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385" windowWidth="25230" windowHeight="640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9" sheetId="10807" r:id="rId15"/>
    <sheet name="Ceny_tygodniowe_UE" sheetId="10608" r:id="rId16"/>
    <sheet name="CENY_GRUDZIEN_2019" sheetId="10801" r:id="rId17"/>
    <sheet name="HANDEL_2018_kod0103_OSTATECZNY" sheetId="10788" r:id="rId18"/>
    <sheet name="HANDEL_2018_kod0203_OSTATECZNY" sheetId="10785" r:id="rId19"/>
    <sheet name="HANDEL_I-XI_2019" sheetId="10805" r:id="rId20"/>
    <sheet name="Handel zagr. wg krajów 11_19" sheetId="10804" r:id="rId21"/>
    <sheet name="UBOJE_wgGUS" sheetId="10666" r:id="rId22"/>
    <sheet name="mięso el._Zestawienie MCE" sheetId="10781" r:id="rId23"/>
    <sheet name="CENY_POLTUSZE_wieprz_03_20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20" sheetId="10693" r:id="rId28"/>
    <sheet name="Ceny zakupu_ZSRIR" sheetId="10552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20">#REF!</definedName>
    <definedName name="\s" localSheetId="18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20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20">#REF!</definedName>
    <definedName name="_A" localSheetId="18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9" hidden="1">'HANDEL_I-XI_2019'!#REF!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20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20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20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20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20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20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20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20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20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20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zakupu_ZSRIR'!$A$1:$P$22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20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6">#REF!</definedName>
    <definedName name="ppp" localSheetId="14">#REF!</definedName>
    <definedName name="ppp" localSheetId="20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20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8">#REF!</definedName>
    <definedName name="recap" localSheetId="3">#REF!</definedName>
    <definedName name="recap" localSheetId="20">#REF!</definedName>
    <definedName name="recap" localSheetId="17">#REF!</definedName>
    <definedName name="recap" localSheetId="18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20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20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20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3">#REF!</definedName>
    <definedName name="zywiec" localSheetId="20">#REF!</definedName>
    <definedName name="zywiec" localSheetId="17">#REF!</definedName>
    <definedName name="zywiec" localSheetId="18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37" i="10529" l="1"/>
  <c r="F37" i="10529"/>
  <c r="E77" i="10807" l="1"/>
  <c r="D77" i="10807"/>
  <c r="E76" i="10807"/>
  <c r="D76" i="10807"/>
  <c r="E75" i="10807"/>
  <c r="D75" i="10807"/>
  <c r="E74" i="10807"/>
  <c r="D74" i="10807"/>
  <c r="E73" i="10807"/>
  <c r="D73" i="10807"/>
  <c r="E72" i="10807"/>
  <c r="D72" i="10807"/>
  <c r="E71" i="10807"/>
  <c r="D71" i="10807"/>
  <c r="E70" i="10807"/>
  <c r="D70" i="10807"/>
  <c r="E69" i="10807"/>
  <c r="D69" i="10807"/>
  <c r="E68" i="10807"/>
  <c r="D68" i="10807"/>
  <c r="E67" i="10807"/>
  <c r="D67" i="10807"/>
  <c r="E66" i="10807"/>
  <c r="D66" i="10807"/>
  <c r="E65" i="10807"/>
  <c r="D65" i="10807"/>
  <c r="E64" i="10807"/>
  <c r="D64" i="10807"/>
  <c r="E63" i="10807"/>
  <c r="D63" i="10807"/>
  <c r="E62" i="10807"/>
  <c r="D62" i="10807"/>
  <c r="E61" i="10807"/>
  <c r="D61" i="10807"/>
  <c r="E60" i="10807"/>
  <c r="D60" i="10807"/>
  <c r="E59" i="10807"/>
  <c r="D59" i="10807"/>
  <c r="E58" i="10807"/>
  <c r="D58" i="10807"/>
  <c r="E57" i="10807"/>
  <c r="D57" i="10807"/>
  <c r="E56" i="10807"/>
  <c r="D56" i="10807"/>
  <c r="E55" i="10807"/>
  <c r="D55" i="10807"/>
  <c r="E54" i="10807"/>
  <c r="D54" i="10807"/>
  <c r="E53" i="10807"/>
  <c r="D53" i="10807"/>
  <c r="E52" i="10807"/>
  <c r="D52" i="10807"/>
  <c r="E51" i="10807"/>
  <c r="D51" i="10807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O11" i="10801" l="1"/>
  <c r="O10" i="10801"/>
  <c r="O9" i="10801"/>
  <c r="O8" i="10801"/>
  <c r="O7" i="10801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<sst xmlns="http://schemas.openxmlformats.org/spreadsheetml/2006/main" count="3853" uniqueCount="597">
  <si>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</si>
  <si>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</si>
  <si>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</si>
  <si>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</si>
  <si>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</si>
  <si>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</si>
  <si>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</si>
  <si>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</si>
  <si>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</si>
  <si>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</si>
  <si>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</si>
  <si>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</si>
  <si>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</si>
  <si>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</si>
  <si>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</si>
  <si>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</si>
  <si>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</si>
  <si>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</si>
  <si>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</si>
  <si>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</si>
  <si>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</si>
  <si>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</si>
  <si>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</si>
  <si>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</si>
  <si>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</si>
  <si>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</si>
  <si>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</si>
  <si>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</si>
  <si>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</si>
  <si>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</si>
  <si>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</si>
  <si>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</si>
  <si>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</si>
  <si>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</si>
  <si>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</si>
  <si>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</si>
  <si>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</si>
  <si>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</si>
  <si>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</si>
  <si>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</si>
  <si>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</si>
  <si>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</si>
  <si>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</si>
  <si>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</si>
  <si>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</si>
  <si>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</si>
  <si>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</si>
  <si>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</si>
  <si>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</si>
  <si>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</si>
  <si>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</si>
  <si>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</si>
  <si>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</si>
  <si>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</si>
  <si>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</si>
  <si>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</si>
  <si>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</si>
  <si>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</si>
  <si>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</si>
  <si>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</si>
  <si>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</si>
  <si>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</si>
  <si>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</si>
  <si>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</si>
  <si>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</si>
  <si>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</si>
  <si>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</si>
  <si>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</si>
  <si>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</si>
  <si>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</si>
  <si>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</si>
  <si>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</si>
  <si>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</si>
  <si>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</si>
  <si>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</si>
  <si>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</si>
  <si>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</si>
  <si>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</si>
  <si>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</si>
  <si>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</si>
  <si>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</si>
  <si>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</si>
  <si>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</si>
  <si>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</si>
  <si>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</si>
  <si>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</si>
  <si>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</si>
  <si>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</si>
  <si>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</si>
  <si>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</si>
  <si>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</si>
  <si>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</si>
  <si>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</si>
  <si>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</si>
  <si>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</si>
  <si>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</si>
  <si>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</si>
  <si>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</si>
  <si>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</si>
  <si>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</si>
  <si>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</si>
  <si>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</si>
  <si>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</si>
  <si>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</si>
  <si>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</si>
  <si>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</si>
  <si>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</si>
  <si>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</si>
  <si>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</si>
  <si>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</si>
  <si>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</si>
  <si>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</si>
  <si>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</si>
  <si>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</si>
  <si>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</si>
  <si>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</si>
  <si>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</si>
  <si>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</si>
  <si>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</si>
  <si>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</si>
  <si>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</si>
  <si>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</si>
  <si>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</si>
  <si>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</si>
  <si>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</si>
  <si>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</si>
  <si>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</si>
  <si>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</si>
  <si>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</si>
  <si>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</si>
  <si>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</si>
  <si>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</si>
  <si>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</si>
  <si>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</si>
  <si>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</si>
  <si>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</si>
  <si>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</si>
  <si>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</si>
  <si>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</si>
  <si>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</si>
  <si>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</si>
  <si>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</si>
  <si>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</si>
  <si>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</si>
  <si>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</si>
  <si>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</si>
  <si>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</si>
  <si>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</si>
  <si>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</si>
  <si>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</si>
  <si>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</si>
  <si>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</si>
  <si>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</si>
  <si>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</si>
  <si>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</si>
  <si>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</si>
  <si>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</si>
  <si>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</si>
  <si>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</si>
  <si>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</si>
  <si>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</si>
  <si>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</si>
  <si>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</si>
  <si>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</si>
  <si>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</si>
  <si>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</si>
  <si>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</si>
  <si>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</si>
  <si>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</si>
  <si>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</si>
  <si>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</si>
  <si>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</si>
  <si>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</si>
  <si>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</si>
  <si>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</si>
  <si>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</si>
  <si>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</si>
  <si>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</si>
  <si>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</si>
  <si>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</si>
  <si>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</si>
  <si>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</si>
  <si>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</si>
  <si>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</si>
  <si>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</si>
  <si>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</si>
  <si>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</si>
  <si>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</si>
  <si>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</si>
  <si>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</si>
  <si>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</si>
  <si>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</si>
  <si>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</si>
  <si>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</si>
  <si>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</si>
  <si>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</si>
  <si>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</si>
  <si>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</si>
  <si>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</si>
  <si>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</si>
  <si>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</si>
  <si>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</si>
  <si>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</si>
  <si>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</si>
  <si>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</si>
  <si>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</si>
  <si>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</si>
  <si>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</si>
  <si>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</si>
  <si>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</si>
  <si>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</si>
  <si>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</si>
  <si>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</si>
  <si>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</si>
  <si>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</si>
  <si>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</si>
  <si>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</si>
  <si>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</si>
  <si>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</si>
  <si>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</si>
  <si>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</si>
  <si>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</si>
  <si>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</si>
  <si>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</si>
  <si>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</si>
  <si>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</si>
  <si>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</si>
  <si>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</si>
  <si>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</si>
  <si>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</si>
  <si>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</si>
  <si>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</si>
  <si>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</si>
  <si>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</si>
  <si>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</si>
  <si>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</si>
  <si>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</si>
  <si>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</si>
  <si>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</si>
  <si>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</si>
  <si>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</si>
  <si>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</si>
  <si>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</si>
  <si>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</si>
  <si>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</si>
  <si>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</si>
  <si>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</si>
  <si>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</si>
  <si>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</si>
  <si>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</si>
  <si>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</si>
  <si>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</si>
  <si>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</si>
  <si>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</si>
  <si>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</si>
  <si>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</si>
  <si>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</si>
  <si>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</si>
  <si>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</si>
  <si>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</si>
  <si>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</si>
  <si>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</si>
  <si>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</si>
  <si>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</si>
  <si>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</si>
  <si>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</si>
  <si>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</si>
  <si>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</si>
  <si>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</si>
  <si>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</si>
  <si>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</si>
  <si>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</si>
  <si>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</si>
  <si>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</si>
  <si>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</si>
  <si>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</si>
  <si>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</si>
  <si>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</si>
  <si>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</si>
  <si>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</si>
  <si>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</si>
  <si>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</si>
  <si>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</si>
  <si>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</si>
  <si>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</si>
  <si>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</si>
  <si>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</si>
  <si>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</si>
  <si>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</si>
  <si>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</si>
  <si>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</si>
  <si>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</si>
  <si>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</si>
  <si>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</si>
  <si>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</si>
  <si>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</si>
  <si>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</si>
  <si>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</si>
  <si>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</si>
  <si>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</si>
  <si>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</si>
  <si>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</si>
  <si>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</si>
  <si>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</si>
  <si>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</si>
  <si>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</si>
  <si>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</si>
  <si>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</si>
  <si>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</si>
  <si>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</si>
  <si>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</si>
  <si>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</si>
  <si>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</si>
  <si>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</si>
  <si>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</si>
  <si>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</si>
  <si>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</si>
  <si>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</si>
  <si>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</si>
  <si>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</si>
  <si>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</si>
  <si>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</si>
  <si>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</si>
  <si>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</si>
  <si>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</si>
  <si>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</si>
  <si>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</si>
  <si>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</si>
  <si>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</si>
  <si>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</si>
  <si>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</si>
  <si>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</si>
  <si>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</si>
  <si>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</si>
  <si>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</si>
  <si>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</si>
  <si>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</si>
  <si>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</si>
  <si>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</si>
  <si>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</si>
  <si>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</si>
  <si>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</si>
  <si>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</si>
  <si>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</si>
  <si>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</si>
  <si>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</si>
  <si>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</si>
  <si>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</si>
  <si>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</si>
  <si>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</si>
  <si>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</si>
  <si>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</si>
  <si>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</si>
  <si>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</si>
  <si>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</si>
  <si>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</si>
  <si>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</si>
  <si>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</si>
  <si>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</si>
  <si>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</si>
  <si>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</si>
  <si>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</si>
  <si>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</si>
  <si>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</si>
  <si>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</si>
  <si>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</si>
  <si>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</si>
  <si>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</si>
  <si>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</si>
  <si>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</si>
  <si>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</si>
  <si>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</si>
  <si>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</si>
  <si>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</si>
  <si>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</si>
  <si>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</si>
  <si>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</si>
  <si>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</si>
  <si>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</si>
  <si>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</si>
  <si>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</si>
  <si>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</si>
  <si>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</si>
  <si>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</si>
  <si>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</si>
  <si>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</si>
  <si>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</si>
  <si>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</si>
  <si>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</si>
  <si>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</si>
  <si>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</si>
  <si>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</si>
  <si>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</si>
  <si>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</si>
  <si>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</si>
  <si>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</si>
  <si>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</si>
  <si>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</si>
  <si>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</si>
  <si>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</si>
  <si>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</si>
  <si>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</si>
  <si>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</si>
  <si>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</si>
  <si>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</si>
  <si>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</si>
  <si>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</si>
  <si>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</si>
  <si>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</si>
  <si>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</si>
  <si>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</si>
  <si>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</si>
  <si>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</si>
  <si>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</si>
  <si>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</si>
  <si>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</si>
  <si>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</si>
  <si>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</si>
  <si>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</si>
  <si>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</si>
  <si>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</si>
  <si>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</si>
  <si>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</si>
  <si>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</si>
  <si>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</si>
  <si>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</si>
  <si>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</si>
  <si>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</si>
  <si>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</si>
  <si>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</si>
  <si>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</si>
  <si>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</si>
  <si>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</si>
  <si>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</si>
  <si>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</si>
  <si>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</si>
  <si>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</si>
  <si>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</si>
  <si>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</si>
  <si>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</si>
  <si>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</si>
  <si>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</si>
  <si>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</si>
  <si>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</si>
  <si>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</si>
  <si>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</si>
  <si>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</si>
  <si>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</si>
  <si>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</si>
  <si>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</si>
  <si>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</si>
  <si>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</si>
  <si>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</si>
  <si>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</si>
  <si>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</si>
  <si>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</si>
  <si>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</si>
  <si>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</si>
  <si>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</si>
  <si>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</si>
  <si>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</si>
  <si>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</si>
  <si>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</si>
  <si>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</si>
  <si>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</si>
  <si>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</si>
  <si>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</si>
  <si>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</si>
  <si>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</si>
  <si>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</si>
  <si>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</si>
  <si>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</si>
  <si>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</si>
  <si>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</si>
  <si>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</si>
  <si>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</si>
  <si>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</si>
  <si>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</si>
  <si>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</si>
  <si>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</si>
  <si>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</si>
  <si>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</si>
  <si>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</si>
  <si>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</si>
  <si>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</si>
  <si>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</si>
  <si>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</si>
  <si>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</si>
  <si>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</si>
  <si>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</si>
  <si>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</si>
  <si>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</si>
  <si>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</si>
  <si>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</si>
  <si>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</si>
  <si>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</si>
  <si>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</si>
  <si>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</si>
  <si>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</si>
  <si>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</si>
  <si>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</si>
  <si>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</si>
  <si>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</si>
  <si>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</si>
  <si>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</si>
  <si>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</si>
  <si>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</si>
  <si>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</si>
  <si>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</si>
  <si>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</si>
  <si>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</si>
  <si>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</si>
  <si>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</si>
  <si>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</si>
  <si>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</si>
  <si>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</si>
  <si>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</si>
  <si>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</si>
  <si>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</si>
  <si>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</si>
  <si>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</si>
  <si>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</si>
  <si>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</si>
  <si>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</si>
  <si>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</si>
  <si>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</si>
  <si>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</si>
  <si>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</si>
  <si>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</si>
  <si>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</si>
  <si>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</si>
  <si>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</si>
  <si>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</si>
  <si>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</si>
  <si>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</si>
  <si>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</si>
  <si>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</si>
  <si>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</si>
  <si>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</si>
  <si>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</si>
  <si>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</si>
  <si>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</si>
  <si>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</si>
  <si>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</si>
  <si>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</si>
  <si>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</si>
  <si>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</si>
  <si>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</si>
  <si>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</si>
  <si>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</si>
  <si>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</si>
  <si>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</si>
  <si>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</si>
  <si>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</si>
  <si>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</si>
  <si>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</si>
  <si>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</si>
  <si>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04.11.2019-01.12.2019</t>
  </si>
  <si>
    <t>XI 2019</t>
  </si>
  <si>
    <t>Roczna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</si>
  <si>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</si>
  <si>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</si>
  <si>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</si>
  <si>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</si>
  <si>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</si>
  <si>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</si>
  <si>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</si>
  <si>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</si>
  <si>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</si>
  <si>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</si>
  <si>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</si>
  <si>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</si>
  <si>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2019*</t>
    </r>
  </si>
  <si>
    <t>I-XI 2018 r.*</t>
  </si>
  <si>
    <t>I-XI 2019 r.*</t>
  </si>
  <si>
    <t>Niderlandy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</si>
  <si>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</si>
  <si>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2019*</t>
    </r>
  </si>
  <si>
    <r>
      <t>Handel zagraniczny towarami z rynku wieprzowiny w okresie I-XI 2019.  (dane wstępne)</t>
    </r>
    <r>
      <rPr>
        <b/>
        <u/>
        <sz val="12"/>
        <rFont val="Arial CE"/>
        <charset val="238"/>
      </rPr>
      <t/>
    </r>
  </si>
  <si>
    <t>I-XI 2019 Rok</t>
  </si>
  <si>
    <t>I-XI 2018 Rok</t>
  </si>
  <si>
    <t>Handel zagraniczny towarami z rynku wieprzowiny w okresie I-XI 2019.  (dane wstępne)</t>
  </si>
  <si>
    <t xml:space="preserve"> ceny 19/18</t>
  </si>
  <si>
    <t>SKUP 2019</t>
  </si>
  <si>
    <t>Nowy Targ</t>
  </si>
  <si>
    <t>NR 4/2020</t>
  </si>
  <si>
    <t>30 stycznia 2020r.</t>
  </si>
  <si>
    <t xml:space="preserve"> 20.01.2019 - 26.01.2020r.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</si>
  <si>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271 305 sztuk</t>
    </r>
  </si>
  <si>
    <t>Miesięczne ceny rynkowe w UE w 2019 (kl. E,  MPS)</t>
  </si>
  <si>
    <t>2020-01-26</t>
  </si>
  <si>
    <t>2020-01-19</t>
  </si>
  <si>
    <t>2019-01-27</t>
  </si>
  <si>
    <t xml:space="preserve"> 2020-01-26</t>
  </si>
  <si>
    <t xml:space="preserve"> 2020-01-19</t>
  </si>
  <si>
    <t>Roczna zmiana ceny</t>
  </si>
  <si>
    <t xml:space="preserve"> 2019-01-27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</si>
</sst>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</cellStyleXfs>
  <cellXfs count="1807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22" xfId="452" applyNumberFormat="1" applyBorder="1"/>
    <xf numFmtId="4" fontId="5" fillId="0" borderId="24" xfId="452" applyNumberFormat="1" applyBorder="1"/>
    <xf numFmtId="4" fontId="5" fillId="0" borderId="38" xfId="452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8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237" fillId="58" borderId="39" xfId="481" applyFont="1" applyFill="1" applyBorder="1" applyProtection="1">
      <protection locked="0"/>
    </xf>
    <xf numFmtId="4" fontId="5" fillId="0" borderId="22" xfId="452" quotePrefix="1" applyNumberFormat="1" applyBorder="1"/>
    <xf numFmtId="4" fontId="5" fillId="0" borderId="79" xfId="452" applyNumberFormat="1" applyBorder="1"/>
    <xf numFmtId="4" fontId="5" fillId="0" borderId="23" xfId="452" applyNumberFormat="1" applyBorder="1"/>
    <xf numFmtId="4" fontId="5" fillId="0" borderId="54" xfId="452" applyNumberFormat="1" applyBorder="1"/>
    <xf numFmtId="4" fontId="5" fillId="0" borderId="32" xfId="452" applyNumberFormat="1" applyBorder="1"/>
    <xf numFmtId="4" fontId="5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2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222,31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Rumunia</c:v>
              </c:pt>
              <c:pt idx="1">
                <c:v>Malta</c:v>
              </c:pt>
              <c:pt idx="2">
                <c:v>Bułgaria</c:v>
              </c:pt>
              <c:pt idx="3">
                <c:v>Łotwa</c:v>
              </c:pt>
              <c:pt idx="4">
                <c:v>Słowenia</c:v>
              </c:pt>
              <c:pt idx="5">
                <c:v>Słowacja</c:v>
              </c:pt>
              <c:pt idx="6">
                <c:v>Węgry</c:v>
              </c:pt>
              <c:pt idx="7">
                <c:v>Portugalia</c:v>
              </c:pt>
              <c:pt idx="8">
                <c:v>Niemcy</c:v>
              </c:pt>
              <c:pt idx="9">
                <c:v>Austria</c:v>
              </c:pt>
              <c:pt idx="10">
                <c:v>Cypr</c:v>
              </c:pt>
              <c:pt idx="11">
                <c:v>Litwa</c:v>
              </c:pt>
              <c:pt idx="12">
                <c:v>Średnio w UE</c:v>
              </c:pt>
              <c:pt idx="13">
                <c:v>Dania</c:v>
              </c:pt>
              <c:pt idx="14">
                <c:v>Chorwacja</c:v>
              </c:pt>
              <c:pt idx="15">
                <c:v>Czechy</c:v>
              </c:pt>
              <c:pt idx="16">
                <c:v>Polska</c:v>
              </c:pt>
              <c:pt idx="17">
                <c:v>Wlk. Brytania</c:v>
              </c:pt>
              <c:pt idx="18">
                <c:v>Irlandia</c:v>
              </c:pt>
              <c:pt idx="19">
                <c:v>Holandia</c:v>
              </c:pt>
              <c:pt idx="20">
                <c:v>Hiszpania</c:v>
              </c:pt>
              <c:pt idx="21">
                <c:v>Szwecja</c:v>
              </c:pt>
              <c:pt idx="22">
                <c:v>Francja</c:v>
              </c:pt>
              <c:pt idx="23">
                <c:v>Estonia</c:v>
              </c:pt>
              <c:pt idx="24">
                <c:v>Belgia</c:v>
              </c:pt>
              <c:pt idx="25">
                <c:v>Finlandia</c:v>
              </c:pt>
            </c:strLit>
          </c:cat>
          <c:val>
            <c:numLit>
              <c:formatCode>General</c:formatCode>
              <c:ptCount val="27"/>
              <c:pt idx="0">
                <c:v>221.88</c:v>
              </c:pt>
              <c:pt idx="1">
                <c:v>214</c:v>
              </c:pt>
              <c:pt idx="2">
                <c:v>211.41</c:v>
              </c:pt>
              <c:pt idx="3">
                <c:v>210.24</c:v>
              </c:pt>
              <c:pt idx="4">
                <c:v>209.14</c:v>
              </c:pt>
              <c:pt idx="5">
                <c:v>208.07</c:v>
              </c:pt>
              <c:pt idx="6">
                <c:v>207.62</c:v>
              </c:pt>
              <c:pt idx="7">
                <c:v>205.74</c:v>
              </c:pt>
              <c:pt idx="8">
                <c:v>204.65</c:v>
              </c:pt>
              <c:pt idx="9">
                <c:v>203.2</c:v>
              </c:pt>
              <c:pt idx="10">
                <c:v>201.4</c:v>
              </c:pt>
              <c:pt idx="11">
                <c:v>197.7</c:v>
              </c:pt>
              <c:pt idx="12">
                <c:v>195.15</c:v>
              </c:pt>
              <c:pt idx="13">
                <c:v>194.77</c:v>
              </c:pt>
              <c:pt idx="14">
                <c:v>194.07</c:v>
              </c:pt>
              <c:pt idx="15">
                <c:v>194.03</c:v>
              </c:pt>
              <c:pt idx="16">
                <c:v>192.98</c:v>
              </c:pt>
              <c:pt idx="17">
                <c:v>190.29</c:v>
              </c:pt>
              <c:pt idx="18">
                <c:v>189.74</c:v>
              </c:pt>
              <c:pt idx="19">
                <c:v>188.84</c:v>
              </c:pt>
              <c:pt idx="20">
                <c:v>185.77</c:v>
              </c:pt>
              <c:pt idx="21">
                <c:v>182.42</c:v>
              </c:pt>
              <c:pt idx="22">
                <c:v>180.06</c:v>
              </c:pt>
              <c:pt idx="23">
                <c:v>176.34</c:v>
              </c:pt>
              <c:pt idx="24">
                <c:v>171.33</c:v>
              </c:pt>
              <c:pt idx="25">
                <c:v>168.14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93312"/>
        <c:axId val="114515968"/>
      </c:barChart>
      <c:catAx>
        <c:axId val="1144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5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1596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493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56896"/>
        <c:axId val="117858688"/>
      </c:lineChart>
      <c:catAx>
        <c:axId val="1178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58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785868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5689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6</xdr:row>
      <xdr:rowOff>81644</xdr:rowOff>
    </xdr:from>
    <xdr:to>
      <xdr:col>49</xdr:col>
      <xdr:colOff>385502</xdr:colOff>
      <xdr:row>34</xdr:row>
      <xdr:rowOff>5933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139073" y="1624694"/>
          <a:ext cx="9164829" cy="55249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6</xdr:row>
      <xdr:rowOff>81643</xdr:rowOff>
    </xdr:from>
    <xdr:to>
      <xdr:col>33</xdr:col>
      <xdr:colOff>331073</xdr:colOff>
      <xdr:row>34</xdr:row>
      <xdr:rowOff>5932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692993" y="1624693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1"/>
      <c r="Y1" s="1671"/>
      <c r="Z1" s="1671"/>
      <c r="AA1" s="1671"/>
      <c r="AB1" s="1671"/>
      <c r="AC1" s="1671"/>
      <c r="AD1" s="1671"/>
      <c r="AE1" s="1671"/>
      <c r="AF1" s="1671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2" t="s">
        <v>475</v>
      </c>
      <c r="C3" s="1673"/>
      <c r="D3" s="1673"/>
      <c r="E3" s="1673"/>
      <c r="F3" s="1673"/>
      <c r="G3" s="1673"/>
      <c r="H3" s="1673"/>
      <c r="I3" s="1673"/>
      <c r="J3" s="1673"/>
      <c r="K3" s="1674"/>
      <c r="L3" s="1672">
        <v>2017</v>
      </c>
      <c r="M3" s="1673"/>
      <c r="N3" s="1674"/>
      <c r="O3" s="1672">
        <v>2016</v>
      </c>
      <c r="P3" s="1673"/>
      <c r="Q3" s="1674"/>
      <c r="R3" s="1672">
        <v>2015</v>
      </c>
      <c r="S3" s="1673"/>
      <c r="T3" s="1674"/>
      <c r="U3" s="1672">
        <v>2014</v>
      </c>
      <c r="V3" s="1673"/>
      <c r="W3" s="1674"/>
      <c r="X3" s="1672">
        <v>2013</v>
      </c>
      <c r="Y3" s="1673"/>
      <c r="Z3" s="1674"/>
      <c r="AA3" s="1672">
        <v>2012</v>
      </c>
      <c r="AB3" s="1673"/>
      <c r="AC3" s="1674"/>
      <c r="AD3" s="1672">
        <v>2011</v>
      </c>
      <c r="AE3" s="1673"/>
      <c r="AF3" s="1674"/>
      <c r="AG3" s="1672">
        <v>2010</v>
      </c>
      <c r="AH3" s="1673"/>
      <c r="AI3" s="1674"/>
      <c r="AJ3" s="1672">
        <v>2009</v>
      </c>
      <c r="AK3" s="1673"/>
      <c r="AL3" s="1674"/>
      <c r="AM3" s="628"/>
      <c r="AN3" s="629">
        <v>2008</v>
      </c>
      <c r="AO3" s="630"/>
      <c r="AP3" s="628"/>
      <c r="AQ3" s="629">
        <v>2007</v>
      </c>
      <c r="AR3" s="630"/>
      <c r="AS3" s="1675">
        <v>2006</v>
      </c>
      <c r="AT3" s="1676"/>
      <c r="AU3" s="1677"/>
      <c r="AV3" s="1675">
        <v>2005</v>
      </c>
      <c r="AW3" s="1676"/>
      <c r="AX3" s="1677"/>
      <c r="AY3" s="1201"/>
      <c r="AZ3" s="1678">
        <v>2004</v>
      </c>
      <c r="BA3" s="1679"/>
      <c r="BB3" s="1680"/>
      <c r="BC3" s="1668">
        <v>2003</v>
      </c>
      <c r="BD3" s="1669"/>
      <c r="BE3" s="1670"/>
    </row>
    <row r="4" spans="2:57" ht="24.75" customHeight="1">
      <c r="B4" s="81" t="s">
        <v>2</v>
      </c>
      <c r="C4" s="1688" t="s">
        <v>159</v>
      </c>
      <c r="D4" s="1689"/>
      <c r="E4" s="1689"/>
      <c r="F4" s="1689"/>
      <c r="G4" s="1690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91"/>
      <c r="D5" s="1692"/>
      <c r="E5" s="1692"/>
      <c r="F5" s="1692"/>
      <c r="G5" s="1693"/>
      <c r="H5" s="1017" t="s">
        <v>474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94" t="s">
        <v>11</v>
      </c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3"/>
      <c r="W7" s="1684"/>
      <c r="X7" s="1683"/>
      <c r="Y7" s="1683"/>
      <c r="Z7" s="1683"/>
      <c r="AA7" s="1683"/>
      <c r="AB7" s="1683"/>
      <c r="AC7" s="1683"/>
      <c r="AD7" s="1683"/>
      <c r="AE7" s="1683"/>
      <c r="AF7" s="1684"/>
      <c r="AG7" s="1683"/>
      <c r="AH7" s="1683"/>
      <c r="AI7" s="1684"/>
      <c r="AJ7" s="1683"/>
      <c r="AK7" s="1683"/>
      <c r="AL7" s="1683"/>
      <c r="AM7" s="1683"/>
      <c r="AN7" s="1683"/>
      <c r="AO7" s="1683"/>
      <c r="AP7" s="1683"/>
      <c r="AQ7" s="1683"/>
      <c r="AR7" s="1684"/>
      <c r="AS7" s="1683"/>
      <c r="AT7" s="1683"/>
      <c r="AU7" s="1683"/>
      <c r="AV7" s="1683"/>
      <c r="AW7" s="1683"/>
      <c r="AX7" s="1684"/>
      <c r="AY7" s="1683"/>
      <c r="AZ7" s="1683"/>
      <c r="BA7" s="1683"/>
      <c r="BB7" s="1683"/>
      <c r="BC7" s="1683"/>
      <c r="BD7" s="1683"/>
      <c r="BE7" s="168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87" t="s">
        <v>46</v>
      </c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1"/>
      <c r="W15" s="1682"/>
      <c r="X15" s="1681"/>
      <c r="Y15" s="1681"/>
      <c r="Z15" s="1681"/>
      <c r="AA15" s="1681"/>
      <c r="AB15" s="1681"/>
      <c r="AC15" s="1681"/>
      <c r="AD15" s="1681"/>
      <c r="AE15" s="1681"/>
      <c r="AF15" s="1682"/>
      <c r="AG15" s="1681"/>
      <c r="AH15" s="1681"/>
      <c r="AI15" s="1682"/>
      <c r="AJ15" s="1681"/>
      <c r="AK15" s="1681"/>
      <c r="AL15" s="1681"/>
      <c r="AM15" s="1681"/>
      <c r="AN15" s="1681"/>
      <c r="AO15" s="1681"/>
      <c r="AP15" s="1681"/>
      <c r="AQ15" s="1681"/>
      <c r="AR15" s="1682"/>
      <c r="AS15" s="1681"/>
      <c r="AT15" s="1681"/>
      <c r="AU15" s="1681"/>
      <c r="AV15" s="1681"/>
      <c r="AW15" s="1681"/>
      <c r="AX15" s="1682"/>
      <c r="AY15" s="1681"/>
      <c r="AZ15" s="1681"/>
      <c r="BA15" s="1681"/>
      <c r="BB15" s="1681"/>
      <c r="BC15" s="1681"/>
      <c r="BD15" s="1681"/>
      <c r="BE15" s="1682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87" t="s">
        <v>47</v>
      </c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1"/>
      <c r="W23" s="1682"/>
      <c r="X23" s="1681"/>
      <c r="Y23" s="1681"/>
      <c r="Z23" s="1681"/>
      <c r="AA23" s="1681"/>
      <c r="AB23" s="1681"/>
      <c r="AC23" s="1681"/>
      <c r="AD23" s="1681"/>
      <c r="AE23" s="1681"/>
      <c r="AF23" s="1682"/>
      <c r="AG23" s="1681"/>
      <c r="AH23" s="1681"/>
      <c r="AI23" s="1682"/>
      <c r="AJ23" s="1681"/>
      <c r="AK23" s="1681"/>
      <c r="AL23" s="1681"/>
      <c r="AM23" s="1681"/>
      <c r="AN23" s="1681"/>
      <c r="AO23" s="1681"/>
      <c r="AP23" s="1681"/>
      <c r="AQ23" s="1681"/>
      <c r="AR23" s="1682"/>
      <c r="AS23" s="1681"/>
      <c r="AT23" s="1681"/>
      <c r="AU23" s="1681"/>
      <c r="AV23" s="1681"/>
      <c r="AW23" s="1681"/>
      <c r="AX23" s="1682"/>
      <c r="AY23" s="1681"/>
      <c r="AZ23" s="1681"/>
      <c r="BA23" s="1681"/>
      <c r="BB23" s="1681"/>
      <c r="BC23" s="1681"/>
      <c r="BD23" s="1681"/>
      <c r="BE23" s="1682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87" t="s">
        <v>188</v>
      </c>
      <c r="C31" s="1681"/>
      <c r="D31" s="1681"/>
      <c r="E31" s="1681"/>
      <c r="F31" s="1681"/>
      <c r="G31" s="1681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5"/>
      <c r="W31" s="1686"/>
      <c r="X31" s="1685"/>
      <c r="Y31" s="1685"/>
      <c r="Z31" s="1685"/>
      <c r="AA31" s="1685"/>
      <c r="AB31" s="1685"/>
      <c r="AC31" s="1685"/>
      <c r="AD31" s="1685"/>
      <c r="AE31" s="1685"/>
      <c r="AF31" s="1686"/>
      <c r="AG31" s="1685"/>
      <c r="AH31" s="1685"/>
      <c r="AI31" s="1686"/>
      <c r="AJ31" s="1685"/>
      <c r="AK31" s="1685"/>
      <c r="AL31" s="1685"/>
      <c r="AM31" s="1685"/>
      <c r="AN31" s="1685"/>
      <c r="AO31" s="1685"/>
      <c r="AP31" s="1685"/>
      <c r="AQ31" s="1685"/>
      <c r="AR31" s="1686"/>
      <c r="AS31" s="1685"/>
      <c r="AT31" s="1685"/>
      <c r="AU31" s="1685"/>
      <c r="AV31" s="1685"/>
      <c r="AW31" s="1685"/>
      <c r="AX31" s="1686"/>
      <c r="AY31" s="1685"/>
      <c r="AZ31" s="1685"/>
      <c r="BA31" s="1685"/>
      <c r="BB31" s="1685"/>
      <c r="BC31" s="1685"/>
      <c r="BD31" s="1685"/>
      <c r="BE31" s="1686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87" t="s">
        <v>48</v>
      </c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1"/>
      <c r="W39" s="1682"/>
      <c r="X39" s="1681"/>
      <c r="Y39" s="1681"/>
      <c r="Z39" s="1681"/>
      <c r="AA39" s="1681"/>
      <c r="AB39" s="1681"/>
      <c r="AC39" s="1681"/>
      <c r="AD39" s="1681"/>
      <c r="AE39" s="1681"/>
      <c r="AF39" s="1682"/>
      <c r="AG39" s="1681"/>
      <c r="AH39" s="1681"/>
      <c r="AI39" s="1682"/>
      <c r="AJ39" s="1681"/>
      <c r="AK39" s="1681"/>
      <c r="AL39" s="1681"/>
      <c r="AM39" s="1681"/>
      <c r="AN39" s="1681"/>
      <c r="AO39" s="1681"/>
      <c r="AP39" s="1681"/>
      <c r="AQ39" s="1681"/>
      <c r="AR39" s="1682"/>
      <c r="AS39" s="1681"/>
      <c r="AT39" s="1681"/>
      <c r="AU39" s="1681"/>
      <c r="AV39" s="1681"/>
      <c r="AW39" s="1681"/>
      <c r="AX39" s="1682"/>
      <c r="AY39" s="1681"/>
      <c r="AZ39" s="1681"/>
      <c r="BA39" s="1681"/>
      <c r="BB39" s="1681"/>
      <c r="BC39" s="1681"/>
      <c r="BD39" s="1681"/>
      <c r="BE39" s="1682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Q28" sqref="Q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21" t="s">
        <v>145</v>
      </c>
      <c r="C1" s="1721"/>
      <c r="D1" s="1721"/>
      <c r="E1" s="1721"/>
      <c r="F1" s="304" t="str">
        <f>SKUP_SEUROP_tyg!J1</f>
        <v xml:space="preserve"> 20.01.2019 - 26.01.2020r.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24" t="s">
        <v>556</v>
      </c>
      <c r="C4" s="1725"/>
      <c r="D4" s="1725"/>
      <c r="E4" s="1726"/>
      <c r="F4" s="35"/>
      <c r="G4" s="35"/>
      <c r="H4" s="35"/>
    </row>
    <row r="5" spans="1:19" ht="21" customHeight="1">
      <c r="A5" s="2"/>
      <c r="B5" s="841" t="s">
        <v>45</v>
      </c>
      <c r="C5" s="1729" t="s">
        <v>3</v>
      </c>
      <c r="D5" s="1730"/>
      <c r="E5" s="1722" t="s">
        <v>471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593</v>
      </c>
      <c r="D6" s="30" t="s">
        <v>594</v>
      </c>
      <c r="E6" s="1723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68">
        <v>8426.6669999999995</v>
      </c>
      <c r="D8" s="1568">
        <v>8665.5259999999998</v>
      </c>
      <c r="E8" s="1571">
        <v>-2.7564281729695392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69">
        <v>8488.7639999999992</v>
      </c>
      <c r="D9" s="1569">
        <v>8834.9930000000004</v>
      </c>
      <c r="E9" s="1572">
        <v>-3.9188372871376482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69" t="s">
        <v>296</v>
      </c>
      <c r="D10" s="1569" t="s">
        <v>296</v>
      </c>
      <c r="E10" s="1572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69">
        <v>8713.1569999999992</v>
      </c>
      <c r="D11" s="1569">
        <v>8921.8709999999992</v>
      </c>
      <c r="E11" s="1572">
        <v>-2.3393523623015842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70">
        <v>8333.0910000000003</v>
      </c>
      <c r="D12" s="1570">
        <v>8572.9279999999999</v>
      </c>
      <c r="E12" s="1573">
        <v>-2.797608938276392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12" t="s">
        <v>297</v>
      </c>
      <c r="C15" s="1712"/>
      <c r="D15" s="1712"/>
      <c r="E15" s="1712"/>
      <c r="F15" s="1712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24" t="s">
        <v>556</v>
      </c>
      <c r="C18" s="1725"/>
      <c r="D18" s="1725"/>
      <c r="E18" s="1726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27" t="s">
        <v>45</v>
      </c>
      <c r="C19" s="1695" t="s">
        <v>159</v>
      </c>
      <c r="D19" s="1696"/>
      <c r="E19" s="1581" t="s">
        <v>595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28">
        <v>0</v>
      </c>
      <c r="C20" s="445" t="s">
        <v>593</v>
      </c>
      <c r="D20" s="446" t="s">
        <v>596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7">
        <v>8426.6669999999995</v>
      </c>
      <c r="D21" s="448">
        <v>6264.527</v>
      </c>
      <c r="E21" s="449">
        <v>34.514018376806412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8488.7639999999992</v>
      </c>
      <c r="D22" s="452">
        <v>6268.9610000000002</v>
      </c>
      <c r="E22" s="453">
        <v>35.409424304920684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7951.0730000000003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8713.1569999999992</v>
      </c>
      <c r="D24" s="456">
        <v>6485.7460000000001</v>
      </c>
      <c r="E24" s="457">
        <v>34.343173476112064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8333.0910000000003</v>
      </c>
      <c r="D25" s="461">
        <v>6198.6750000000002</v>
      </c>
      <c r="E25" s="462">
        <v>34.433423271908921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M18" sqref="M1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33" t="s">
        <v>146</v>
      </c>
      <c r="C1" s="1733"/>
      <c r="D1" s="1733"/>
      <c r="E1" s="1733"/>
      <c r="F1" s="732" t="str">
        <f>SKUP_SEUROP_tyg!J1</f>
        <v xml:space="preserve"> 20.01.2019 - 26.01.2020r. </v>
      </c>
      <c r="G1" s="1601"/>
      <c r="H1" s="1601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34" t="s">
        <v>20</v>
      </c>
      <c r="C5" s="1731" t="s">
        <v>159</v>
      </c>
      <c r="D5" s="1732"/>
      <c r="E5" s="787" t="s">
        <v>472</v>
      </c>
      <c r="F5" s="23"/>
    </row>
    <row r="6" spans="2:10" ht="19.5" customHeight="1" thickBot="1">
      <c r="B6" s="1735"/>
      <c r="C6" s="205" t="s">
        <v>593</v>
      </c>
      <c r="D6" s="205" t="s">
        <v>594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12100.942999999999</v>
      </c>
      <c r="D8" s="99">
        <v>12390.066999999999</v>
      </c>
      <c r="E8" s="80">
        <v>-2.33351441925213</v>
      </c>
      <c r="F8" s="23"/>
    </row>
    <row r="9" spans="2:10" ht="16.5" customHeight="1">
      <c r="B9" s="116" t="s">
        <v>22</v>
      </c>
      <c r="C9" s="99">
        <v>20469.525000000001</v>
      </c>
      <c r="D9" s="99">
        <v>20345.956999999999</v>
      </c>
      <c r="E9" s="80">
        <v>0.60733442029786533</v>
      </c>
      <c r="F9" s="23"/>
    </row>
    <row r="10" spans="2:10" ht="16.5" customHeight="1" thickBot="1">
      <c r="B10" s="116" t="s">
        <v>23</v>
      </c>
      <c r="C10" s="99">
        <v>12942.424999999999</v>
      </c>
      <c r="D10" s="99">
        <v>13071.453</v>
      </c>
      <c r="E10" s="80">
        <v>-0.98709760881212105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 t="s">
        <v>296</v>
      </c>
      <c r="D20" s="99">
        <v>11415.837</v>
      </c>
      <c r="E20" s="117" t="s">
        <v>296</v>
      </c>
    </row>
    <row r="21" spans="2:5" ht="16.5" customHeight="1">
      <c r="B21" s="118" t="s">
        <v>22</v>
      </c>
      <c r="C21" s="99">
        <v>19785.228999999999</v>
      </c>
      <c r="D21" s="99">
        <v>20900.323</v>
      </c>
      <c r="E21" s="117">
        <v>-5.3352955358632537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20325.545999999998</v>
      </c>
      <c r="D25" s="99">
        <v>19829.8</v>
      </c>
      <c r="E25" s="117">
        <v>2.5000050429152045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13749.275</v>
      </c>
      <c r="D28" s="99">
        <v>13982.539000000001</v>
      </c>
      <c r="E28" s="117">
        <v>-1.6682520964182614</v>
      </c>
    </row>
    <row r="29" spans="2:5" ht="16.5" customHeight="1">
      <c r="B29" s="118" t="s">
        <v>22</v>
      </c>
      <c r="C29" s="99">
        <v>26421.679</v>
      </c>
      <c r="D29" s="99">
        <v>23564.919000000002</v>
      </c>
      <c r="E29" s="117">
        <v>12.122935792819819</v>
      </c>
    </row>
    <row r="30" spans="2:5" ht="16.5" customHeight="1" thickBot="1">
      <c r="B30" s="118" t="s">
        <v>23</v>
      </c>
      <c r="C30" s="99">
        <v>14713.933999999999</v>
      </c>
      <c r="D30" s="99">
        <v>14839.76</v>
      </c>
      <c r="E30" s="117">
        <v>-0.84789780966808714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14926.187</v>
      </c>
      <c r="D32" s="99">
        <v>14287.396000000001</v>
      </c>
      <c r="E32" s="117">
        <v>4.4710106726236134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13692.555</v>
      </c>
      <c r="D36" s="99">
        <v>14669.599</v>
      </c>
      <c r="E36" s="117">
        <v>-6.6603320240723685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>
        <v>11264.91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17041.608</v>
      </c>
      <c r="D41" s="99">
        <v>20887.954000000002</v>
      </c>
      <c r="E41" s="117">
        <v>-18.41418264325937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N25" sqref="N25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0" t="s">
        <v>183</v>
      </c>
      <c r="C1" s="1740"/>
      <c r="D1" s="1740"/>
      <c r="E1" s="1740"/>
      <c r="F1" s="1740"/>
      <c r="G1" s="304" t="str">
        <f>SKUP_SEUROP_tyg!J1</f>
        <v xml:space="preserve"> 20.01.2019 - 26.01.2020r.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37" t="s">
        <v>423</v>
      </c>
      <c r="C3" s="203" t="s">
        <v>0</v>
      </c>
      <c r="D3" s="204">
        <v>43856</v>
      </c>
      <c r="E3" s="205">
        <v>43849</v>
      </c>
      <c r="F3" s="206" t="s">
        <v>473</v>
      </c>
      <c r="G3" s="22"/>
      <c r="H3" s="418" t="s">
        <v>286</v>
      </c>
    </row>
    <row r="4" spans="1:13" ht="24.95" customHeight="1">
      <c r="B4" s="1738"/>
      <c r="C4" s="207" t="s">
        <v>66</v>
      </c>
      <c r="D4" s="208">
        <v>194</v>
      </c>
      <c r="E4" s="209">
        <v>192</v>
      </c>
      <c r="F4" s="210">
        <v>1.0416666666666665</v>
      </c>
      <c r="G4" s="91"/>
      <c r="H4" s="419"/>
    </row>
    <row r="5" spans="1:13" ht="24.95" customHeight="1">
      <c r="B5" s="1738"/>
      <c r="C5" s="211" t="s">
        <v>67</v>
      </c>
      <c r="D5" s="212">
        <v>320</v>
      </c>
      <c r="E5" s="213">
        <v>320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38"/>
      <c r="C6" s="215" t="s">
        <v>68</v>
      </c>
      <c r="D6" s="216">
        <v>245.5</v>
      </c>
      <c r="E6" s="217">
        <v>253.57</v>
      </c>
      <c r="F6" s="218">
        <v>-3.1825531411444543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38"/>
      <c r="C7" s="211" t="s">
        <v>91</v>
      </c>
      <c r="D7" s="219">
        <v>230</v>
      </c>
      <c r="E7" s="220">
        <v>428</v>
      </c>
      <c r="F7" s="214">
        <v>-46.261682242990652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8"/>
      <c r="C8" s="211" t="s">
        <v>92</v>
      </c>
      <c r="D8" s="219">
        <v>215</v>
      </c>
      <c r="E8" s="220">
        <v>324</v>
      </c>
      <c r="F8" s="214">
        <v>-33.641975308641975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9"/>
      <c r="C9" s="221" t="s">
        <v>93</v>
      </c>
      <c r="D9" s="222">
        <v>2.33</v>
      </c>
      <c r="E9" s="223">
        <v>2.5499999999999998</v>
      </c>
      <c r="F9" s="224">
        <v>-8.6274509803921475</v>
      </c>
      <c r="G9" s="22"/>
      <c r="H9" s="1" t="s">
        <v>482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6" t="s">
        <v>94</v>
      </c>
      <c r="C11" s="1736"/>
      <c r="D11" s="1736"/>
      <c r="E11" s="1736"/>
      <c r="F11" s="1736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41" t="s">
        <v>297</v>
      </c>
      <c r="C16" s="1741">
        <v>0</v>
      </c>
      <c r="D16" s="1741">
        <v>0</v>
      </c>
      <c r="E16" s="1741">
        <v>0</v>
      </c>
      <c r="F16" s="1742">
        <v>0</v>
      </c>
    </row>
    <row r="17" spans="2:16" ht="29.25" thickBot="1">
      <c r="B17" s="1737" t="s">
        <v>481</v>
      </c>
      <c r="C17" s="422" t="s">
        <v>0</v>
      </c>
      <c r="D17" s="423">
        <v>43856</v>
      </c>
      <c r="E17" s="424">
        <v>43492</v>
      </c>
      <c r="F17" s="425" t="s">
        <v>305</v>
      </c>
    </row>
    <row r="18" spans="2:16" ht="20.25" customHeight="1">
      <c r="B18" s="1738">
        <v>0</v>
      </c>
      <c r="C18" s="426" t="s">
        <v>66</v>
      </c>
      <c r="D18" s="427">
        <v>194</v>
      </c>
      <c r="E18" s="428">
        <v>120</v>
      </c>
      <c r="F18" s="429">
        <v>61.666666666666671</v>
      </c>
    </row>
    <row r="19" spans="2:16" ht="20.25" customHeight="1">
      <c r="B19" s="1738">
        <v>0</v>
      </c>
      <c r="C19" s="430" t="s">
        <v>67</v>
      </c>
      <c r="D19" s="431">
        <v>320</v>
      </c>
      <c r="E19" s="432">
        <v>210</v>
      </c>
      <c r="F19" s="429">
        <v>52.380952380952387</v>
      </c>
    </row>
    <row r="20" spans="2:16" ht="20.25" customHeight="1">
      <c r="B20" s="1738">
        <v>0</v>
      </c>
      <c r="C20" s="433" t="s">
        <v>68</v>
      </c>
      <c r="D20" s="434">
        <v>245.5</v>
      </c>
      <c r="E20" s="435">
        <v>163.5</v>
      </c>
      <c r="F20" s="436">
        <v>50.15290519877675</v>
      </c>
    </row>
    <row r="21" spans="2:16" ht="20.25" customHeight="1">
      <c r="B21" s="1738">
        <v>0</v>
      </c>
      <c r="C21" s="437" t="s">
        <v>306</v>
      </c>
      <c r="D21" s="438">
        <v>230</v>
      </c>
      <c r="E21" s="439">
        <v>351</v>
      </c>
      <c r="F21" s="440">
        <v>-34.472934472934476</v>
      </c>
    </row>
    <row r="22" spans="2:16" ht="20.25" customHeight="1">
      <c r="B22" s="1738">
        <v>0</v>
      </c>
      <c r="C22" s="430" t="s">
        <v>307</v>
      </c>
      <c r="D22" s="438">
        <v>215</v>
      </c>
      <c r="E22" s="439">
        <v>265</v>
      </c>
      <c r="F22" s="440">
        <v>-18.867924528301888</v>
      </c>
    </row>
    <row r="23" spans="2:16" ht="20.25" customHeight="1" thickBot="1">
      <c r="B23" s="1739">
        <v>0</v>
      </c>
      <c r="C23" s="441" t="s">
        <v>304</v>
      </c>
      <c r="D23" s="442">
        <v>2.33</v>
      </c>
      <c r="E23" s="443">
        <v>1.64</v>
      </c>
      <c r="F23" s="444">
        <v>42.073170731707336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8"/>
  <sheetViews>
    <sheetView zoomScaleNormal="100" workbookViewId="0">
      <selection activeCell="H36" sqref="H3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3" t="s">
        <v>184</v>
      </c>
      <c r="C1" s="1743"/>
      <c r="D1" s="1743"/>
      <c r="E1" s="1743"/>
      <c r="F1" s="1743"/>
      <c r="G1" s="304" t="str">
        <f>SKUP_SEUROP_tyg!J1</f>
        <v xml:space="preserve"> 20.01.2019 - 26.01.2020r.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48" t="s">
        <v>65</v>
      </c>
      <c r="C4" s="1514" t="s">
        <v>88</v>
      </c>
      <c r="D4" s="1649" t="s">
        <v>99</v>
      </c>
      <c r="E4" s="1514" t="s">
        <v>100</v>
      </c>
      <c r="F4" s="1515" t="s">
        <v>282</v>
      </c>
    </row>
    <row r="5" spans="1:18" ht="16.5" customHeight="1">
      <c r="B5" s="1510" t="s">
        <v>54</v>
      </c>
      <c r="C5" s="1511"/>
      <c r="D5" s="1512"/>
      <c r="E5" s="1512"/>
      <c r="F5" s="1513"/>
      <c r="H5" s="416" t="s">
        <v>281</v>
      </c>
    </row>
    <row r="6" spans="1:18">
      <c r="B6" s="1508" t="s">
        <v>584</v>
      </c>
      <c r="C6" s="85"/>
      <c r="D6" s="168"/>
      <c r="E6" s="168"/>
      <c r="F6" s="1509"/>
    </row>
    <row r="7" spans="1:18" ht="15.75">
      <c r="B7" s="1508" t="s">
        <v>423</v>
      </c>
      <c r="C7" s="85">
        <v>320</v>
      </c>
      <c r="D7" s="168">
        <v>20</v>
      </c>
      <c r="E7" s="168">
        <v>10</v>
      </c>
      <c r="F7" s="1509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08"/>
      <c r="C8" s="85"/>
      <c r="D8" s="168"/>
      <c r="E8" s="168"/>
      <c r="F8" s="1509"/>
      <c r="H8" s="1744" t="s">
        <v>284</v>
      </c>
      <c r="I8" s="1745"/>
      <c r="J8" s="1745"/>
      <c r="K8" s="1745"/>
      <c r="L8" s="1745"/>
      <c r="M8" s="1745"/>
      <c r="N8" s="1745"/>
      <c r="O8" s="1745"/>
      <c r="P8" s="1745"/>
      <c r="Q8" s="1745"/>
      <c r="R8" s="1745"/>
    </row>
    <row r="9" spans="1:18">
      <c r="B9" s="1508" t="s">
        <v>56</v>
      </c>
      <c r="C9" s="85"/>
      <c r="D9" s="168"/>
      <c r="E9" s="168"/>
      <c r="F9" s="1509"/>
    </row>
    <row r="10" spans="1:18">
      <c r="B10" s="1508" t="s">
        <v>278</v>
      </c>
      <c r="C10" s="85"/>
      <c r="D10" s="168"/>
      <c r="E10" s="168"/>
      <c r="F10" s="1509"/>
    </row>
    <row r="11" spans="1:18">
      <c r="B11" s="1508" t="s">
        <v>423</v>
      </c>
      <c r="C11" s="85">
        <v>228</v>
      </c>
      <c r="D11" s="168">
        <v>110</v>
      </c>
      <c r="E11" s="168">
        <v>105</v>
      </c>
      <c r="F11" s="1509">
        <v>2</v>
      </c>
    </row>
    <row r="12" spans="1:18">
      <c r="B12" s="1508"/>
      <c r="C12" s="85"/>
      <c r="D12" s="168"/>
      <c r="E12" s="168"/>
      <c r="F12" s="1509"/>
    </row>
    <row r="13" spans="1:18">
      <c r="B13" s="1508" t="s">
        <v>56</v>
      </c>
      <c r="C13" s="85"/>
      <c r="D13" s="168"/>
      <c r="E13" s="168"/>
      <c r="F13" s="1509"/>
    </row>
    <row r="14" spans="1:18">
      <c r="B14" s="1508" t="s">
        <v>256</v>
      </c>
      <c r="C14" s="85"/>
      <c r="D14" s="168"/>
      <c r="E14" s="168"/>
      <c r="F14" s="1509"/>
      <c r="H14" s="834"/>
      <c r="I14" s="835"/>
      <c r="J14" s="836"/>
      <c r="K14" s="836"/>
      <c r="L14" s="837"/>
    </row>
    <row r="15" spans="1:18">
      <c r="B15" s="1508" t="s">
        <v>423</v>
      </c>
      <c r="C15" s="85">
        <v>194</v>
      </c>
      <c r="D15" s="168">
        <v>60</v>
      </c>
      <c r="E15" s="168">
        <v>60</v>
      </c>
      <c r="F15" s="1509">
        <v>3</v>
      </c>
      <c r="H15" s="834"/>
      <c r="I15" s="835"/>
      <c r="J15" s="836"/>
      <c r="K15" s="836"/>
      <c r="L15" s="837"/>
    </row>
    <row r="16" spans="1:18">
      <c r="B16" s="1508"/>
      <c r="C16" s="85"/>
      <c r="D16" s="168"/>
      <c r="E16" s="168"/>
      <c r="F16" s="1509"/>
      <c r="H16" s="834"/>
      <c r="I16" s="835"/>
      <c r="J16" s="836"/>
      <c r="K16" s="836"/>
      <c r="L16" s="837"/>
    </row>
    <row r="17" spans="2:12">
      <c r="B17" s="1508" t="s">
        <v>60</v>
      </c>
      <c r="C17" s="85"/>
      <c r="D17" s="168"/>
      <c r="E17" s="168"/>
      <c r="F17" s="1509"/>
      <c r="H17" s="834"/>
      <c r="I17" s="835"/>
      <c r="J17" s="836"/>
      <c r="K17" s="836"/>
      <c r="L17" s="837"/>
    </row>
    <row r="18" spans="2:12">
      <c r="B18" s="1508" t="s">
        <v>486</v>
      </c>
      <c r="C18" s="85"/>
      <c r="D18" s="168"/>
      <c r="E18" s="168"/>
      <c r="F18" s="1509"/>
      <c r="H18" s="834"/>
      <c r="I18" s="835"/>
      <c r="J18" s="836"/>
      <c r="K18" s="836"/>
      <c r="L18" s="837"/>
    </row>
    <row r="19" spans="2:12">
      <c r="B19" s="1508" t="s">
        <v>423</v>
      </c>
      <c r="C19" s="85" t="s">
        <v>293</v>
      </c>
      <c r="D19" s="168">
        <v>0</v>
      </c>
      <c r="E19" s="168">
        <v>0</v>
      </c>
      <c r="F19" s="1509">
        <v>3</v>
      </c>
      <c r="H19" s="834"/>
      <c r="I19" s="835"/>
      <c r="J19" s="836"/>
      <c r="K19" s="836"/>
      <c r="L19" s="837"/>
    </row>
    <row r="20" spans="2:12">
      <c r="B20" s="1508"/>
      <c r="C20" s="85"/>
      <c r="D20" s="168"/>
      <c r="E20" s="168"/>
      <c r="F20" s="1509"/>
      <c r="H20" s="834"/>
      <c r="I20" s="835"/>
      <c r="J20" s="836"/>
      <c r="K20" s="836"/>
      <c r="L20" s="837"/>
    </row>
    <row r="21" spans="2:12">
      <c r="B21" s="1508" t="s">
        <v>63</v>
      </c>
      <c r="C21" s="85"/>
      <c r="D21" s="168"/>
      <c r="E21" s="168"/>
      <c r="F21" s="1509"/>
      <c r="H21" s="834"/>
      <c r="I21" s="835"/>
      <c r="J21" s="836"/>
      <c r="K21" s="836"/>
      <c r="L21" s="837"/>
    </row>
    <row r="22" spans="2:12">
      <c r="B22" s="1508" t="s">
        <v>570</v>
      </c>
      <c r="C22" s="85"/>
      <c r="D22" s="168"/>
      <c r="E22" s="168"/>
      <c r="F22" s="1509"/>
      <c r="H22" s="834"/>
      <c r="I22" s="835"/>
      <c r="J22" s="836"/>
      <c r="K22" s="836"/>
      <c r="L22" s="837"/>
    </row>
    <row r="23" spans="2:12">
      <c r="B23" s="1508" t="s">
        <v>423</v>
      </c>
      <c r="C23" s="85">
        <v>240</v>
      </c>
      <c r="D23" s="168">
        <v>40</v>
      </c>
      <c r="E23" s="168">
        <v>40</v>
      </c>
      <c r="F23" s="1509">
        <v>2</v>
      </c>
      <c r="H23" s="834"/>
      <c r="I23" s="835"/>
      <c r="J23" s="836"/>
      <c r="K23" s="836"/>
      <c r="L23" s="837"/>
    </row>
    <row r="24" spans="2:12">
      <c r="B24" s="1508"/>
      <c r="C24" s="85"/>
      <c r="D24" s="168"/>
      <c r="E24" s="168"/>
      <c r="F24" s="1509"/>
      <c r="H24" s="834"/>
      <c r="I24" s="835"/>
      <c r="J24" s="836"/>
      <c r="K24" s="836"/>
      <c r="L24" s="837"/>
    </row>
    <row r="25" spans="2:12">
      <c r="B25" s="1508" t="s">
        <v>63</v>
      </c>
      <c r="C25" s="85"/>
      <c r="D25" s="168"/>
      <c r="E25" s="168"/>
      <c r="F25" s="1509"/>
    </row>
    <row r="26" spans="2:12">
      <c r="B26" s="1508" t="s">
        <v>484</v>
      </c>
      <c r="C26" s="85"/>
      <c r="D26" s="168"/>
      <c r="E26" s="168"/>
      <c r="F26" s="1509"/>
    </row>
    <row r="27" spans="2:12" ht="13.5" thickBot="1">
      <c r="B27" s="1644" t="s">
        <v>423</v>
      </c>
      <c r="C27" s="1645" t="s">
        <v>293</v>
      </c>
      <c r="D27" s="1646">
        <v>0</v>
      </c>
      <c r="E27" s="1646">
        <v>0</v>
      </c>
      <c r="F27" s="1647">
        <v>1</v>
      </c>
    </row>
    <row r="28" spans="2:12">
      <c r="D28" s="1495"/>
      <c r="E28" s="1495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E16" sqref="E16:F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40" t="s">
        <v>185</v>
      </c>
      <c r="C1" s="1740"/>
      <c r="D1" s="1740"/>
      <c r="E1" s="1740"/>
      <c r="F1" s="1740"/>
      <c r="G1" s="1740"/>
      <c r="H1" s="304" t="str">
        <f>SKUP_SEUROP_tyg!J1</f>
        <v xml:space="preserve"> 20.01.2019 - 26.01.2020r.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423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423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423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423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423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423</v>
      </c>
      <c r="D16" s="1355">
        <v>320</v>
      </c>
      <c r="E16" s="1356">
        <v>20</v>
      </c>
      <c r="F16" s="1356">
        <v>10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423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423</v>
      </c>
      <c r="D20" s="1355">
        <v>211</v>
      </c>
      <c r="E20" s="1356">
        <v>170</v>
      </c>
      <c r="F20" s="1356">
        <v>165</v>
      </c>
      <c r="G20" s="1357">
        <v>2.5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423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423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423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423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423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423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423</v>
      </c>
      <c r="D34" s="1355">
        <v>240</v>
      </c>
      <c r="E34" s="1356">
        <v>40</v>
      </c>
      <c r="F34" s="1356">
        <v>40</v>
      </c>
      <c r="G34" s="1357">
        <v>1.5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423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>
        <f>SUM(E16:E36)</f>
        <v>230</v>
      </c>
      <c r="F37" s="78">
        <f>SUM(F16:F36)</f>
        <v>215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47" t="s">
        <v>342</v>
      </c>
      <c r="D43" s="1747"/>
      <c r="E43" s="1747"/>
      <c r="F43" s="1747"/>
      <c r="G43" s="1747"/>
      <c r="H43" s="1747"/>
    </row>
    <row r="44" spans="2:8" ht="15.75">
      <c r="C44" s="1746" t="s">
        <v>343</v>
      </c>
      <c r="D44" s="1746"/>
      <c r="E44" s="1746"/>
      <c r="F44" s="1746"/>
      <c r="G44" s="1746"/>
      <c r="H44" s="1746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P50" sqref="P50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48"/>
      <c r="B5" s="1749"/>
      <c r="C5" s="1650">
        <v>43435</v>
      </c>
      <c r="D5" s="1651">
        <v>43466</v>
      </c>
      <c r="E5" s="1651">
        <v>43497</v>
      </c>
      <c r="F5" s="1651">
        <v>43525</v>
      </c>
      <c r="G5" s="1651">
        <v>43556</v>
      </c>
      <c r="H5" s="1651">
        <v>43586</v>
      </c>
      <c r="I5" s="1651">
        <v>43617</v>
      </c>
      <c r="J5" s="1651">
        <v>43647</v>
      </c>
      <c r="K5" s="1651">
        <v>43678</v>
      </c>
      <c r="L5" s="1651">
        <v>43709</v>
      </c>
      <c r="M5" s="1651">
        <v>43739</v>
      </c>
      <c r="N5" s="1651">
        <v>43770</v>
      </c>
      <c r="O5" s="1652">
        <v>43800</v>
      </c>
      <c r="P5" s="1653" t="s">
        <v>404</v>
      </c>
    </row>
    <row r="6" spans="1:29" ht="16.5" customHeight="1" thickBot="1">
      <c r="A6" s="1750"/>
      <c r="B6" s="1751"/>
      <c r="C6" s="1654"/>
      <c r="D6" s="1655"/>
      <c r="E6" s="1655"/>
      <c r="F6" s="1655"/>
      <c r="G6" s="1655"/>
      <c r="H6" s="1655"/>
      <c r="I6" s="1655"/>
      <c r="J6" s="1655"/>
      <c r="K6" s="1655"/>
      <c r="L6" s="1655"/>
      <c r="M6" s="1655"/>
      <c r="N6" s="1655"/>
      <c r="O6" s="1656"/>
      <c r="P6" s="1657" t="s">
        <v>559</v>
      </c>
    </row>
    <row r="7" spans="1:29" ht="15.95" customHeight="1">
      <c r="A7" s="232" t="s">
        <v>104</v>
      </c>
      <c r="B7" s="1340" t="s">
        <v>105</v>
      </c>
      <c r="C7" s="1529">
        <v>105.8</v>
      </c>
      <c r="D7" s="1530">
        <v>104.67</v>
      </c>
      <c r="E7" s="1530">
        <v>105.9</v>
      </c>
      <c r="F7" s="1530">
        <v>114.14</v>
      </c>
      <c r="G7" s="1530">
        <v>143.44</v>
      </c>
      <c r="H7" s="1530">
        <v>148.78</v>
      </c>
      <c r="I7" s="1530">
        <v>151.80000000000001</v>
      </c>
      <c r="J7" s="1530">
        <v>146.99</v>
      </c>
      <c r="K7" s="1530">
        <v>154.82</v>
      </c>
      <c r="L7" s="1530">
        <v>155.24</v>
      </c>
      <c r="M7" s="1530">
        <v>154.82</v>
      </c>
      <c r="N7" s="1530">
        <v>158.62</v>
      </c>
      <c r="O7" s="1531">
        <v>171.33</v>
      </c>
      <c r="P7" s="1605">
        <v>0.61937618147448026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32">
        <v>169.25</v>
      </c>
      <c r="D8" s="1501">
        <v>164.44</v>
      </c>
      <c r="E8" s="1501">
        <v>158.54</v>
      </c>
      <c r="F8" s="1501">
        <v>161.21</v>
      </c>
      <c r="G8" s="1501">
        <v>177.85</v>
      </c>
      <c r="H8" s="1501">
        <v>191.22</v>
      </c>
      <c r="I8" s="1501">
        <v>194.47</v>
      </c>
      <c r="J8" s="1501">
        <v>194.49</v>
      </c>
      <c r="K8" s="1501">
        <v>196.55</v>
      </c>
      <c r="L8" s="1501">
        <v>197.92</v>
      </c>
      <c r="M8" s="1501">
        <v>199.07</v>
      </c>
      <c r="N8" s="1501">
        <v>202.93</v>
      </c>
      <c r="O8" s="1533">
        <v>211.41</v>
      </c>
      <c r="P8" s="1606">
        <v>0.24909896602658788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34">
        <v>331.02</v>
      </c>
      <c r="D9" s="1502">
        <v>321.61</v>
      </c>
      <c r="E9" s="1502">
        <v>310.07</v>
      </c>
      <c r="F9" s="1502">
        <v>315.29000000000002</v>
      </c>
      <c r="G9" s="1502">
        <v>347.83</v>
      </c>
      <c r="H9" s="1502">
        <v>373.99</v>
      </c>
      <c r="I9" s="1502">
        <v>380.34</v>
      </c>
      <c r="J9" s="1502">
        <v>380.38</v>
      </c>
      <c r="K9" s="1502">
        <v>384.41</v>
      </c>
      <c r="L9" s="1502">
        <v>387.1</v>
      </c>
      <c r="M9" s="1502">
        <v>389.34</v>
      </c>
      <c r="N9" s="1502">
        <v>396.89</v>
      </c>
      <c r="O9" s="1535">
        <v>413.48</v>
      </c>
      <c r="P9" s="1607">
        <v>0.24910881517733086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32">
        <v>136.57</v>
      </c>
      <c r="D10" s="1501">
        <v>137.58000000000001</v>
      </c>
      <c r="E10" s="1501">
        <v>137.71</v>
      </c>
      <c r="F10" s="1501">
        <v>140.04</v>
      </c>
      <c r="G10" s="1501">
        <v>156.66</v>
      </c>
      <c r="H10" s="1501">
        <v>166.25</v>
      </c>
      <c r="I10" s="1501">
        <v>176.85</v>
      </c>
      <c r="J10" s="1501">
        <v>178.2</v>
      </c>
      <c r="K10" s="1501">
        <v>177.34</v>
      </c>
      <c r="L10" s="1501">
        <v>178.47</v>
      </c>
      <c r="M10" s="1501">
        <v>179.82</v>
      </c>
      <c r="N10" s="1501">
        <v>183.22</v>
      </c>
      <c r="O10" s="1533">
        <v>194.03</v>
      </c>
      <c r="P10" s="1606">
        <v>0.42073661858387656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34">
        <v>3529.97</v>
      </c>
      <c r="D11" s="1502">
        <v>3528.52</v>
      </c>
      <c r="E11" s="1502">
        <v>3543.07</v>
      </c>
      <c r="F11" s="1502">
        <v>3595.9</v>
      </c>
      <c r="G11" s="1502">
        <v>4022.33</v>
      </c>
      <c r="H11" s="1502">
        <v>4282</v>
      </c>
      <c r="I11" s="1502">
        <v>4530.7</v>
      </c>
      <c r="J11" s="1502">
        <v>4552.0600000000004</v>
      </c>
      <c r="K11" s="1502">
        <v>4572.8100000000004</v>
      </c>
      <c r="L11" s="1502">
        <v>4616.2299999999996</v>
      </c>
      <c r="M11" s="1502">
        <v>4621.68</v>
      </c>
      <c r="N11" s="1502">
        <v>4677.33</v>
      </c>
      <c r="O11" s="1535">
        <v>4946.9399999999996</v>
      </c>
      <c r="P11" s="1607">
        <v>0.40141134343917928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32">
        <v>130.08000000000001</v>
      </c>
      <c r="D12" s="1501">
        <v>127.18</v>
      </c>
      <c r="E12" s="1501">
        <v>129.26</v>
      </c>
      <c r="F12" s="1501">
        <v>133.69</v>
      </c>
      <c r="G12" s="1501">
        <v>154.33000000000001</v>
      </c>
      <c r="H12" s="1501">
        <v>165.19</v>
      </c>
      <c r="I12" s="1501">
        <v>172.64</v>
      </c>
      <c r="J12" s="1501">
        <v>170.75</v>
      </c>
      <c r="K12" s="1501">
        <v>170.38</v>
      </c>
      <c r="L12" s="1501">
        <v>176.67</v>
      </c>
      <c r="M12" s="1501">
        <v>183.46</v>
      </c>
      <c r="N12" s="1501">
        <v>194.69</v>
      </c>
      <c r="O12" s="1533">
        <v>194.77</v>
      </c>
      <c r="P12" s="1606">
        <v>0.49730934809348093</v>
      </c>
      <c r="Q12" s="969"/>
      <c r="R12" s="969"/>
    </row>
    <row r="13" spans="1:29" ht="15.95" customHeight="1">
      <c r="A13" s="232"/>
      <c r="B13" s="972" t="s">
        <v>107</v>
      </c>
      <c r="C13" s="1534">
        <v>971.1</v>
      </c>
      <c r="D13" s="1502">
        <v>949.52</v>
      </c>
      <c r="E13" s="1502">
        <v>964.64</v>
      </c>
      <c r="F13" s="1502">
        <v>997.65</v>
      </c>
      <c r="G13" s="1502">
        <v>1152.0999999999999</v>
      </c>
      <c r="H13" s="1502">
        <v>1233.48</v>
      </c>
      <c r="I13" s="1502">
        <v>1289.1300000000001</v>
      </c>
      <c r="J13" s="1502">
        <v>1274.71</v>
      </c>
      <c r="K13" s="1502">
        <v>1271.1600000000001</v>
      </c>
      <c r="L13" s="1502">
        <v>1318.6</v>
      </c>
      <c r="M13" s="1502">
        <v>1370.29</v>
      </c>
      <c r="N13" s="1502">
        <v>1454.73</v>
      </c>
      <c r="O13" s="1535">
        <v>1455.35</v>
      </c>
      <c r="P13" s="1607">
        <v>0.49866131191432372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32">
        <v>140.27000000000001</v>
      </c>
      <c r="D14" s="1501">
        <v>140.09</v>
      </c>
      <c r="E14" s="1501">
        <v>143.1</v>
      </c>
      <c r="F14" s="1501">
        <v>149.97999999999999</v>
      </c>
      <c r="G14" s="1501">
        <v>175.77</v>
      </c>
      <c r="H14" s="1501">
        <v>182.07</v>
      </c>
      <c r="I14" s="1501">
        <v>187.42</v>
      </c>
      <c r="J14" s="1501">
        <v>182.92</v>
      </c>
      <c r="K14" s="1501">
        <v>188.79</v>
      </c>
      <c r="L14" s="1501">
        <v>190.3</v>
      </c>
      <c r="M14" s="1501">
        <v>190.32</v>
      </c>
      <c r="N14" s="1501">
        <v>194.79</v>
      </c>
      <c r="O14" s="1533">
        <v>204.65</v>
      </c>
      <c r="P14" s="1606">
        <v>0.45897198260497607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32">
        <v>145.91999999999999</v>
      </c>
      <c r="D15" s="1501">
        <v>144.62</v>
      </c>
      <c r="E15" s="1501">
        <v>145.9</v>
      </c>
      <c r="F15" s="1501">
        <v>145.38999999999999</v>
      </c>
      <c r="G15" s="1501">
        <v>149.32</v>
      </c>
      <c r="H15" s="1501">
        <v>156.81</v>
      </c>
      <c r="I15" s="1501">
        <v>164.37</v>
      </c>
      <c r="J15" s="1501">
        <v>167.93</v>
      </c>
      <c r="K15" s="1501">
        <v>167.48</v>
      </c>
      <c r="L15" s="1501">
        <v>170.21</v>
      </c>
      <c r="M15" s="1501">
        <v>170.47</v>
      </c>
      <c r="N15" s="1501">
        <v>171.4</v>
      </c>
      <c r="O15" s="1533">
        <v>176.34</v>
      </c>
      <c r="P15" s="1606">
        <v>0.20847039473684226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32">
        <v>138.72999999999999</v>
      </c>
      <c r="D16" s="1501">
        <v>136.62</v>
      </c>
      <c r="E16" s="1501">
        <v>137.31</v>
      </c>
      <c r="F16" s="1501">
        <v>139.88</v>
      </c>
      <c r="G16" s="1501">
        <v>151.19999999999999</v>
      </c>
      <c r="H16" s="1501">
        <v>165.79</v>
      </c>
      <c r="I16" s="1501">
        <v>172.75</v>
      </c>
      <c r="J16" s="1501">
        <v>173.34</v>
      </c>
      <c r="K16" s="1501">
        <v>171.43</v>
      </c>
      <c r="L16" s="1501">
        <v>174.48</v>
      </c>
      <c r="M16" s="1501">
        <v>178.62</v>
      </c>
      <c r="N16" s="1501">
        <v>186</v>
      </c>
      <c r="O16" s="1533">
        <v>189.74</v>
      </c>
      <c r="P16" s="1606">
        <v>0.36769264038059557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32">
        <v>175.31</v>
      </c>
      <c r="D17" s="1501">
        <v>174.48</v>
      </c>
      <c r="E17" s="1501">
        <v>170.96</v>
      </c>
      <c r="F17" s="1501">
        <v>171.04</v>
      </c>
      <c r="G17" s="1501">
        <v>173.46</v>
      </c>
      <c r="H17" s="1501">
        <v>180.74</v>
      </c>
      <c r="I17" s="1501">
        <v>189.03</v>
      </c>
      <c r="J17" s="1501">
        <v>198.37</v>
      </c>
      <c r="K17" s="1501">
        <v>204.31</v>
      </c>
      <c r="L17" s="1501">
        <v>205.32</v>
      </c>
      <c r="M17" s="1501">
        <v>208.13</v>
      </c>
      <c r="N17" s="1501">
        <v>212.33</v>
      </c>
      <c r="O17" s="1533">
        <v>222.31</v>
      </c>
      <c r="P17" s="1606">
        <v>0.26809651474530827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32">
        <v>127.92</v>
      </c>
      <c r="D18" s="1501">
        <v>127.54</v>
      </c>
      <c r="E18" s="1501">
        <v>130.56</v>
      </c>
      <c r="F18" s="1501">
        <v>141.96</v>
      </c>
      <c r="G18" s="1501">
        <v>161.12</v>
      </c>
      <c r="H18" s="1501">
        <v>167.6</v>
      </c>
      <c r="I18" s="1501">
        <v>177.66</v>
      </c>
      <c r="J18" s="1501">
        <v>180.82</v>
      </c>
      <c r="K18" s="1501">
        <v>180.87</v>
      </c>
      <c r="L18" s="1501">
        <v>181.38</v>
      </c>
      <c r="M18" s="1501">
        <v>179.54</v>
      </c>
      <c r="N18" s="1501">
        <v>178.35</v>
      </c>
      <c r="O18" s="1533">
        <v>185.77</v>
      </c>
      <c r="P18" s="1606">
        <v>0.45223577235772372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32">
        <v>129</v>
      </c>
      <c r="D19" s="1501">
        <v>129</v>
      </c>
      <c r="E19" s="1501">
        <v>129.13999999999999</v>
      </c>
      <c r="F19" s="1501">
        <v>133.16</v>
      </c>
      <c r="G19" s="1501">
        <v>148.80000000000001</v>
      </c>
      <c r="H19" s="1501">
        <v>155.16</v>
      </c>
      <c r="I19" s="1501">
        <v>161.27000000000001</v>
      </c>
      <c r="J19" s="1501">
        <v>164.74</v>
      </c>
      <c r="K19" s="1501">
        <v>168.65</v>
      </c>
      <c r="L19" s="1501">
        <v>178.13</v>
      </c>
      <c r="M19" s="1501">
        <v>181</v>
      </c>
      <c r="N19" s="1501">
        <v>180.3</v>
      </c>
      <c r="O19" s="1533">
        <v>180.06</v>
      </c>
      <c r="P19" s="1606">
        <v>0.39581395348837201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32">
        <v>143.72999999999999</v>
      </c>
      <c r="D20" s="1501">
        <v>141.66</v>
      </c>
      <c r="E20" s="1501">
        <v>141.24</v>
      </c>
      <c r="F20" s="1501">
        <v>143.38999999999999</v>
      </c>
      <c r="G20" s="1501">
        <v>165.07</v>
      </c>
      <c r="H20" s="1501">
        <v>171.68</v>
      </c>
      <c r="I20" s="1501">
        <v>173</v>
      </c>
      <c r="J20" s="1501">
        <v>172.02</v>
      </c>
      <c r="K20" s="1501">
        <v>178.24</v>
      </c>
      <c r="L20" s="1501">
        <v>186.58</v>
      </c>
      <c r="M20" s="1501">
        <v>185.68</v>
      </c>
      <c r="N20" s="1501">
        <v>186.33</v>
      </c>
      <c r="O20" s="1533">
        <v>194.07</v>
      </c>
      <c r="P20" s="1606">
        <v>0.35024003339595078</v>
      </c>
      <c r="Q20" s="969"/>
      <c r="R20" s="969"/>
    </row>
    <row r="21" spans="1:18" ht="15.95" customHeight="1">
      <c r="A21" s="232"/>
      <c r="B21" s="972" t="s">
        <v>255</v>
      </c>
      <c r="C21" s="1534">
        <v>1064.45</v>
      </c>
      <c r="D21" s="1502">
        <v>1052.1600000000001</v>
      </c>
      <c r="E21" s="1502">
        <v>1047.3599999999999</v>
      </c>
      <c r="F21" s="1502">
        <v>1064.0999999999999</v>
      </c>
      <c r="G21" s="1502">
        <v>1226.27</v>
      </c>
      <c r="H21" s="1502">
        <v>1273.58</v>
      </c>
      <c r="I21" s="1502">
        <v>1281.8</v>
      </c>
      <c r="J21" s="1502">
        <v>1271.42</v>
      </c>
      <c r="K21" s="1502">
        <v>1317.06</v>
      </c>
      <c r="L21" s="1502">
        <v>1380.9</v>
      </c>
      <c r="M21" s="1502">
        <v>1380.48</v>
      </c>
      <c r="N21" s="1502">
        <v>1386.47</v>
      </c>
      <c r="O21" s="1535">
        <v>1444.16</v>
      </c>
      <c r="P21" s="1607">
        <v>0.35671943257081118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36">
        <v>162.36000000000001</v>
      </c>
      <c r="D22" s="1503">
        <v>161.94</v>
      </c>
      <c r="E22" s="1503">
        <v>162.84</v>
      </c>
      <c r="F22" s="1503">
        <v>164.02</v>
      </c>
      <c r="G22" s="1503">
        <v>173.6</v>
      </c>
      <c r="H22" s="1503">
        <v>190.57</v>
      </c>
      <c r="I22" s="1503">
        <v>202.66</v>
      </c>
      <c r="J22" s="1503">
        <v>203.21</v>
      </c>
      <c r="K22" s="1503">
        <v>202.7</v>
      </c>
      <c r="L22" s="1503">
        <v>202.9</v>
      </c>
      <c r="M22" s="1503">
        <v>202.25</v>
      </c>
      <c r="N22" s="1503">
        <v>201</v>
      </c>
      <c r="O22" s="1537">
        <v>201.4</v>
      </c>
      <c r="P22" s="1606">
        <v>0.24045331362404521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36">
        <v>130.38</v>
      </c>
      <c r="D23" s="1503">
        <v>127.78</v>
      </c>
      <c r="E23" s="1503">
        <v>130.72999999999999</v>
      </c>
      <c r="F23" s="1503">
        <v>135.25</v>
      </c>
      <c r="G23" s="1503">
        <v>169.61</v>
      </c>
      <c r="H23" s="1503">
        <v>187.48</v>
      </c>
      <c r="I23" s="1503">
        <v>183.46</v>
      </c>
      <c r="J23" s="1503">
        <v>165.96</v>
      </c>
      <c r="K23" s="1503">
        <v>177.01</v>
      </c>
      <c r="L23" s="1503">
        <v>178.46</v>
      </c>
      <c r="M23" s="1503">
        <v>179.71</v>
      </c>
      <c r="N23" s="1503">
        <v>186.39</v>
      </c>
      <c r="O23" s="1537">
        <v>210.24</v>
      </c>
      <c r="P23" s="1606">
        <v>0.6125172572480444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36">
        <v>124.71</v>
      </c>
      <c r="D24" s="1503">
        <v>121.87</v>
      </c>
      <c r="E24" s="1503">
        <v>124.78</v>
      </c>
      <c r="F24" s="1503">
        <v>129.71</v>
      </c>
      <c r="G24" s="1503">
        <v>165.53</v>
      </c>
      <c r="H24" s="1503">
        <v>183.08</v>
      </c>
      <c r="I24" s="1503">
        <v>175.51</v>
      </c>
      <c r="J24" s="1503">
        <v>159.93</v>
      </c>
      <c r="K24" s="1503">
        <v>170.49</v>
      </c>
      <c r="L24" s="1503">
        <v>173.16</v>
      </c>
      <c r="M24" s="1503">
        <v>174.24</v>
      </c>
      <c r="N24" s="1503">
        <v>180.37</v>
      </c>
      <c r="O24" s="1537">
        <v>197.7</v>
      </c>
      <c r="P24" s="1606">
        <v>0.58527784459947085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36">
        <v>143.52000000000001</v>
      </c>
      <c r="D25" s="1503">
        <v>142.61000000000001</v>
      </c>
      <c r="E25" s="1503">
        <v>141.4</v>
      </c>
      <c r="F25" s="1503">
        <v>144.52000000000001</v>
      </c>
      <c r="G25" s="1503">
        <v>172.27</v>
      </c>
      <c r="H25" s="1503">
        <v>180.97</v>
      </c>
      <c r="I25" s="1503">
        <v>187.37</v>
      </c>
      <c r="J25" s="1503">
        <v>184.18</v>
      </c>
      <c r="K25" s="1503">
        <v>188.09</v>
      </c>
      <c r="L25" s="1503">
        <v>190.45</v>
      </c>
      <c r="M25" s="1503">
        <v>192.02</v>
      </c>
      <c r="N25" s="1503">
        <v>194.76</v>
      </c>
      <c r="O25" s="1537">
        <v>207.62</v>
      </c>
      <c r="P25" s="1606">
        <v>0.44662764771460406</v>
      </c>
      <c r="Q25" s="969"/>
      <c r="R25" s="969"/>
    </row>
    <row r="26" spans="1:18" ht="15.95" customHeight="1">
      <c r="A26" s="232"/>
      <c r="B26" s="971" t="s">
        <v>136</v>
      </c>
      <c r="C26" s="1538">
        <v>46321.63</v>
      </c>
      <c r="D26" s="1504">
        <v>45635.73</v>
      </c>
      <c r="E26" s="1504">
        <v>44951.09</v>
      </c>
      <c r="F26" s="1504">
        <v>45685.16</v>
      </c>
      <c r="G26" s="1504">
        <v>55315.97</v>
      </c>
      <c r="H26" s="1504">
        <v>58767.45</v>
      </c>
      <c r="I26" s="1504">
        <v>60482.1</v>
      </c>
      <c r="J26" s="1504">
        <v>59883.5</v>
      </c>
      <c r="K26" s="1504">
        <v>61464.9</v>
      </c>
      <c r="L26" s="1504">
        <v>63267.08</v>
      </c>
      <c r="M26" s="1504">
        <v>63666.67</v>
      </c>
      <c r="N26" s="1504">
        <v>64898.1</v>
      </c>
      <c r="O26" s="1539">
        <v>68686.69</v>
      </c>
      <c r="P26" s="1607">
        <v>0.48282109243565063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36" t="s">
        <v>466</v>
      </c>
      <c r="D27" s="1503">
        <v>214</v>
      </c>
      <c r="E27" s="1503">
        <v>214</v>
      </c>
      <c r="F27" s="1503">
        <v>214</v>
      </c>
      <c r="G27" s="1503">
        <v>214</v>
      </c>
      <c r="H27" s="1503">
        <v>214</v>
      </c>
      <c r="I27" s="1503">
        <v>214</v>
      </c>
      <c r="J27" s="1503">
        <v>214</v>
      </c>
      <c r="K27" s="1503">
        <v>214</v>
      </c>
      <c r="L27" s="1503">
        <v>214</v>
      </c>
      <c r="M27" s="1503">
        <v>214</v>
      </c>
      <c r="N27" s="1503">
        <v>214</v>
      </c>
      <c r="O27" s="1537">
        <v>214</v>
      </c>
      <c r="P27" s="1606" t="s">
        <v>466</v>
      </c>
      <c r="Q27" s="969"/>
      <c r="R27" s="969"/>
    </row>
    <row r="28" spans="1:18" ht="15.95" customHeight="1">
      <c r="A28" s="232" t="s">
        <v>575</v>
      </c>
      <c r="B28" s="972" t="s">
        <v>105</v>
      </c>
      <c r="C28" s="1536">
        <v>121.82</v>
      </c>
      <c r="D28" s="1503">
        <v>121.96</v>
      </c>
      <c r="E28" s="1503">
        <v>123.52</v>
      </c>
      <c r="F28" s="1503">
        <v>129.47999999999999</v>
      </c>
      <c r="G28" s="1503">
        <v>156.51</v>
      </c>
      <c r="H28" s="1503">
        <v>161.01</v>
      </c>
      <c r="I28" s="1503">
        <v>165.27</v>
      </c>
      <c r="J28" s="1503">
        <v>160.82</v>
      </c>
      <c r="K28" s="1503">
        <v>168.16</v>
      </c>
      <c r="L28" s="1503">
        <v>172.08</v>
      </c>
      <c r="M28" s="1503">
        <v>172.43</v>
      </c>
      <c r="N28" s="1503">
        <v>179.76</v>
      </c>
      <c r="O28" s="1537">
        <v>188.84</v>
      </c>
      <c r="P28" s="1606">
        <v>0.55015596782137588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36">
        <v>141.30000000000001</v>
      </c>
      <c r="D29" s="1503">
        <v>140.24</v>
      </c>
      <c r="E29" s="1503">
        <v>142.19999999999999</v>
      </c>
      <c r="F29" s="1503">
        <v>147.55000000000001</v>
      </c>
      <c r="G29" s="1503">
        <v>172.27</v>
      </c>
      <c r="H29" s="1503">
        <v>177.65</v>
      </c>
      <c r="I29" s="1503">
        <v>184.45</v>
      </c>
      <c r="J29" s="1503">
        <v>182.49</v>
      </c>
      <c r="K29" s="1503">
        <v>188.04</v>
      </c>
      <c r="L29" s="1503">
        <v>189.42</v>
      </c>
      <c r="M29" s="1503">
        <v>188.76</v>
      </c>
      <c r="N29" s="1503">
        <v>192.47</v>
      </c>
      <c r="O29" s="1537">
        <v>203.2</v>
      </c>
      <c r="P29" s="1606">
        <v>0.43807501769285184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36">
        <v>128.36000000000001</v>
      </c>
      <c r="D30" s="1503">
        <v>125.7</v>
      </c>
      <c r="E30" s="1503">
        <v>127.48</v>
      </c>
      <c r="F30" s="1503">
        <v>136.51</v>
      </c>
      <c r="G30" s="1503">
        <v>175.44</v>
      </c>
      <c r="H30" s="1503">
        <v>178.08</v>
      </c>
      <c r="I30" s="1503">
        <v>178.04</v>
      </c>
      <c r="J30" s="1503">
        <v>172.56</v>
      </c>
      <c r="K30" s="1503">
        <v>175.33</v>
      </c>
      <c r="L30" s="1503">
        <v>177.78</v>
      </c>
      <c r="M30" s="1503">
        <v>178.17</v>
      </c>
      <c r="N30" s="1503">
        <v>179.79</v>
      </c>
      <c r="O30" s="1537">
        <v>192.98</v>
      </c>
      <c r="P30" s="1606">
        <v>0.50342785914615118</v>
      </c>
      <c r="Q30" s="969"/>
      <c r="R30" s="969"/>
    </row>
    <row r="31" spans="1:18" ht="15.95" customHeight="1">
      <c r="A31" s="232"/>
      <c r="B31" s="972" t="s">
        <v>137</v>
      </c>
      <c r="C31" s="1538">
        <v>550.70000000000005</v>
      </c>
      <c r="D31" s="1504">
        <v>539.6</v>
      </c>
      <c r="E31" s="1504">
        <v>550.04</v>
      </c>
      <c r="F31" s="1504">
        <v>586.9</v>
      </c>
      <c r="G31" s="1504">
        <v>751.8</v>
      </c>
      <c r="H31" s="1504">
        <v>764.92</v>
      </c>
      <c r="I31" s="1504">
        <v>759.35</v>
      </c>
      <c r="J31" s="1504">
        <v>734.93</v>
      </c>
      <c r="K31" s="1504">
        <v>760.9</v>
      </c>
      <c r="L31" s="1504">
        <v>773.79</v>
      </c>
      <c r="M31" s="1504">
        <v>766.91</v>
      </c>
      <c r="N31" s="1504">
        <v>769.96</v>
      </c>
      <c r="O31" s="1539">
        <v>824.7</v>
      </c>
      <c r="P31" s="1606">
        <v>0.49754857454149271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36">
        <v>150.13</v>
      </c>
      <c r="D32" s="1503">
        <v>138</v>
      </c>
      <c r="E32" s="1503">
        <v>141.5</v>
      </c>
      <c r="F32" s="1503">
        <v>152</v>
      </c>
      <c r="G32" s="1503">
        <v>175.03</v>
      </c>
      <c r="H32" s="1503">
        <v>181.94</v>
      </c>
      <c r="I32" s="1503">
        <v>191.37</v>
      </c>
      <c r="J32" s="1503">
        <v>193.77</v>
      </c>
      <c r="K32" s="1503">
        <v>194.42</v>
      </c>
      <c r="L32" s="1503">
        <v>194.97</v>
      </c>
      <c r="M32" s="1503">
        <v>192.13</v>
      </c>
      <c r="N32" s="1503">
        <v>192.3</v>
      </c>
      <c r="O32" s="1537">
        <v>205.74</v>
      </c>
      <c r="P32" s="1606">
        <v>0.37041230933191249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32">
        <v>149.5</v>
      </c>
      <c r="D33" s="1501">
        <v>140.32</v>
      </c>
      <c r="E33" s="1501">
        <v>109.95</v>
      </c>
      <c r="F33" s="1501">
        <v>125.22</v>
      </c>
      <c r="G33" s="1501">
        <v>156.94</v>
      </c>
      <c r="H33" s="1501">
        <v>179.69</v>
      </c>
      <c r="I33" s="1501">
        <v>188.54</v>
      </c>
      <c r="J33" s="1501">
        <v>189.42</v>
      </c>
      <c r="K33" s="1501">
        <v>183.64</v>
      </c>
      <c r="L33" s="1501">
        <v>189.61</v>
      </c>
      <c r="M33" s="1501">
        <v>193.04</v>
      </c>
      <c r="N33" s="1501">
        <v>199.32</v>
      </c>
      <c r="O33" s="1533">
        <v>221.88</v>
      </c>
      <c r="P33" s="1606">
        <v>0.4841471571906355</v>
      </c>
      <c r="Q33" s="969"/>
      <c r="R33" s="969"/>
    </row>
    <row r="34" spans="1:28" ht="15.95" customHeight="1">
      <c r="A34" s="232"/>
      <c r="B34" s="971" t="s">
        <v>156</v>
      </c>
      <c r="C34" s="1538">
        <v>695.56</v>
      </c>
      <c r="D34" s="1504">
        <v>659.34</v>
      </c>
      <c r="E34" s="1504">
        <v>522.15</v>
      </c>
      <c r="F34" s="1504">
        <v>595.28</v>
      </c>
      <c r="G34" s="1504">
        <v>746.82</v>
      </c>
      <c r="H34" s="1504">
        <v>855.15</v>
      </c>
      <c r="I34" s="1504">
        <v>891.34</v>
      </c>
      <c r="J34" s="1504">
        <v>895.74</v>
      </c>
      <c r="K34" s="1504">
        <v>868.26</v>
      </c>
      <c r="L34" s="1504">
        <v>898.32</v>
      </c>
      <c r="M34" s="1504">
        <v>917.67</v>
      </c>
      <c r="N34" s="1504">
        <v>950.45</v>
      </c>
      <c r="O34" s="1539">
        <v>1060.1500000000001</v>
      </c>
      <c r="P34" s="1607">
        <v>0.52416757720397977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32">
        <v>150.34</v>
      </c>
      <c r="D35" s="1501">
        <v>149.05000000000001</v>
      </c>
      <c r="E35" s="1501">
        <v>149.9</v>
      </c>
      <c r="F35" s="1501">
        <v>153.69</v>
      </c>
      <c r="G35" s="1501">
        <v>172.58</v>
      </c>
      <c r="H35" s="1501">
        <v>177.13</v>
      </c>
      <c r="I35" s="1501">
        <v>188.77</v>
      </c>
      <c r="J35" s="1501">
        <v>188.41</v>
      </c>
      <c r="K35" s="1501">
        <v>195.22</v>
      </c>
      <c r="L35" s="1501">
        <v>193.68</v>
      </c>
      <c r="M35" s="1501">
        <v>194.84</v>
      </c>
      <c r="N35" s="1501">
        <v>197.33</v>
      </c>
      <c r="O35" s="1533">
        <v>209.14</v>
      </c>
      <c r="P35" s="1606">
        <v>0.39111347612079284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32">
        <v>143.4</v>
      </c>
      <c r="D36" s="1501">
        <v>142.1</v>
      </c>
      <c r="E36" s="1501">
        <v>140.68</v>
      </c>
      <c r="F36" s="1501">
        <v>141.09</v>
      </c>
      <c r="G36" s="1501">
        <v>167.34</v>
      </c>
      <c r="H36" s="1501">
        <v>177.69</v>
      </c>
      <c r="I36" s="1501">
        <v>183.76</v>
      </c>
      <c r="J36" s="1501">
        <v>183.23</v>
      </c>
      <c r="K36" s="1501">
        <v>186.32</v>
      </c>
      <c r="L36" s="1501">
        <v>186.91</v>
      </c>
      <c r="M36" s="1501">
        <v>188.4</v>
      </c>
      <c r="N36" s="1501">
        <v>194.18</v>
      </c>
      <c r="O36" s="1533">
        <v>208.07</v>
      </c>
      <c r="P36" s="1606">
        <v>0.45097629009762885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32">
        <v>163.62</v>
      </c>
      <c r="D37" s="1501">
        <v>164.39</v>
      </c>
      <c r="E37" s="1501">
        <v>165.18</v>
      </c>
      <c r="F37" s="1501">
        <v>164.88</v>
      </c>
      <c r="G37" s="1501">
        <v>164.45</v>
      </c>
      <c r="H37" s="1501">
        <v>164.45</v>
      </c>
      <c r="I37" s="1501">
        <v>164.09</v>
      </c>
      <c r="J37" s="1501">
        <v>163.87</v>
      </c>
      <c r="K37" s="1501">
        <v>165.33</v>
      </c>
      <c r="L37" s="1501">
        <v>164.48</v>
      </c>
      <c r="M37" s="1501">
        <v>165.58</v>
      </c>
      <c r="N37" s="1501">
        <v>165.79</v>
      </c>
      <c r="O37" s="1533">
        <v>168.14</v>
      </c>
      <c r="P37" s="1606">
        <v>2.762498472069419E-2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32">
        <v>166.98</v>
      </c>
      <c r="D38" s="1501">
        <v>167.74</v>
      </c>
      <c r="E38" s="1501">
        <v>164</v>
      </c>
      <c r="F38" s="1501">
        <v>162.58000000000001</v>
      </c>
      <c r="G38" s="1501">
        <v>162.71</v>
      </c>
      <c r="H38" s="1501">
        <v>161.15</v>
      </c>
      <c r="I38" s="1501">
        <v>164.39</v>
      </c>
      <c r="J38" s="1501">
        <v>167.7</v>
      </c>
      <c r="K38" s="1501">
        <v>165.66</v>
      </c>
      <c r="L38" s="1501">
        <v>166.46</v>
      </c>
      <c r="M38" s="1501">
        <v>168.05</v>
      </c>
      <c r="N38" s="1501">
        <v>174.45</v>
      </c>
      <c r="O38" s="1533">
        <v>182.42</v>
      </c>
      <c r="P38" s="1606">
        <v>9.2466163612408669E-2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34">
        <v>1716.9</v>
      </c>
      <c r="D39" s="1502">
        <v>1721.71</v>
      </c>
      <c r="E39" s="1502">
        <v>1719.57</v>
      </c>
      <c r="F39" s="1502">
        <v>1708.26</v>
      </c>
      <c r="G39" s="1502">
        <v>1705.13</v>
      </c>
      <c r="H39" s="1502">
        <v>1729.13</v>
      </c>
      <c r="I39" s="1502">
        <v>1747.6</v>
      </c>
      <c r="J39" s="1502">
        <v>1770.77</v>
      </c>
      <c r="K39" s="1502">
        <v>1776.45</v>
      </c>
      <c r="L39" s="1502">
        <v>1781.23</v>
      </c>
      <c r="M39" s="1502">
        <v>1813.71</v>
      </c>
      <c r="N39" s="1502">
        <v>1859.47</v>
      </c>
      <c r="O39" s="1535">
        <v>1911.74</v>
      </c>
      <c r="P39" s="1607">
        <v>0.1134836041703069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32">
        <v>158.80000000000001</v>
      </c>
      <c r="D40" s="1501">
        <v>158.19</v>
      </c>
      <c r="E40" s="1501">
        <v>160.15</v>
      </c>
      <c r="F40" s="1501">
        <v>162.01</v>
      </c>
      <c r="G40" s="1501">
        <v>162.24</v>
      </c>
      <c r="H40" s="1501">
        <v>166.48</v>
      </c>
      <c r="I40" s="1501">
        <v>167.6</v>
      </c>
      <c r="J40" s="1501">
        <v>169.7</v>
      </c>
      <c r="K40" s="1501">
        <v>167.56</v>
      </c>
      <c r="L40" s="1501">
        <v>172.34</v>
      </c>
      <c r="M40" s="1501">
        <v>178.16</v>
      </c>
      <c r="N40" s="1501">
        <v>183.9</v>
      </c>
      <c r="O40" s="1533">
        <v>190.29</v>
      </c>
      <c r="P40" s="1606">
        <v>0.19829974811083106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34">
        <v>142.47</v>
      </c>
      <c r="D41" s="1502">
        <v>140.4</v>
      </c>
      <c r="E41" s="1502">
        <v>139.88</v>
      </c>
      <c r="F41" s="1502">
        <v>139.07</v>
      </c>
      <c r="G41" s="1502">
        <v>139.84</v>
      </c>
      <c r="H41" s="1502">
        <v>144.93</v>
      </c>
      <c r="I41" s="1502">
        <v>149.26</v>
      </c>
      <c r="J41" s="1502">
        <v>152.49</v>
      </c>
      <c r="K41" s="1502">
        <v>153.27000000000001</v>
      </c>
      <c r="L41" s="1502">
        <v>153.66999999999999</v>
      </c>
      <c r="M41" s="1502">
        <v>155.96</v>
      </c>
      <c r="N41" s="1502">
        <v>157.85</v>
      </c>
      <c r="O41" s="1535">
        <v>161.28</v>
      </c>
      <c r="P41" s="1607">
        <v>0.13202779532533171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40"/>
      <c r="D42" s="1541"/>
      <c r="E42" s="1541"/>
      <c r="F42" s="1541"/>
      <c r="G42" s="1541"/>
      <c r="H42" s="1541"/>
      <c r="I42" s="1541"/>
      <c r="J42" s="1541"/>
      <c r="K42" s="1541"/>
      <c r="L42" s="1541"/>
      <c r="M42" s="1541"/>
      <c r="N42" s="1541"/>
      <c r="O42" s="1542"/>
      <c r="P42" s="1658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3">
        <v>135.66</v>
      </c>
      <c r="D43" s="1544">
        <v>134.33000000000001</v>
      </c>
      <c r="E43" s="1544">
        <v>135.61000000000001</v>
      </c>
      <c r="F43" s="1544">
        <v>142.12</v>
      </c>
      <c r="G43" s="1544">
        <v>166.24</v>
      </c>
      <c r="H43" s="1544">
        <v>172.63</v>
      </c>
      <c r="I43" s="1544">
        <v>177.67</v>
      </c>
      <c r="J43" s="1544">
        <v>175.55</v>
      </c>
      <c r="K43" s="1544">
        <v>178.82</v>
      </c>
      <c r="L43" s="1544">
        <v>181.74</v>
      </c>
      <c r="M43" s="1544">
        <v>182.74</v>
      </c>
      <c r="N43" s="1544">
        <v>186.42</v>
      </c>
      <c r="O43" s="1545">
        <v>195.15</v>
      </c>
      <c r="P43" s="1608">
        <v>0.43852277753206548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0.61937618147448026</v>
      </c>
      <c r="E51" s="982">
        <f>+(O7/N7)-1</f>
        <v>8.0128609254822791E-2</v>
      </c>
      <c r="F51" s="983"/>
      <c r="G51" s="984"/>
      <c r="I51" s="952"/>
      <c r="J51" s="1505"/>
      <c r="K51" s="1505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0.24909896602658788</v>
      </c>
      <c r="E52" s="982">
        <f>+(O8/N8)-1</f>
        <v>4.1787808603952037E-2</v>
      </c>
      <c r="F52" s="984"/>
      <c r="G52" s="984"/>
      <c r="H52" s="952"/>
      <c r="I52" s="1505"/>
      <c r="J52" s="1505"/>
      <c r="K52" s="1154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0.42073661858387656</v>
      </c>
      <c r="E53" s="982">
        <f>+(O10/N10)-1</f>
        <v>5.9000109158388936E-2</v>
      </c>
      <c r="F53" s="984"/>
      <c r="G53" s="984"/>
      <c r="H53" s="952"/>
      <c r="I53" s="1505"/>
      <c r="J53" s="1505"/>
      <c r="K53" s="1154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0.49730934809348093</v>
      </c>
      <c r="E54" s="982">
        <f>+(O12/N12)-1</f>
        <v>4.1090965124057632E-4</v>
      </c>
      <c r="F54" s="984"/>
      <c r="G54" s="984"/>
      <c r="H54" s="952"/>
      <c r="I54" s="1505"/>
      <c r="J54" s="1505"/>
      <c r="K54" s="1154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0.45897198260497607</v>
      </c>
      <c r="E55" s="982">
        <f t="shared" ref="E55:E61" si="1">+(O14/N14)-1</f>
        <v>5.0618614918630289E-2</v>
      </c>
      <c r="F55" s="984"/>
      <c r="G55" s="984"/>
      <c r="H55" s="952"/>
      <c r="I55" s="1506"/>
      <c r="J55" s="1506"/>
      <c r="K55" s="1154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0.20847039473684226</v>
      </c>
      <c r="E56" s="982">
        <f t="shared" si="1"/>
        <v>2.8821470245040892E-2</v>
      </c>
      <c r="F56" s="984"/>
      <c r="G56" s="984"/>
      <c r="H56" s="952"/>
      <c r="I56" s="1506"/>
      <c r="J56" s="1506"/>
      <c r="K56" s="1154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0.36769264038059557</v>
      </c>
      <c r="E57" s="982">
        <f t="shared" si="1"/>
        <v>2.0107526881720572E-2</v>
      </c>
      <c r="F57" s="984"/>
      <c r="G57" s="984"/>
      <c r="H57" s="952"/>
      <c r="I57" s="1507"/>
      <c r="J57" s="1507"/>
      <c r="K57" s="1154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0.26809651474530827</v>
      </c>
      <c r="E58" s="982">
        <f t="shared" si="1"/>
        <v>4.7002307728535753E-2</v>
      </c>
      <c r="F58" s="984"/>
      <c r="G58" s="984"/>
      <c r="H58" s="979"/>
      <c r="I58" s="952"/>
      <c r="J58" s="1507"/>
      <c r="K58" s="1507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0.45223577235772372</v>
      </c>
      <c r="E59" s="982">
        <f t="shared" si="1"/>
        <v>4.1603588449677709E-2</v>
      </c>
      <c r="F59" s="984"/>
      <c r="G59" s="984"/>
      <c r="H59" s="979"/>
      <c r="I59" s="987"/>
      <c r="J59" s="987"/>
      <c r="K59" s="952"/>
      <c r="L59" s="1609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0.39581395348837201</v>
      </c>
      <c r="E60" s="982">
        <f t="shared" si="1"/>
        <v>-1.3311148086523339E-3</v>
      </c>
      <c r="F60" s="984"/>
      <c r="G60" s="984"/>
      <c r="I60" s="987"/>
      <c r="J60" s="987"/>
      <c r="K60" s="952"/>
      <c r="L60" s="1609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0.35024003339595078</v>
      </c>
      <c r="E61" s="982">
        <f t="shared" si="1"/>
        <v>4.1539204636934279E-2</v>
      </c>
      <c r="F61" s="984"/>
      <c r="G61" s="984"/>
      <c r="I61" s="987"/>
      <c r="J61" s="987"/>
      <c r="K61" s="952"/>
      <c r="L61" s="1609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0.24045331362404521</v>
      </c>
      <c r="E62" s="982">
        <f>+(O22/N22)-1</f>
        <v>1.9900497512437276E-3</v>
      </c>
      <c r="F62" s="984"/>
      <c r="G62" s="984"/>
      <c r="I62" s="964"/>
      <c r="J62" s="964"/>
      <c r="K62" s="952"/>
      <c r="L62" s="1609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0.6125172572480444</v>
      </c>
      <c r="E63" s="982">
        <f>+(O23/N23)-1</f>
        <v>0.12795750845002418</v>
      </c>
      <c r="F63" s="984"/>
      <c r="G63" s="984"/>
      <c r="I63" s="964"/>
      <c r="J63" s="964"/>
      <c r="K63" s="952"/>
      <c r="L63" s="1609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0.58527784459947085</v>
      </c>
      <c r="E64" s="982">
        <f>+(O24/N24)-1</f>
        <v>9.6080279425625026E-2</v>
      </c>
      <c r="F64" s="984"/>
      <c r="G64" s="984"/>
      <c r="I64" s="964"/>
      <c r="J64" s="964"/>
      <c r="K64" s="952"/>
      <c r="L64" s="1609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0.44662764771460406</v>
      </c>
      <c r="E65" s="982">
        <f t="shared" ref="E65" si="3">+(O25/N25)-1</f>
        <v>6.6029985623331289E-2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0.55015596782137588</v>
      </c>
      <c r="E67" s="982">
        <f>+(O28/N28)-1</f>
        <v>5.0511793502447722E-2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0.43807501769285184</v>
      </c>
      <c r="E68" s="982">
        <f>+(O29/N29)-1</f>
        <v>5.5748947887982458E-2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0.50342785914615118</v>
      </c>
      <c r="E69" s="991">
        <f>+(O30/N30)-1</f>
        <v>7.3363368374214311E-2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0.37041230933191249</v>
      </c>
      <c r="E70" s="982">
        <f>+(O32/N32)-1</f>
        <v>6.989079563182532E-2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0.4841471571906355</v>
      </c>
      <c r="E71" s="982">
        <f>+(O33/N33)-1</f>
        <v>0.11318482841661659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0.39111347612079284</v>
      </c>
      <c r="E72" s="982">
        <f>+(O35/N35)-1</f>
        <v>5.984898393553939E-2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0.45097629009762885</v>
      </c>
      <c r="E73" s="982">
        <f>+(O36/N36)-1</f>
        <v>7.1531568647646537E-2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2.762498472069419E-2</v>
      </c>
      <c r="E74" s="982">
        <f>+(O37/N37)-1</f>
        <v>1.4174558176005769E-2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9.2466163612408669E-2</v>
      </c>
      <c r="E75" s="982">
        <f>+(O38/N38)-1</f>
        <v>4.5686443106907504E-2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0.19829974811083106</v>
      </c>
      <c r="E76" s="982">
        <f>+(O40/N40)-1</f>
        <v>3.4747145187601802E-2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0.43852277753206548</v>
      </c>
      <c r="E77" s="991">
        <f>+(O43/N43)-1</f>
        <v>4.6829739298358541E-2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52"/>
      <c r="AF1" s="1753"/>
      <c r="AG1" s="1753"/>
    </row>
    <row r="2" spans="1:33" ht="18">
      <c r="A2" s="1754" t="s">
        <v>339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R13" sqref="R1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560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561</v>
      </c>
      <c r="B3" s="130"/>
      <c r="C3" s="130"/>
      <c r="D3" s="130"/>
      <c r="E3" s="130"/>
      <c r="F3" s="130"/>
      <c r="G3" s="130"/>
      <c r="H3" s="130"/>
      <c r="I3" s="131"/>
      <c r="L3" s="1496" t="s">
        <v>543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55" t="s">
        <v>148</v>
      </c>
      <c r="M5" s="1756"/>
      <c r="N5" s="1757"/>
      <c r="O5" s="532" t="s">
        <v>562</v>
      </c>
    </row>
    <row r="6" spans="1:17" ht="29.25" customHeight="1" thickBot="1">
      <c r="A6" s="1360" t="s">
        <v>213</v>
      </c>
      <c r="B6" s="1381" t="s">
        <v>563</v>
      </c>
      <c r="C6" s="1381" t="s">
        <v>557</v>
      </c>
      <c r="D6" s="1381" t="s">
        <v>563</v>
      </c>
      <c r="E6" s="1381" t="s">
        <v>557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564</v>
      </c>
      <c r="N6" s="534" t="s">
        <v>558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10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10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10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10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10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11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489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488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I1" zoomScale="90" zoomScaleNormal="90" workbookViewId="0">
      <selection activeCell="AA3" sqref="AA3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515</v>
      </c>
    </row>
    <row r="2" spans="2:24" ht="25.5">
      <c r="C2" s="1448" t="s">
        <v>463</v>
      </c>
      <c r="D2" s="1449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541</v>
      </c>
      <c r="D3" s="492"/>
      <c r="E3" s="492"/>
      <c r="F3" s="492"/>
      <c r="G3" s="492"/>
      <c r="H3" s="492"/>
      <c r="I3" s="492"/>
      <c r="J3" s="492"/>
      <c r="K3" s="492"/>
      <c r="L3" s="493"/>
      <c r="O3" s="1434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518</v>
      </c>
      <c r="D6" s="500"/>
      <c r="E6" s="501"/>
      <c r="F6" s="502"/>
      <c r="G6" s="502"/>
      <c r="H6" s="499" t="s">
        <v>519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464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464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0" t="s">
        <v>528</v>
      </c>
      <c r="O8" s="1450"/>
      <c r="P8" s="1450"/>
      <c r="Q8" s="1450"/>
      <c r="R8" s="1450"/>
      <c r="S8" s="1450"/>
      <c r="T8" s="1450"/>
      <c r="U8" s="1450"/>
      <c r="V8" s="1450"/>
      <c r="W8" s="493"/>
      <c r="X8" s="1451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2"/>
      <c r="O9" s="1452"/>
      <c r="P9" s="490"/>
      <c r="Q9" s="490"/>
      <c r="R9" s="1453"/>
      <c r="S9" s="489"/>
      <c r="T9" s="489"/>
      <c r="U9" s="1452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4"/>
      <c r="O10" s="1454" t="s">
        <v>205</v>
      </c>
      <c r="P10" s="1455"/>
      <c r="Q10" s="1455"/>
      <c r="R10" s="1455"/>
      <c r="S10" s="1455"/>
      <c r="T10" s="1455"/>
      <c r="U10" s="1456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7"/>
      <c r="O11" s="1458"/>
      <c r="P11" s="1759" t="s">
        <v>529</v>
      </c>
      <c r="Q11" s="1760"/>
      <c r="R11" s="1761"/>
      <c r="S11" s="1759" t="s">
        <v>530</v>
      </c>
      <c r="T11" s="1760"/>
      <c r="U11" s="1761"/>
      <c r="V11" s="1449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59" t="s">
        <v>531</v>
      </c>
      <c r="O12" s="1460" t="s">
        <v>532</v>
      </c>
      <c r="P12" s="1461" t="s">
        <v>203</v>
      </c>
      <c r="Q12" s="1142" t="s">
        <v>533</v>
      </c>
      <c r="R12" s="1462" t="s">
        <v>464</v>
      </c>
      <c r="S12" s="1463" t="s">
        <v>203</v>
      </c>
      <c r="T12" s="1142" t="s">
        <v>533</v>
      </c>
      <c r="U12" s="1462" t="s">
        <v>464</v>
      </c>
      <c r="V12" s="1449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4" t="s">
        <v>534</v>
      </c>
      <c r="O13" s="1465" t="s">
        <v>535</v>
      </c>
      <c r="P13" s="1466">
        <v>510626.23599999998</v>
      </c>
      <c r="Q13" s="1467">
        <v>225925.68900000001</v>
      </c>
      <c r="R13" s="1468">
        <v>6974.0389999999998</v>
      </c>
      <c r="S13" s="1469">
        <v>427169.641</v>
      </c>
      <c r="T13" s="1467">
        <v>243397.83799999999</v>
      </c>
      <c r="U13" s="1468">
        <v>7613.9040000000005</v>
      </c>
      <c r="V13" s="1449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0" t="s">
        <v>536</v>
      </c>
      <c r="O14" s="1471" t="s">
        <v>537</v>
      </c>
      <c r="P14" s="1472">
        <v>412176.28899999999</v>
      </c>
      <c r="Q14" s="1473">
        <v>171606.008</v>
      </c>
      <c r="R14" s="1474">
        <v>5844.0839999999998</v>
      </c>
      <c r="S14" s="1475">
        <v>361940.55200000003</v>
      </c>
      <c r="T14" s="1473">
        <v>200210.1</v>
      </c>
      <c r="U14" s="1474">
        <v>6808.174</v>
      </c>
      <c r="V14" s="1449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443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6" t="s">
        <v>538</v>
      </c>
      <c r="O15" s="1477" t="s">
        <v>539</v>
      </c>
      <c r="P15" s="1478">
        <v>31462.311000000002</v>
      </c>
      <c r="Q15" s="1479">
        <v>23990.956999999999</v>
      </c>
      <c r="R15" s="1480">
        <v>227.63900000000001</v>
      </c>
      <c r="S15" s="1481">
        <v>25089.562000000002</v>
      </c>
      <c r="T15" s="1479">
        <v>21198.098999999998</v>
      </c>
      <c r="U15" s="1480">
        <v>231.923</v>
      </c>
      <c r="V15" s="1449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523</v>
      </c>
      <c r="D17" s="517"/>
      <c r="E17" s="517"/>
      <c r="F17" s="517"/>
      <c r="G17" s="1368"/>
      <c r="H17" s="516" t="s">
        <v>523</v>
      </c>
      <c r="I17" s="517"/>
      <c r="J17" s="517"/>
      <c r="K17" s="517"/>
      <c r="L17" s="1368"/>
      <c r="N17" s="1482" t="s">
        <v>540</v>
      </c>
      <c r="O17" s="1482"/>
      <c r="P17" s="1436"/>
      <c r="Q17" s="1436"/>
      <c r="R17" s="1436"/>
      <c r="S17" s="1437"/>
      <c r="T17" s="1437"/>
    </row>
    <row r="18" spans="2:46" ht="15.75">
      <c r="O18" s="1483"/>
      <c r="P18" s="1436"/>
      <c r="Q18" s="1436"/>
      <c r="R18" s="1436"/>
      <c r="S18" s="1437"/>
      <c r="T18" s="1437"/>
      <c r="U18" s="1437"/>
      <c r="V18" s="1151"/>
    </row>
    <row r="19" spans="2:46" ht="15.75">
      <c r="O19" s="1483"/>
      <c r="P19" s="1436"/>
      <c r="Q19" s="1436"/>
      <c r="R19" s="1436"/>
      <c r="S19" s="1483"/>
      <c r="T19" s="1483"/>
    </row>
    <row r="20" spans="2:46" ht="25.5">
      <c r="C20" s="1448" t="s">
        <v>465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5"/>
      <c r="T20" s="1435"/>
      <c r="U20" s="1435"/>
      <c r="V20" s="1435"/>
      <c r="W20" s="1435"/>
      <c r="X20" s="1435"/>
      <c r="Y20" s="1435"/>
      <c r="Z20" s="1435"/>
      <c r="AA20" s="1435"/>
      <c r="AB20" s="1438"/>
      <c r="AC20" s="1438"/>
      <c r="AD20" s="1438"/>
      <c r="AE20" s="1438"/>
      <c r="AF20" s="1439"/>
      <c r="AG20" s="1439"/>
      <c r="AH20" s="1439"/>
      <c r="AI20" s="1439"/>
      <c r="AJ20" s="1439"/>
      <c r="AK20" s="1439"/>
      <c r="AL20" s="1439"/>
      <c r="AM20" s="1439"/>
      <c r="AN20" s="1439"/>
      <c r="AO20" s="1439"/>
      <c r="AP20" s="1439"/>
      <c r="AQ20" s="1439"/>
      <c r="AR20" s="1439"/>
      <c r="AS20" s="1439"/>
      <c r="AT20" s="1439"/>
    </row>
    <row r="21" spans="2:46" ht="18.75">
      <c r="C21" s="492" t="s">
        <v>542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0"/>
      <c r="T21" s="1440"/>
      <c r="U21" s="1484"/>
      <c r="V21" s="1484"/>
      <c r="W21" s="1485"/>
      <c r="X21" s="1438"/>
      <c r="Y21" s="1438"/>
      <c r="Z21" s="1440"/>
      <c r="AA21" s="1441"/>
      <c r="AB21" s="1438"/>
      <c r="AC21" s="1438"/>
      <c r="AD21" s="1438"/>
      <c r="AE21" s="1438"/>
      <c r="AF21" s="1439"/>
      <c r="AG21" s="1439"/>
      <c r="AH21" s="1439"/>
      <c r="AI21" s="1439"/>
      <c r="AJ21" s="1439"/>
      <c r="AK21" s="1439"/>
      <c r="AL21" s="1439"/>
      <c r="AM21" s="1439"/>
      <c r="AN21" s="1439"/>
      <c r="AO21" s="1439"/>
      <c r="AP21" s="1439"/>
      <c r="AQ21" s="1439"/>
      <c r="AR21" s="1439"/>
      <c r="AS21" s="1439"/>
      <c r="AT21" s="1439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62"/>
      <c r="T22" s="1762"/>
      <c r="U22" s="1762"/>
      <c r="V22" s="1762"/>
      <c r="W22" s="1762"/>
      <c r="X22" s="1762"/>
      <c r="Y22" s="1762"/>
      <c r="Z22" s="1446"/>
      <c r="AA22" s="1438"/>
      <c r="AB22" s="1438"/>
      <c r="AC22" s="1438"/>
      <c r="AD22" s="1438"/>
      <c r="AE22" s="1438"/>
      <c r="AF22" s="1439"/>
      <c r="AG22" s="1439"/>
      <c r="AH22" s="1439"/>
      <c r="AI22" s="1439"/>
      <c r="AJ22" s="1439"/>
      <c r="AK22" s="1439"/>
      <c r="AL22" s="1439"/>
      <c r="AM22" s="1439"/>
      <c r="AN22" s="1439"/>
      <c r="AO22" s="1439"/>
      <c r="AP22" s="1439"/>
      <c r="AQ22" s="1439"/>
      <c r="AR22" s="1439"/>
      <c r="AS22" s="1439"/>
      <c r="AT22" s="1439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6"/>
      <c r="T23" s="1763"/>
      <c r="U23" s="1763"/>
      <c r="V23" s="1763"/>
      <c r="W23" s="1763"/>
      <c r="X23" s="1763"/>
      <c r="Y23" s="1763"/>
      <c r="Z23" s="1442"/>
      <c r="AA23" s="1487"/>
      <c r="AB23" s="1438"/>
      <c r="AC23" s="1438"/>
      <c r="AD23" s="1438"/>
      <c r="AE23" s="1438"/>
      <c r="AF23" s="1439"/>
      <c r="AG23" s="1439"/>
      <c r="AH23" s="1439"/>
      <c r="AI23" s="1439"/>
      <c r="AJ23" s="1439"/>
      <c r="AK23" s="1439"/>
      <c r="AL23" s="1439"/>
      <c r="AM23" s="1439"/>
      <c r="AN23" s="1439"/>
      <c r="AO23" s="1439"/>
      <c r="AP23" s="1439"/>
      <c r="AQ23" s="1439"/>
      <c r="AR23" s="1439"/>
      <c r="AS23" s="1439"/>
      <c r="AT23" s="1439"/>
    </row>
    <row r="24" spans="2:46" ht="16.5" thickBot="1">
      <c r="C24" s="499" t="s">
        <v>518</v>
      </c>
      <c r="D24" s="500"/>
      <c r="E24" s="501"/>
      <c r="F24" s="502"/>
      <c r="G24" s="502"/>
      <c r="H24" s="499" t="s">
        <v>519</v>
      </c>
      <c r="I24" s="500"/>
      <c r="J24" s="501"/>
      <c r="K24" s="502"/>
      <c r="L24" s="502"/>
      <c r="M24" s="489"/>
      <c r="N24" s="1764"/>
      <c r="O24" s="1764"/>
      <c r="P24" s="1764"/>
      <c r="Q24" s="1764"/>
      <c r="R24" s="1764"/>
      <c r="S24" s="1488"/>
      <c r="T24" s="1443"/>
      <c r="U24" s="1443"/>
      <c r="V24" s="1443"/>
      <c r="W24" s="1443"/>
      <c r="X24" s="1443"/>
      <c r="Y24" s="1443"/>
      <c r="Z24" s="1082"/>
      <c r="AA24" s="1438"/>
      <c r="AB24" s="1438"/>
      <c r="AC24" s="1438"/>
      <c r="AD24" s="1438"/>
      <c r="AE24" s="1438"/>
      <c r="AF24" s="1439"/>
      <c r="AG24" s="1439"/>
      <c r="AH24" s="1439"/>
      <c r="AI24" s="1439"/>
      <c r="AJ24" s="1439"/>
      <c r="AK24" s="1439"/>
      <c r="AL24" s="1439"/>
      <c r="AM24" s="1439"/>
      <c r="AN24" s="1439"/>
      <c r="AO24" s="1439"/>
      <c r="AP24" s="1439"/>
      <c r="AQ24" s="1439"/>
      <c r="AR24" s="1439"/>
      <c r="AS24" s="1439"/>
      <c r="AT24" s="1439"/>
    </row>
    <row r="25" spans="2:46" ht="29.25" thickBot="1">
      <c r="B25" s="1434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464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464</v>
      </c>
      <c r="M25" s="489"/>
      <c r="N25" s="1758"/>
      <c r="O25" s="1758"/>
      <c r="P25" s="1758"/>
      <c r="Q25" s="1758"/>
      <c r="R25" s="1758"/>
      <c r="S25" s="1489"/>
      <c r="T25" s="1437"/>
      <c r="U25" s="1437"/>
      <c r="V25" s="1437"/>
      <c r="W25" s="1437"/>
      <c r="X25" s="1437"/>
      <c r="Y25" s="1437"/>
      <c r="Z25" s="1082"/>
      <c r="AA25" s="1438"/>
      <c r="AB25" s="1438"/>
      <c r="AC25" s="1438"/>
      <c r="AD25" s="1438"/>
      <c r="AE25" s="1438"/>
      <c r="AF25" s="1439"/>
      <c r="AG25" s="1439"/>
      <c r="AH25" s="1439"/>
      <c r="AI25" s="1439"/>
      <c r="AJ25" s="1439"/>
      <c r="AK25" s="1439"/>
      <c r="AL25" s="1439"/>
      <c r="AM25" s="1439"/>
      <c r="AN25" s="1439"/>
      <c r="AO25" s="1439"/>
      <c r="AP25" s="1439"/>
      <c r="AQ25" s="1439"/>
      <c r="AR25" s="1439"/>
      <c r="AS25" s="1439"/>
      <c r="AT25" s="1439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49"/>
      <c r="O26" s="1449"/>
      <c r="P26" s="1490"/>
      <c r="Q26" s="1490"/>
      <c r="R26" s="1490"/>
      <c r="S26" s="1490"/>
      <c r="T26" s="1436"/>
      <c r="U26" s="1436"/>
      <c r="V26" s="1436"/>
      <c r="W26" s="1436"/>
      <c r="X26" s="1436"/>
      <c r="Y26" s="1436"/>
      <c r="Z26" s="1082"/>
      <c r="AA26" s="1438"/>
      <c r="AB26" s="1438"/>
      <c r="AC26" s="1438"/>
      <c r="AD26" s="1438"/>
      <c r="AE26" s="1438"/>
      <c r="AF26" s="1439"/>
      <c r="AG26" s="1439"/>
      <c r="AH26" s="1439"/>
      <c r="AI26" s="1439"/>
      <c r="AJ26" s="1439"/>
      <c r="AK26" s="1439"/>
      <c r="AL26" s="1439"/>
      <c r="AM26" s="1439"/>
      <c r="AN26" s="1439"/>
      <c r="AO26" s="1439"/>
      <c r="AP26" s="1439"/>
      <c r="AQ26" s="1439"/>
      <c r="AR26" s="1439"/>
      <c r="AS26" s="1439"/>
      <c r="AT26" s="1439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49"/>
      <c r="O27" s="1449"/>
      <c r="P27" s="1490"/>
      <c r="Q27" s="1490"/>
      <c r="R27" s="1490"/>
      <c r="S27" s="1490"/>
      <c r="T27" s="1436"/>
      <c r="U27" s="1436"/>
      <c r="V27" s="1436"/>
      <c r="W27" s="1436"/>
      <c r="X27" s="1436"/>
      <c r="Y27" s="1436"/>
      <c r="Z27" s="1082"/>
      <c r="AA27" s="1438"/>
      <c r="AB27" s="1438"/>
      <c r="AC27" s="1438"/>
      <c r="AD27" s="1438"/>
      <c r="AE27" s="1438"/>
      <c r="AF27" s="1439"/>
      <c r="AG27" s="1439"/>
      <c r="AH27" s="1439"/>
      <c r="AI27" s="1439"/>
      <c r="AJ27" s="1439"/>
      <c r="AK27" s="1439"/>
      <c r="AL27" s="1439"/>
      <c r="AM27" s="1439"/>
      <c r="AN27" s="1439"/>
      <c r="AO27" s="1439"/>
      <c r="AP27" s="1439"/>
      <c r="AQ27" s="1439"/>
      <c r="AR27" s="1439"/>
      <c r="AS27" s="1439"/>
      <c r="AT27" s="1439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49"/>
      <c r="O28" s="1449"/>
      <c r="P28" s="1490"/>
      <c r="Q28" s="1490"/>
      <c r="R28" s="1490"/>
      <c r="S28" s="1490"/>
      <c r="T28" s="1082"/>
      <c r="U28" s="794"/>
      <c r="V28" s="794"/>
      <c r="W28" s="794"/>
      <c r="X28" s="1082"/>
      <c r="Y28" s="1082"/>
      <c r="Z28" s="794"/>
      <c r="AA28" s="1438"/>
      <c r="AB28" s="1438"/>
      <c r="AC28" s="1438"/>
      <c r="AD28" s="1438"/>
      <c r="AE28" s="1438"/>
      <c r="AF28" s="1439"/>
      <c r="AG28" s="1439"/>
      <c r="AH28" s="1439"/>
      <c r="AI28" s="1439"/>
      <c r="AJ28" s="1439"/>
      <c r="AK28" s="1439"/>
      <c r="AL28" s="1439"/>
      <c r="AM28" s="1439"/>
      <c r="AN28" s="1439"/>
      <c r="AO28" s="1439"/>
      <c r="AP28" s="1439"/>
      <c r="AQ28" s="1439"/>
      <c r="AR28" s="1439"/>
      <c r="AS28" s="1439"/>
      <c r="AT28" s="1439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49"/>
      <c r="O29" s="1449"/>
      <c r="P29" s="1490"/>
      <c r="Q29" s="1490"/>
      <c r="R29" s="1490"/>
      <c r="S29" s="1490"/>
      <c r="T29" s="1082"/>
      <c r="U29" s="1082"/>
      <c r="V29" s="1082"/>
      <c r="W29" s="1082"/>
      <c r="X29" s="1082"/>
      <c r="Y29" s="1082"/>
      <c r="Z29" s="1082"/>
      <c r="AA29" s="1438"/>
      <c r="AB29" s="1438"/>
      <c r="AC29" s="1438"/>
      <c r="AD29" s="1438"/>
      <c r="AE29" s="1438"/>
      <c r="AF29" s="1439"/>
      <c r="AG29" s="1439"/>
      <c r="AH29" s="1439"/>
      <c r="AI29" s="1439"/>
      <c r="AJ29" s="1439"/>
      <c r="AK29" s="1439"/>
      <c r="AL29" s="1439"/>
      <c r="AM29" s="1439"/>
      <c r="AN29" s="1439"/>
      <c r="AO29" s="1439"/>
      <c r="AP29" s="1439"/>
      <c r="AQ29" s="1439"/>
      <c r="AR29" s="1439"/>
      <c r="AS29" s="1439"/>
      <c r="AT29" s="1439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49"/>
      <c r="O30" s="1449"/>
      <c r="P30" s="1490"/>
      <c r="Q30" s="1490"/>
      <c r="R30" s="1490"/>
      <c r="S30" s="1490"/>
      <c r="T30" s="1439"/>
      <c r="U30" s="1439"/>
      <c r="V30" s="1439"/>
      <c r="W30" s="1439"/>
      <c r="X30" s="1439"/>
      <c r="Y30" s="1439"/>
      <c r="Z30" s="1437"/>
      <c r="AA30" s="1082"/>
      <c r="AB30" s="1438"/>
      <c r="AC30" s="1438"/>
      <c r="AD30" s="1438"/>
      <c r="AE30" s="1438"/>
      <c r="AF30" s="1439"/>
      <c r="AG30" s="1439"/>
      <c r="AH30" s="1439"/>
      <c r="AI30" s="1439"/>
      <c r="AJ30" s="1439"/>
      <c r="AK30" s="1439"/>
      <c r="AL30" s="1439"/>
      <c r="AM30" s="1439"/>
      <c r="AN30" s="1439"/>
      <c r="AO30" s="1439"/>
      <c r="AP30" s="1439"/>
      <c r="AQ30" s="1439"/>
      <c r="AR30" s="1439"/>
      <c r="AS30" s="1439"/>
      <c r="AT30" s="1439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49"/>
      <c r="O31" s="1449"/>
      <c r="P31" s="1490"/>
      <c r="Q31" s="1490"/>
      <c r="R31" s="1490"/>
      <c r="S31" s="1490"/>
      <c r="T31" s="1483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49"/>
      <c r="O32" s="1449"/>
      <c r="P32" s="1490"/>
      <c r="Q32" s="1490"/>
      <c r="R32" s="1490"/>
      <c r="S32" s="1490"/>
      <c r="T32" s="1483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49"/>
      <c r="O33" s="1449"/>
      <c r="P33" s="1490"/>
      <c r="Q33" s="1490"/>
      <c r="R33" s="1490"/>
      <c r="S33" s="1490"/>
      <c r="T33" s="1483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49"/>
      <c r="O34" s="1449"/>
      <c r="P34" s="1490"/>
      <c r="Q34" s="1490"/>
      <c r="R34" s="1490"/>
      <c r="S34" s="1490"/>
      <c r="T34" s="1483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49"/>
      <c r="O35" s="1449"/>
      <c r="P35" s="1490"/>
      <c r="Q35" s="1490"/>
      <c r="R35" s="1490"/>
      <c r="S35" s="1490"/>
      <c r="T35" s="1483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4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49"/>
      <c r="O36" s="1449"/>
      <c r="P36" s="1490"/>
      <c r="Q36" s="1490"/>
      <c r="R36" s="1490"/>
      <c r="S36" s="1490"/>
      <c r="T36" s="1483"/>
    </row>
    <row r="37" spans="3:22" ht="15.75" thickBot="1">
      <c r="C37" s="516" t="s">
        <v>523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4">
        <v>0.14499999999999999</v>
      </c>
      <c r="M37" s="489"/>
      <c r="N37" s="489"/>
      <c r="O37" s="1449"/>
      <c r="P37" s="1490"/>
      <c r="Q37" s="1490"/>
      <c r="R37" s="1490"/>
      <c r="S37" s="1490"/>
      <c r="T37" s="1483"/>
    </row>
    <row r="38" spans="3:22" ht="15">
      <c r="H38" s="516" t="s">
        <v>523</v>
      </c>
      <c r="I38" s="1149"/>
      <c r="J38" s="1149"/>
      <c r="K38" s="1149"/>
      <c r="L38" s="1445"/>
      <c r="O38" s="1491"/>
      <c r="P38" s="1491"/>
      <c r="Q38" s="1491"/>
      <c r="R38" s="1491"/>
      <c r="S38" s="1483"/>
      <c r="T38" s="1491"/>
      <c r="U38" s="1492"/>
      <c r="V38" s="1492"/>
    </row>
    <row r="39" spans="3:22" ht="15.75">
      <c r="O39" s="1491"/>
      <c r="P39" s="1436"/>
      <c r="Q39" s="1436"/>
      <c r="R39" s="1436"/>
      <c r="S39" s="1483"/>
      <c r="T39" s="1491"/>
      <c r="U39" s="1492"/>
      <c r="V39" s="1492"/>
    </row>
    <row r="40" spans="3:22" ht="15.75">
      <c r="O40" s="1491"/>
      <c r="P40" s="1436"/>
      <c r="Q40" s="1436"/>
      <c r="R40" s="1436"/>
      <c r="S40" s="1483"/>
      <c r="T40" s="1491"/>
      <c r="U40" s="1493"/>
      <c r="V40" s="1493"/>
    </row>
    <row r="41" spans="3:22" ht="15">
      <c r="O41" s="1491"/>
      <c r="P41" s="1491"/>
      <c r="Q41" s="1491"/>
      <c r="R41" s="1491"/>
      <c r="S41" s="1483"/>
      <c r="T41" s="1491"/>
      <c r="U41" s="1493"/>
      <c r="V41" s="1493"/>
    </row>
    <row r="42" spans="3:22" ht="15.75">
      <c r="O42" s="1491"/>
      <c r="P42" s="1436"/>
      <c r="Q42" s="1436"/>
      <c r="R42" s="1436"/>
      <c r="S42" s="1483"/>
      <c r="T42" s="1483"/>
      <c r="U42" s="1151"/>
      <c r="V42" s="1151"/>
    </row>
    <row r="43" spans="3:22" ht="15.75">
      <c r="O43" s="1491"/>
      <c r="P43" s="1436"/>
      <c r="Q43" s="1436"/>
      <c r="R43" s="1436"/>
      <c r="S43" s="1483"/>
      <c r="T43" s="1483"/>
    </row>
    <row r="44" spans="3:22">
      <c r="O44" s="1483"/>
      <c r="P44" s="1483"/>
      <c r="Q44" s="1483"/>
      <c r="R44" s="1483"/>
      <c r="S44" s="1483"/>
      <c r="T44" s="1483"/>
    </row>
    <row r="45" spans="3:22" ht="15">
      <c r="O45" s="1491"/>
      <c r="P45" s="1491"/>
      <c r="Q45" s="1491"/>
      <c r="R45" s="1491"/>
      <c r="S45" s="1483"/>
      <c r="T45" s="1483"/>
    </row>
    <row r="46" spans="3:22" ht="15">
      <c r="O46" s="1491"/>
      <c r="P46" s="1491"/>
      <c r="Q46" s="1491"/>
      <c r="R46" s="1491"/>
      <c r="S46" s="1483"/>
      <c r="T46" s="1483"/>
    </row>
    <row r="47" spans="3:22" ht="15">
      <c r="O47" s="1491"/>
      <c r="P47" s="1494"/>
      <c r="Q47" s="1494"/>
      <c r="R47" s="1494"/>
      <c r="S47" s="1483"/>
      <c r="T47" s="1483"/>
    </row>
    <row r="48" spans="3:22" ht="15">
      <c r="O48" s="1491"/>
      <c r="P48" s="1494"/>
      <c r="Q48" s="1494"/>
      <c r="R48" s="1494"/>
      <c r="S48" s="1483"/>
      <c r="T48" s="1483"/>
    </row>
    <row r="49" spans="15:20">
      <c r="O49" s="1483"/>
      <c r="P49" s="1483"/>
      <c r="Q49" s="1483"/>
      <c r="R49" s="1483"/>
      <c r="S49" s="1483"/>
      <c r="T49" s="1483"/>
    </row>
    <row r="50" spans="15:20" ht="15">
      <c r="O50" s="1491"/>
      <c r="P50" s="1491"/>
      <c r="Q50" s="1491"/>
      <c r="R50" s="1491"/>
      <c r="S50" s="1483"/>
      <c r="T50" s="1483"/>
    </row>
    <row r="51" spans="15:20" ht="15">
      <c r="O51" s="1491"/>
      <c r="P51" s="1491"/>
      <c r="Q51" s="1491"/>
      <c r="R51" s="1491"/>
      <c r="S51" s="1483"/>
      <c r="T51" s="1483"/>
    </row>
    <row r="52" spans="15:20" ht="15">
      <c r="O52" s="1491"/>
      <c r="P52" s="1494"/>
      <c r="Q52" s="1494"/>
      <c r="R52" s="1494"/>
      <c r="S52" s="1483"/>
      <c r="T52" s="1483"/>
    </row>
    <row r="53" spans="15:20" ht="15">
      <c r="O53" s="1491"/>
      <c r="P53" s="1494"/>
      <c r="Q53" s="1494"/>
      <c r="R53" s="1494"/>
      <c r="S53" s="1483"/>
      <c r="T53" s="1483"/>
    </row>
    <row r="54" spans="15:20">
      <c r="O54" s="1483"/>
      <c r="P54" s="1483"/>
      <c r="Q54" s="1483"/>
      <c r="R54" s="1483"/>
      <c r="S54" s="1483"/>
      <c r="T54" s="1483"/>
    </row>
    <row r="55" spans="15:20">
      <c r="O55" s="1483"/>
      <c r="P55" s="1483"/>
      <c r="Q55" s="1483"/>
      <c r="R55" s="1483"/>
      <c r="S55" s="1483"/>
      <c r="T55" s="1483"/>
    </row>
    <row r="56" spans="15:20">
      <c r="O56" s="1483"/>
      <c r="P56" s="1483"/>
      <c r="Q56" s="1483"/>
      <c r="R56" s="1483"/>
      <c r="S56" s="1483"/>
      <c r="T56" s="1483"/>
    </row>
    <row r="57" spans="15:20">
      <c r="O57" s="1483"/>
      <c r="P57" s="1483"/>
      <c r="Q57" s="1483"/>
      <c r="R57" s="1483"/>
      <c r="S57" s="1483"/>
      <c r="T57" s="1483"/>
    </row>
    <row r="58" spans="15:20">
      <c r="O58" s="1483"/>
      <c r="P58" s="1483"/>
      <c r="Q58" s="1483"/>
      <c r="R58" s="1483"/>
      <c r="S58" s="1483"/>
      <c r="T58" s="1483"/>
    </row>
    <row r="59" spans="15:20">
      <c r="O59" s="1483"/>
      <c r="P59" s="1483"/>
      <c r="Q59" s="1483"/>
      <c r="R59" s="1483"/>
      <c r="S59" s="1483"/>
      <c r="T59" s="1483"/>
    </row>
    <row r="60" spans="15:20">
      <c r="O60" s="1483"/>
      <c r="P60" s="1483"/>
      <c r="Q60" s="1483"/>
      <c r="R60" s="1483"/>
      <c r="S60" s="1483"/>
      <c r="T60" s="1483"/>
    </row>
    <row r="61" spans="15:20">
      <c r="O61" s="1483"/>
      <c r="P61" s="1483"/>
      <c r="Q61" s="1483"/>
      <c r="R61" s="1483"/>
      <c r="S61" s="1483"/>
      <c r="T61" s="1483"/>
    </row>
    <row r="62" spans="15:20">
      <c r="O62" s="1483"/>
      <c r="P62" s="1483"/>
      <c r="Q62" s="1483"/>
      <c r="R62" s="1483"/>
      <c r="S62" s="1483"/>
      <c r="T62" s="1483"/>
    </row>
    <row r="63" spans="15:20">
      <c r="O63" s="1483"/>
      <c r="P63" s="1483"/>
      <c r="Q63" s="1483"/>
      <c r="R63" s="1483"/>
      <c r="S63" s="1483"/>
      <c r="T63" s="1483"/>
    </row>
    <row r="64" spans="15:20">
      <c r="O64" s="1483"/>
      <c r="P64" s="1483"/>
      <c r="Q64" s="1483"/>
      <c r="R64" s="1483"/>
      <c r="S64" s="1483"/>
      <c r="T64" s="1483"/>
    </row>
    <row r="65" spans="15:20">
      <c r="O65" s="1483"/>
      <c r="P65" s="1483"/>
      <c r="Q65" s="1483"/>
      <c r="R65" s="1483"/>
      <c r="S65" s="1483"/>
      <c r="T65" s="1483"/>
    </row>
    <row r="66" spans="15:20">
      <c r="O66" s="1483"/>
      <c r="P66" s="1483"/>
      <c r="Q66" s="1483"/>
      <c r="R66" s="1483"/>
      <c r="S66" s="1483"/>
      <c r="T66" s="1483"/>
    </row>
    <row r="67" spans="15:20">
      <c r="O67" s="1483"/>
      <c r="P67" s="1483"/>
      <c r="Q67" s="1483"/>
      <c r="R67" s="1483"/>
      <c r="S67" s="1483"/>
      <c r="T67" s="1483"/>
    </row>
    <row r="68" spans="15:20">
      <c r="O68" s="1483"/>
      <c r="P68" s="1483"/>
      <c r="Q68" s="1483"/>
      <c r="R68" s="1483"/>
      <c r="S68" s="1483"/>
      <c r="T68" s="1483"/>
    </row>
    <row r="69" spans="15:20">
      <c r="O69" s="1483"/>
      <c r="P69" s="1483"/>
      <c r="Q69" s="1483"/>
      <c r="R69" s="1483"/>
      <c r="S69" s="1483"/>
      <c r="T69" s="1483"/>
    </row>
    <row r="70" spans="15:20">
      <c r="O70" s="1483"/>
      <c r="P70" s="1483"/>
      <c r="Q70" s="1483"/>
      <c r="R70" s="1483"/>
      <c r="S70" s="1483"/>
      <c r="T70" s="1483"/>
    </row>
    <row r="71" spans="15:20">
      <c r="O71" s="1483"/>
      <c r="P71" s="1483"/>
      <c r="Q71" s="1483"/>
      <c r="R71" s="1483"/>
      <c r="S71" s="1483"/>
      <c r="T71" s="1483"/>
    </row>
    <row r="72" spans="15:20">
      <c r="O72" s="1483"/>
      <c r="P72" s="1483"/>
      <c r="Q72" s="1483"/>
      <c r="R72" s="1483"/>
      <c r="S72" s="1483"/>
      <c r="T72" s="1483"/>
    </row>
    <row r="73" spans="15:20">
      <c r="O73" s="1483"/>
      <c r="P73" s="1483"/>
      <c r="Q73" s="1483"/>
      <c r="R73" s="1483"/>
      <c r="S73" s="1483"/>
      <c r="T73" s="1483"/>
    </row>
    <row r="74" spans="15:20">
      <c r="O74" s="1483"/>
      <c r="P74" s="1483"/>
      <c r="Q74" s="1483"/>
      <c r="R74" s="1483"/>
      <c r="S74" s="1483"/>
      <c r="T74" s="1483"/>
    </row>
    <row r="75" spans="15:20">
      <c r="O75" s="1483"/>
      <c r="P75" s="1483"/>
      <c r="Q75" s="1483"/>
      <c r="R75" s="1483"/>
      <c r="S75" s="1483"/>
      <c r="T75" s="1483"/>
    </row>
    <row r="76" spans="15:20">
      <c r="O76" s="1483"/>
      <c r="P76" s="1483"/>
      <c r="Q76" s="1483"/>
      <c r="R76" s="1483"/>
      <c r="S76" s="1483"/>
      <c r="T76" s="1483"/>
    </row>
    <row r="77" spans="15:20">
      <c r="O77" s="1483"/>
      <c r="P77" s="1483"/>
      <c r="Q77" s="1483"/>
      <c r="R77" s="1483"/>
      <c r="S77" s="1483"/>
      <c r="T77" s="1483"/>
    </row>
    <row r="78" spans="15:20">
      <c r="O78" s="1483"/>
      <c r="P78" s="1483"/>
      <c r="Q78" s="1483"/>
      <c r="R78" s="1483"/>
      <c r="S78" s="1483"/>
      <c r="T78" s="1483"/>
    </row>
    <row r="79" spans="15:20">
      <c r="O79" s="1483"/>
      <c r="P79" s="1483"/>
      <c r="Q79" s="1483"/>
      <c r="R79" s="1483"/>
      <c r="S79" s="1483"/>
      <c r="T79" s="1483"/>
    </row>
    <row r="80" spans="15:20">
      <c r="O80" s="1483"/>
      <c r="P80" s="1483"/>
      <c r="Q80" s="1483"/>
      <c r="R80" s="1483"/>
      <c r="S80" s="1483"/>
      <c r="T80" s="1483"/>
    </row>
    <row r="81" spans="15:20">
      <c r="O81" s="1483"/>
      <c r="P81" s="1483"/>
      <c r="Q81" s="1483"/>
      <c r="R81" s="1483"/>
      <c r="S81" s="1483"/>
      <c r="T81" s="1483"/>
    </row>
    <row r="82" spans="15:20">
      <c r="O82" s="1483"/>
      <c r="P82" s="1483"/>
      <c r="Q82" s="1483"/>
      <c r="R82" s="1483"/>
      <c r="S82" s="1483"/>
      <c r="T82" s="1483"/>
    </row>
    <row r="83" spans="15:20">
      <c r="O83" s="1483"/>
      <c r="P83" s="1483"/>
      <c r="Q83" s="1483"/>
      <c r="R83" s="1483"/>
      <c r="S83" s="1483"/>
      <c r="T83" s="1483"/>
    </row>
    <row r="84" spans="15:20">
      <c r="O84" s="1483"/>
      <c r="P84" s="1483"/>
      <c r="Q84" s="1483"/>
      <c r="R84" s="1483"/>
      <c r="S84" s="1483"/>
      <c r="T84" s="1483"/>
    </row>
    <row r="85" spans="15:20">
      <c r="O85" s="1483"/>
      <c r="P85" s="1483"/>
      <c r="Q85" s="1483"/>
      <c r="R85" s="1483"/>
      <c r="S85" s="1483"/>
      <c r="T85" s="1483"/>
    </row>
    <row r="86" spans="15:20">
      <c r="O86" s="1483"/>
      <c r="P86" s="1483"/>
      <c r="Q86" s="1483"/>
      <c r="R86" s="1483"/>
      <c r="S86" s="1483"/>
      <c r="T86" s="1483"/>
    </row>
    <row r="87" spans="15:20">
      <c r="O87" s="1483"/>
      <c r="P87" s="1483"/>
      <c r="Q87" s="1483"/>
      <c r="R87" s="1483"/>
      <c r="S87" s="1483"/>
      <c r="T87" s="1483"/>
    </row>
    <row r="88" spans="15:20">
      <c r="O88" s="1483"/>
      <c r="P88" s="1483"/>
      <c r="Q88" s="1483"/>
      <c r="R88" s="1483"/>
      <c r="S88" s="1483"/>
      <c r="T88" s="1483"/>
    </row>
    <row r="89" spans="15:20">
      <c r="O89" s="1483"/>
      <c r="P89" s="1483"/>
      <c r="Q89" s="1483"/>
      <c r="R89" s="1483"/>
      <c r="S89" s="1483"/>
      <c r="T89" s="1483"/>
    </row>
    <row r="90" spans="15:20">
      <c r="O90" s="1483"/>
      <c r="P90" s="1483"/>
      <c r="Q90" s="1483"/>
      <c r="R90" s="1483"/>
      <c r="S90" s="1483"/>
      <c r="T90" s="1483"/>
    </row>
    <row r="91" spans="15:20">
      <c r="O91" s="1483"/>
      <c r="P91" s="1483"/>
      <c r="Q91" s="1483"/>
      <c r="R91" s="1483"/>
      <c r="S91" s="1483"/>
      <c r="T91" s="1483"/>
    </row>
    <row r="92" spans="15:20">
      <c r="O92" s="1483"/>
      <c r="P92" s="1483"/>
      <c r="Q92" s="1483"/>
      <c r="R92" s="1483"/>
      <c r="S92" s="1483"/>
      <c r="T92" s="1483"/>
    </row>
    <row r="93" spans="15:20">
      <c r="O93" s="1483"/>
      <c r="P93" s="1483"/>
      <c r="Q93" s="1483"/>
      <c r="R93" s="1483"/>
      <c r="S93" s="1483"/>
      <c r="T93" s="1483"/>
    </row>
    <row r="94" spans="15:20">
      <c r="O94" s="1483"/>
      <c r="P94" s="1483"/>
      <c r="Q94" s="1483"/>
      <c r="R94" s="1483"/>
      <c r="S94" s="1483"/>
      <c r="T94" s="1483"/>
    </row>
    <row r="95" spans="15:20">
      <c r="O95" s="1483"/>
      <c r="P95" s="1483"/>
      <c r="Q95" s="1483"/>
      <c r="R95" s="1483"/>
      <c r="S95" s="1483"/>
      <c r="T95" s="1483"/>
    </row>
    <row r="96" spans="15:20">
      <c r="O96" s="1483"/>
      <c r="P96" s="1483"/>
      <c r="Q96" s="1483"/>
      <c r="R96" s="1483"/>
      <c r="S96" s="1483"/>
      <c r="T96" s="1483"/>
    </row>
    <row r="97" spans="15:20">
      <c r="O97" s="1483"/>
      <c r="P97" s="1483"/>
      <c r="Q97" s="1483"/>
      <c r="R97" s="1483"/>
      <c r="S97" s="1483"/>
      <c r="T97" s="1483"/>
    </row>
    <row r="98" spans="15:20">
      <c r="O98" s="1483"/>
      <c r="P98" s="1483"/>
      <c r="Q98" s="1483"/>
      <c r="R98" s="1483"/>
      <c r="S98" s="1483"/>
      <c r="T98" s="1483"/>
    </row>
    <row r="99" spans="15:20">
      <c r="O99" s="1483"/>
      <c r="P99" s="1483"/>
      <c r="Q99" s="1483"/>
      <c r="R99" s="1483"/>
      <c r="S99" s="1483"/>
      <c r="T99" s="1483"/>
    </row>
    <row r="100" spans="15:20">
      <c r="O100" s="1483"/>
      <c r="P100" s="1483"/>
      <c r="Q100" s="1483"/>
      <c r="R100" s="1483"/>
      <c r="S100" s="1483"/>
      <c r="T100" s="1483"/>
    </row>
    <row r="101" spans="15:20">
      <c r="O101" s="1483"/>
      <c r="P101" s="1483"/>
      <c r="Q101" s="1483"/>
      <c r="R101" s="1483"/>
      <c r="S101" s="1483"/>
      <c r="T101" s="1483"/>
    </row>
    <row r="102" spans="15:20">
      <c r="O102" s="1483"/>
      <c r="P102" s="1483"/>
      <c r="Q102" s="1483"/>
      <c r="R102" s="1483"/>
      <c r="S102" s="1483"/>
      <c r="T102" s="1483"/>
    </row>
    <row r="103" spans="15:20">
      <c r="O103" s="1483"/>
      <c r="P103" s="1483"/>
      <c r="Q103" s="1483"/>
      <c r="R103" s="1483"/>
      <c r="S103" s="1483"/>
      <c r="T103" s="1483"/>
    </row>
    <row r="104" spans="15:20">
      <c r="O104" s="1483"/>
      <c r="P104" s="1483"/>
      <c r="Q104" s="1483"/>
      <c r="R104" s="1483"/>
      <c r="S104" s="1483"/>
      <c r="T104" s="1483"/>
    </row>
    <row r="105" spans="15:20">
      <c r="O105" s="1483"/>
      <c r="P105" s="1483"/>
      <c r="Q105" s="1483"/>
      <c r="R105" s="1483"/>
      <c r="S105" s="1483"/>
      <c r="T105" s="1483"/>
    </row>
    <row r="106" spans="15:20">
      <c r="O106" s="1483"/>
      <c r="P106" s="1483"/>
      <c r="Q106" s="1483"/>
      <c r="R106" s="1483"/>
      <c r="S106" s="1483"/>
      <c r="T106" s="1483"/>
    </row>
    <row r="107" spans="15:20">
      <c r="O107" s="1483"/>
      <c r="P107" s="1483"/>
      <c r="Q107" s="1483"/>
      <c r="R107" s="1483"/>
      <c r="S107" s="1483"/>
      <c r="T107" s="1483"/>
    </row>
    <row r="108" spans="15:20">
      <c r="O108" s="1483"/>
      <c r="P108" s="1483"/>
      <c r="Q108" s="1483"/>
      <c r="R108" s="1483"/>
      <c r="S108" s="1483"/>
      <c r="T108" s="1483"/>
    </row>
    <row r="109" spans="15:20">
      <c r="O109" s="1483"/>
      <c r="P109" s="1483"/>
      <c r="Q109" s="1483"/>
      <c r="R109" s="1483"/>
      <c r="S109" s="1483"/>
      <c r="T109" s="1483"/>
    </row>
    <row r="110" spans="15:20">
      <c r="O110" s="1483"/>
      <c r="P110" s="1483"/>
      <c r="Q110" s="1483"/>
      <c r="R110" s="1483"/>
      <c r="S110" s="1483"/>
      <c r="T110" s="1483"/>
    </row>
    <row r="111" spans="15:20">
      <c r="O111" s="1483"/>
      <c r="P111" s="1483"/>
      <c r="Q111" s="1483"/>
      <c r="R111" s="1483"/>
      <c r="S111" s="1483"/>
      <c r="T111" s="1483"/>
    </row>
    <row r="112" spans="15:20">
      <c r="O112" s="1483"/>
      <c r="P112" s="1483"/>
      <c r="Q112" s="1483"/>
      <c r="R112" s="1483"/>
      <c r="S112" s="1483"/>
      <c r="T112" s="1483"/>
    </row>
    <row r="113" spans="15:20">
      <c r="O113" s="1483"/>
      <c r="P113" s="1483"/>
      <c r="Q113" s="1483"/>
      <c r="R113" s="1483"/>
      <c r="S113" s="1483"/>
      <c r="T113" s="1483"/>
    </row>
    <row r="114" spans="15:20">
      <c r="O114" s="1483"/>
      <c r="P114" s="1483"/>
      <c r="Q114" s="1483"/>
      <c r="R114" s="1483"/>
      <c r="S114" s="1483"/>
      <c r="T114" s="1483"/>
    </row>
    <row r="115" spans="15:20">
      <c r="O115" s="1483"/>
      <c r="P115" s="1483"/>
      <c r="Q115" s="1483"/>
      <c r="R115" s="1483"/>
      <c r="S115" s="1483"/>
      <c r="T115" s="1483"/>
    </row>
    <row r="116" spans="15:20">
      <c r="O116" s="1483"/>
      <c r="P116" s="1483"/>
      <c r="Q116" s="1483"/>
      <c r="R116" s="1483"/>
      <c r="S116" s="1483"/>
      <c r="T116" s="1483"/>
    </row>
    <row r="117" spans="15:20">
      <c r="O117" s="1483"/>
      <c r="P117" s="1483"/>
      <c r="Q117" s="1483"/>
      <c r="R117" s="1483"/>
      <c r="S117" s="1483"/>
      <c r="T117" s="1483"/>
    </row>
    <row r="118" spans="15:20">
      <c r="O118" s="1483"/>
      <c r="P118" s="1483"/>
      <c r="Q118" s="1483"/>
      <c r="R118" s="1483"/>
      <c r="S118" s="1483"/>
      <c r="T118" s="1483"/>
    </row>
    <row r="119" spans="15:20">
      <c r="O119" s="1483"/>
      <c r="P119" s="1483"/>
      <c r="Q119" s="1483"/>
      <c r="R119" s="1483"/>
      <c r="S119" s="1483"/>
      <c r="T119" s="1483"/>
    </row>
    <row r="120" spans="15:20">
      <c r="O120" s="1483"/>
      <c r="P120" s="1483"/>
      <c r="Q120" s="1483"/>
      <c r="R120" s="1483"/>
      <c r="S120" s="1483"/>
      <c r="T120" s="1483"/>
    </row>
    <row r="121" spans="15:20">
      <c r="O121" s="1483"/>
      <c r="P121" s="1483"/>
      <c r="Q121" s="1483"/>
      <c r="R121" s="1483"/>
      <c r="S121" s="1483"/>
      <c r="T121" s="1483"/>
    </row>
    <row r="122" spans="15:20">
      <c r="O122" s="1483"/>
      <c r="P122" s="1483"/>
      <c r="Q122" s="1483"/>
      <c r="R122" s="1483"/>
      <c r="S122" s="1483"/>
      <c r="T122" s="1483"/>
    </row>
    <row r="123" spans="15:20">
      <c r="O123" s="1483"/>
      <c r="P123" s="1483"/>
      <c r="Q123" s="1483"/>
      <c r="R123" s="1483"/>
      <c r="S123" s="1483"/>
      <c r="T123" s="1483"/>
    </row>
    <row r="124" spans="15:20">
      <c r="O124" s="1483"/>
      <c r="P124" s="1483"/>
      <c r="Q124" s="1483"/>
      <c r="R124" s="1483"/>
      <c r="S124" s="1483"/>
      <c r="T124" s="1483"/>
    </row>
    <row r="125" spans="15:20">
      <c r="O125" s="1483"/>
      <c r="P125" s="1483"/>
      <c r="Q125" s="1483"/>
      <c r="R125" s="1483"/>
      <c r="S125" s="1483"/>
      <c r="T125" s="1483"/>
    </row>
    <row r="126" spans="15:20">
      <c r="O126" s="1483"/>
      <c r="P126" s="1483"/>
      <c r="Q126" s="1483"/>
      <c r="R126" s="1483"/>
      <c r="S126" s="1483"/>
      <c r="T126" s="1483"/>
    </row>
    <row r="127" spans="15:20">
      <c r="O127" s="1483"/>
      <c r="P127" s="1483"/>
      <c r="Q127" s="1483"/>
      <c r="R127" s="1483"/>
      <c r="S127" s="1483"/>
      <c r="T127" s="1483"/>
    </row>
    <row r="128" spans="15:20">
      <c r="O128" s="1483"/>
      <c r="P128" s="1483"/>
      <c r="Q128" s="1483"/>
      <c r="R128" s="1483"/>
      <c r="S128" s="1483"/>
      <c r="T128" s="1483"/>
    </row>
    <row r="129" spans="15:20">
      <c r="O129" s="1483"/>
      <c r="P129" s="1483"/>
      <c r="Q129" s="1483"/>
      <c r="R129" s="1483"/>
      <c r="S129" s="1483"/>
      <c r="T129" s="1483"/>
    </row>
    <row r="130" spans="15:20">
      <c r="O130" s="1483"/>
      <c r="P130" s="1483"/>
      <c r="Q130" s="1483"/>
      <c r="R130" s="1483"/>
      <c r="S130" s="1483"/>
      <c r="T130" s="1483"/>
    </row>
    <row r="131" spans="15:20">
      <c r="O131" s="1483"/>
      <c r="P131" s="1483"/>
      <c r="Q131" s="1483"/>
      <c r="R131" s="1483"/>
      <c r="S131" s="1483"/>
      <c r="T131" s="1483"/>
    </row>
    <row r="132" spans="15:20">
      <c r="O132" s="1483"/>
      <c r="P132" s="1483"/>
      <c r="Q132" s="1483"/>
      <c r="R132" s="1483"/>
      <c r="S132" s="1483"/>
      <c r="T132" s="1483"/>
    </row>
    <row r="133" spans="15:20">
      <c r="O133" s="1483"/>
      <c r="P133" s="1483"/>
      <c r="Q133" s="1483"/>
      <c r="R133" s="1483"/>
      <c r="S133" s="1483"/>
      <c r="T133" s="1483"/>
    </row>
    <row r="134" spans="15:20">
      <c r="O134" s="1483"/>
      <c r="P134" s="1483"/>
      <c r="Q134" s="1483"/>
      <c r="R134" s="1483"/>
      <c r="S134" s="1483"/>
      <c r="T134" s="1483"/>
    </row>
    <row r="135" spans="15:20">
      <c r="O135" s="1483"/>
      <c r="P135" s="1483"/>
      <c r="Q135" s="1483"/>
      <c r="R135" s="1483"/>
      <c r="S135" s="1483"/>
      <c r="T135" s="1483"/>
    </row>
    <row r="136" spans="15:20">
      <c r="O136" s="1483"/>
      <c r="P136" s="1483"/>
      <c r="Q136" s="1483"/>
      <c r="R136" s="1483"/>
      <c r="S136" s="1483"/>
      <c r="T136" s="1483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515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516</v>
      </c>
      <c r="C3" s="1125"/>
      <c r="D3" s="1125"/>
      <c r="E3" s="1125"/>
      <c r="F3" s="1125"/>
      <c r="G3" s="1125"/>
      <c r="H3" s="1125"/>
      <c r="I3" s="1125"/>
      <c r="J3" s="1125"/>
      <c r="K3" s="1125" t="s">
        <v>517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518</v>
      </c>
      <c r="C6" s="1130"/>
      <c r="D6" s="1131"/>
      <c r="E6" s="1132"/>
      <c r="F6" s="1129" t="s">
        <v>519</v>
      </c>
      <c r="G6" s="1130"/>
      <c r="H6" s="1131"/>
      <c r="I6" s="1132"/>
      <c r="K6" s="1129" t="s">
        <v>520</v>
      </c>
      <c r="L6" s="1131"/>
      <c r="M6" s="1132"/>
      <c r="N6" s="1420"/>
      <c r="O6" s="1133" t="s">
        <v>519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1" t="s">
        <v>169</v>
      </c>
      <c r="F7" s="1136" t="s">
        <v>206</v>
      </c>
      <c r="G7" s="1135" t="s">
        <v>203</v>
      </c>
      <c r="H7" s="505" t="s">
        <v>207</v>
      </c>
      <c r="I7" s="1421" t="s">
        <v>169</v>
      </c>
      <c r="K7" s="1422" t="s">
        <v>206</v>
      </c>
      <c r="L7" s="1423" t="s">
        <v>203</v>
      </c>
      <c r="M7" s="1100" t="s">
        <v>207</v>
      </c>
      <c r="N7" s="1424" t="s">
        <v>169</v>
      </c>
      <c r="O7" s="1425" t="s">
        <v>206</v>
      </c>
      <c r="P7" s="1423" t="s">
        <v>203</v>
      </c>
      <c r="Q7" s="1100" t="s">
        <v>207</v>
      </c>
      <c r="R7" s="1424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6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424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426</v>
      </c>
      <c r="L27" s="158">
        <v>102.816</v>
      </c>
      <c r="M27" s="1106">
        <v>439.73700000000002</v>
      </c>
      <c r="N27" s="159">
        <v>39.720999999999997</v>
      </c>
      <c r="O27" s="175" t="s">
        <v>424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521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522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427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7" t="s">
        <v>425</v>
      </c>
      <c r="P33" s="179">
        <v>0.73499999999999999</v>
      </c>
      <c r="Q33" s="1174">
        <v>3.0630000000000002</v>
      </c>
      <c r="R33" s="1428">
        <v>3.5000000000000003E-2</v>
      </c>
    </row>
    <row r="34" spans="2:19" ht="13.5" thickBot="1">
      <c r="B34" s="157" t="s">
        <v>419</v>
      </c>
      <c r="C34" s="158">
        <v>5537.1719999999996</v>
      </c>
      <c r="D34" s="1106">
        <v>23692.339</v>
      </c>
      <c r="E34" s="159">
        <v>1894.7460000000001</v>
      </c>
      <c r="F34" s="157" t="s">
        <v>435</v>
      </c>
      <c r="G34" s="158">
        <v>3166.9279999999999</v>
      </c>
      <c r="H34" s="1106">
        <v>13444.130999999999</v>
      </c>
      <c r="I34" s="159">
        <v>1772.7929999999999</v>
      </c>
      <c r="K34" s="1117" t="s">
        <v>425</v>
      </c>
      <c r="L34" s="1118">
        <v>0.623</v>
      </c>
      <c r="M34" s="1115">
        <v>2.64</v>
      </c>
      <c r="N34" s="1116">
        <v>0.03</v>
      </c>
      <c r="O34" s="516" t="s">
        <v>523</v>
      </c>
      <c r="P34" s="795"/>
      <c r="Q34" s="795"/>
      <c r="R34" s="795"/>
    </row>
    <row r="35" spans="2:19">
      <c r="B35" s="173" t="s">
        <v>427</v>
      </c>
      <c r="C35" s="176">
        <v>5441.4750000000004</v>
      </c>
      <c r="D35" s="1107">
        <v>23210.273000000001</v>
      </c>
      <c r="E35" s="177">
        <v>2432.502</v>
      </c>
      <c r="F35" s="173" t="s">
        <v>432</v>
      </c>
      <c r="G35" s="176">
        <v>2709.8620000000001</v>
      </c>
      <c r="H35" s="1107">
        <v>11542.204</v>
      </c>
      <c r="I35" s="177">
        <v>7551.6170000000002</v>
      </c>
      <c r="K35" s="516" t="s">
        <v>523</v>
      </c>
      <c r="L35" s="1429"/>
      <c r="M35" s="1429"/>
      <c r="N35" s="1429"/>
      <c r="O35" s="1119"/>
      <c r="P35" s="795"/>
      <c r="Q35" s="795"/>
      <c r="R35" s="795"/>
    </row>
    <row r="36" spans="2:19">
      <c r="B36" s="157" t="s">
        <v>429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431</v>
      </c>
      <c r="C37" s="176">
        <v>2567.212</v>
      </c>
      <c r="D37" s="1107">
        <v>10936.625</v>
      </c>
      <c r="E37" s="177">
        <v>2651.84</v>
      </c>
      <c r="F37" s="173" t="s">
        <v>431</v>
      </c>
      <c r="G37" s="176">
        <v>2573.8510000000001</v>
      </c>
      <c r="H37" s="1107">
        <v>10939.797</v>
      </c>
      <c r="I37" s="177">
        <v>3397.42</v>
      </c>
      <c r="K37" s="1430"/>
      <c r="L37" s="1430"/>
      <c r="M37" s="1430"/>
      <c r="N37" s="1430"/>
      <c r="O37" s="1430"/>
      <c r="P37" s="1431"/>
      <c r="Q37" s="1431"/>
      <c r="R37" s="795"/>
      <c r="S37" s="1151"/>
    </row>
    <row r="38" spans="2:19" ht="15">
      <c r="B38" s="157" t="s">
        <v>432</v>
      </c>
      <c r="C38" s="158">
        <v>2431.384</v>
      </c>
      <c r="D38" s="1106">
        <v>10398.633</v>
      </c>
      <c r="E38" s="159">
        <v>5468.5889999999999</v>
      </c>
      <c r="F38" s="157" t="s">
        <v>429</v>
      </c>
      <c r="G38" s="158">
        <v>2560.0749999999998</v>
      </c>
      <c r="H38" s="1106">
        <v>10898.509</v>
      </c>
      <c r="I38" s="159">
        <v>1262.047</v>
      </c>
      <c r="K38" s="1430"/>
      <c r="L38" s="1431"/>
      <c r="M38" s="1431"/>
      <c r="N38" s="1431"/>
      <c r="O38" s="1431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419</v>
      </c>
      <c r="G39" s="1111">
        <v>2310.6439999999998</v>
      </c>
      <c r="H39" s="1108">
        <v>9852.2690000000002</v>
      </c>
      <c r="I39" s="1109">
        <v>905.17399999999998</v>
      </c>
      <c r="K39" s="1430"/>
      <c r="L39" s="1431"/>
      <c r="M39" s="1431"/>
      <c r="N39" s="1432"/>
      <c r="O39" s="1432"/>
      <c r="P39" s="1432"/>
      <c r="Q39" s="1432"/>
      <c r="R39" s="1432"/>
      <c r="S39" s="1151"/>
    </row>
    <row r="40" spans="2:19" ht="15">
      <c r="B40" s="173" t="s">
        <v>433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0"/>
      <c r="L40" s="1431"/>
      <c r="M40" s="1431"/>
      <c r="N40" s="1432"/>
      <c r="O40" s="1433"/>
      <c r="P40" s="1433"/>
      <c r="Q40" s="1433"/>
      <c r="R40" s="1433"/>
      <c r="S40" s="1151"/>
    </row>
    <row r="41" spans="2:19" ht="15">
      <c r="B41" s="157" t="s">
        <v>435</v>
      </c>
      <c r="C41" s="158">
        <v>1554.66</v>
      </c>
      <c r="D41" s="1106">
        <v>6589.4579999999996</v>
      </c>
      <c r="E41" s="159">
        <v>739.43899999999996</v>
      </c>
      <c r="F41" s="157" t="s">
        <v>433</v>
      </c>
      <c r="G41" s="158">
        <v>1878.481</v>
      </c>
      <c r="H41" s="1106">
        <v>8050.3429999999998</v>
      </c>
      <c r="I41" s="159">
        <v>2615.19</v>
      </c>
      <c r="K41" s="1430"/>
      <c r="L41" s="1431"/>
      <c r="M41" s="1431"/>
      <c r="N41" s="1432"/>
      <c r="O41" s="1433"/>
      <c r="P41" s="1433"/>
      <c r="Q41" s="1433"/>
      <c r="R41" s="1433"/>
      <c r="S41" s="1151"/>
    </row>
    <row r="42" spans="2:19" ht="15">
      <c r="B42" s="1110" t="s">
        <v>436</v>
      </c>
      <c r="C42" s="1111">
        <v>1519.056</v>
      </c>
      <c r="D42" s="1108">
        <v>6453.3230000000003</v>
      </c>
      <c r="E42" s="1109">
        <v>671.50900000000001</v>
      </c>
      <c r="F42" s="1110" t="s">
        <v>434</v>
      </c>
      <c r="G42" s="1111">
        <v>1762.07</v>
      </c>
      <c r="H42" s="1108">
        <v>7531.0349999999999</v>
      </c>
      <c r="I42" s="1109">
        <v>3922.8240000000001</v>
      </c>
      <c r="K42" s="1430"/>
      <c r="L42" s="1431"/>
      <c r="M42" s="1431"/>
      <c r="N42" s="1432"/>
      <c r="O42" s="1433"/>
      <c r="P42" s="1433"/>
      <c r="Q42" s="1433"/>
      <c r="R42" s="1433"/>
      <c r="S42" s="1151"/>
    </row>
    <row r="43" spans="2:19" ht="15">
      <c r="B43" s="157" t="s">
        <v>434</v>
      </c>
      <c r="C43" s="158">
        <v>1398.4559999999999</v>
      </c>
      <c r="D43" s="1106">
        <v>5961.3689999999997</v>
      </c>
      <c r="E43" s="159">
        <v>2739.0749999999998</v>
      </c>
      <c r="F43" s="157" t="s">
        <v>436</v>
      </c>
      <c r="G43" s="158">
        <v>1541.309</v>
      </c>
      <c r="H43" s="1106">
        <v>6550.6459999999997</v>
      </c>
      <c r="I43" s="159">
        <v>840.62099999999998</v>
      </c>
      <c r="K43" s="1430"/>
      <c r="L43" s="1431"/>
      <c r="M43" s="1431"/>
      <c r="N43" s="1432"/>
      <c r="O43" s="1433"/>
      <c r="P43" s="1433"/>
      <c r="Q43" s="1433"/>
      <c r="R43" s="1433"/>
      <c r="S43" s="1151"/>
    </row>
    <row r="44" spans="2:19" ht="15">
      <c r="B44" s="157" t="s">
        <v>428</v>
      </c>
      <c r="C44" s="158">
        <v>1369.0319999999999</v>
      </c>
      <c r="D44" s="1106">
        <v>5918.299</v>
      </c>
      <c r="E44" s="159">
        <v>577.93200000000002</v>
      </c>
      <c r="F44" s="157" t="s">
        <v>524</v>
      </c>
      <c r="G44" s="158">
        <v>1383.222</v>
      </c>
      <c r="H44" s="1106">
        <v>5952.5709999999999</v>
      </c>
      <c r="I44" s="159">
        <v>779.37199999999996</v>
      </c>
      <c r="K44" s="1430"/>
      <c r="L44" s="1431"/>
      <c r="M44" s="1431"/>
      <c r="N44" s="1432"/>
      <c r="O44" s="1433"/>
      <c r="P44" s="1433"/>
      <c r="Q44" s="1433"/>
      <c r="R44" s="1433"/>
      <c r="S44" s="1151"/>
    </row>
    <row r="45" spans="2:19" ht="15">
      <c r="B45" s="157" t="s">
        <v>438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0"/>
      <c r="L45" s="1431"/>
      <c r="M45" s="1431"/>
      <c r="N45" s="1432"/>
      <c r="O45" s="1433"/>
      <c r="P45" s="1433"/>
      <c r="Q45" s="1433"/>
      <c r="R45" s="1433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441</v>
      </c>
      <c r="G46" s="176">
        <v>652.87199999999996</v>
      </c>
      <c r="H46" s="1107">
        <v>2785.9960000000001</v>
      </c>
      <c r="I46" s="177">
        <v>2081.06</v>
      </c>
      <c r="K46" s="1430"/>
      <c r="L46" s="1431"/>
      <c r="M46" s="1431"/>
      <c r="N46" s="1432"/>
      <c r="O46" s="1433"/>
      <c r="P46" s="1433"/>
      <c r="Q46" s="1433"/>
      <c r="R46" s="1433"/>
      <c r="S46" s="1151"/>
    </row>
    <row r="47" spans="2:19" ht="15">
      <c r="B47" s="157" t="s">
        <v>440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0"/>
      <c r="L47" s="1431"/>
      <c r="M47" s="1431"/>
      <c r="N47" s="1432"/>
      <c r="O47" s="1433"/>
      <c r="P47" s="1433"/>
      <c r="Q47" s="1433"/>
      <c r="R47" s="1433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439</v>
      </c>
      <c r="G48" s="1111">
        <v>623.59</v>
      </c>
      <c r="H48" s="1108">
        <v>2663.692</v>
      </c>
      <c r="I48" s="1109">
        <v>840.86300000000006</v>
      </c>
      <c r="K48" s="1430"/>
      <c r="L48" s="1431"/>
      <c r="M48" s="1431"/>
      <c r="N48" s="1432"/>
      <c r="O48" s="1433"/>
      <c r="P48" s="1433"/>
      <c r="Q48" s="1433"/>
      <c r="R48" s="1433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442</v>
      </c>
      <c r="G49" s="158">
        <v>556.76599999999996</v>
      </c>
      <c r="H49" s="1106">
        <v>2340.297</v>
      </c>
      <c r="I49" s="159">
        <v>164.12799999999999</v>
      </c>
      <c r="K49" s="1430"/>
      <c r="L49" s="1431"/>
      <c r="M49" s="1431"/>
      <c r="N49" s="1432"/>
      <c r="O49" s="1433"/>
      <c r="P49" s="1433"/>
      <c r="Q49" s="1433"/>
      <c r="R49" s="1433"/>
      <c r="S49" s="1151"/>
    </row>
    <row r="50" spans="2:19" ht="15">
      <c r="B50" s="157" t="s">
        <v>443</v>
      </c>
      <c r="C50" s="158">
        <v>778.00900000000001</v>
      </c>
      <c r="D50" s="1106">
        <v>3319.0909999999999</v>
      </c>
      <c r="E50" s="159">
        <v>542.596</v>
      </c>
      <c r="F50" s="157" t="s">
        <v>440</v>
      </c>
      <c r="G50" s="158">
        <v>540.39499999999998</v>
      </c>
      <c r="H50" s="1106">
        <v>2286.9650000000001</v>
      </c>
      <c r="I50" s="159">
        <v>439.08100000000002</v>
      </c>
      <c r="K50" s="1430"/>
      <c r="L50" s="1431"/>
      <c r="M50" s="1431"/>
      <c r="N50" s="1432"/>
      <c r="O50" s="1433"/>
      <c r="P50" s="1433"/>
      <c r="Q50" s="1433"/>
      <c r="R50" s="1433"/>
      <c r="S50" s="1151"/>
    </row>
    <row r="51" spans="2:19" ht="15">
      <c r="B51" s="157" t="s">
        <v>425</v>
      </c>
      <c r="C51" s="158">
        <v>606.21199999999999</v>
      </c>
      <c r="D51" s="1106">
        <v>2605.9</v>
      </c>
      <c r="E51" s="159">
        <v>503.68</v>
      </c>
      <c r="F51" s="157" t="s">
        <v>437</v>
      </c>
      <c r="G51" s="158">
        <v>454.14400000000001</v>
      </c>
      <c r="H51" s="1106">
        <v>1945.9639999999999</v>
      </c>
      <c r="I51" s="159">
        <v>386.51499999999999</v>
      </c>
      <c r="K51" s="1430"/>
      <c r="L51" s="1431"/>
      <c r="M51" s="1431"/>
      <c r="N51" s="1432"/>
      <c r="O51" s="1433"/>
      <c r="P51" s="1433"/>
      <c r="Q51" s="1433"/>
      <c r="R51" s="1433"/>
      <c r="S51" s="1151"/>
    </row>
    <row r="52" spans="2:19" ht="15">
      <c r="B52" s="173" t="s">
        <v>437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0"/>
      <c r="L52" s="1431"/>
      <c r="M52" s="1431"/>
      <c r="N52" s="1432"/>
      <c r="O52" s="1433"/>
      <c r="P52" s="1433"/>
      <c r="Q52" s="1433"/>
      <c r="R52" s="1433"/>
      <c r="S52" s="1151"/>
    </row>
    <row r="53" spans="2:19" ht="15">
      <c r="B53" s="157" t="s">
        <v>441</v>
      </c>
      <c r="C53" s="158">
        <v>531.64400000000001</v>
      </c>
      <c r="D53" s="1106">
        <v>2260.2739999999999</v>
      </c>
      <c r="E53" s="159">
        <v>1511.3</v>
      </c>
      <c r="F53" s="157" t="s">
        <v>447</v>
      </c>
      <c r="G53" s="158">
        <v>299.10500000000002</v>
      </c>
      <c r="H53" s="1106">
        <v>1280.712</v>
      </c>
      <c r="I53" s="159">
        <v>176</v>
      </c>
      <c r="K53" s="1430"/>
      <c r="L53" s="1431"/>
      <c r="M53" s="1431"/>
      <c r="N53" s="1432"/>
      <c r="O53" s="1433"/>
      <c r="P53" s="1433"/>
      <c r="Q53" s="1433"/>
      <c r="R53" s="1433"/>
      <c r="S53" s="1151"/>
    </row>
    <row r="54" spans="2:19" ht="15">
      <c r="B54" s="1110" t="s">
        <v>439</v>
      </c>
      <c r="C54" s="1111">
        <v>529.41200000000003</v>
      </c>
      <c r="D54" s="1108">
        <v>2254.442</v>
      </c>
      <c r="E54" s="1109">
        <v>445.57100000000003</v>
      </c>
      <c r="F54" s="1110" t="s">
        <v>444</v>
      </c>
      <c r="G54" s="1111">
        <v>256.93900000000002</v>
      </c>
      <c r="H54" s="1108">
        <v>1099.652</v>
      </c>
      <c r="I54" s="1109">
        <v>169.40700000000001</v>
      </c>
      <c r="K54" s="1430"/>
      <c r="L54" s="1431"/>
      <c r="M54" s="1431"/>
      <c r="N54" s="1432"/>
      <c r="O54" s="1433"/>
      <c r="P54" s="1433"/>
      <c r="Q54" s="1433"/>
      <c r="R54" s="1433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458</v>
      </c>
      <c r="G55" s="158">
        <v>189.13</v>
      </c>
      <c r="H55" s="1106">
        <v>812.04899999999998</v>
      </c>
      <c r="I55" s="159">
        <v>243</v>
      </c>
      <c r="K55" s="1430"/>
      <c r="L55" s="1431"/>
      <c r="M55" s="1431"/>
      <c r="N55" s="1432"/>
      <c r="O55" s="1433"/>
      <c r="P55" s="1433"/>
      <c r="Q55" s="1433"/>
      <c r="R55" s="1433"/>
      <c r="S55" s="1151"/>
    </row>
    <row r="56" spans="2:19" ht="15">
      <c r="B56" s="157" t="s">
        <v>442</v>
      </c>
      <c r="C56" s="158">
        <v>253.357</v>
      </c>
      <c r="D56" s="1106">
        <v>1073.3800000000001</v>
      </c>
      <c r="E56" s="159">
        <v>77.528000000000006</v>
      </c>
      <c r="F56" s="157" t="s">
        <v>428</v>
      </c>
      <c r="G56" s="158">
        <v>188.36699999999999</v>
      </c>
      <c r="H56" s="1106">
        <v>799.02300000000002</v>
      </c>
      <c r="I56" s="159">
        <v>107.69799999999999</v>
      </c>
      <c r="K56" s="1430"/>
      <c r="L56" s="1431"/>
      <c r="M56" s="1431"/>
      <c r="N56" s="1432"/>
      <c r="O56" s="1433"/>
      <c r="P56" s="1433"/>
      <c r="Q56" s="1433"/>
      <c r="R56" s="1433"/>
      <c r="S56" s="1151"/>
    </row>
    <row r="57" spans="2:19" ht="15">
      <c r="B57" s="157" t="s">
        <v>447</v>
      </c>
      <c r="C57" s="158">
        <v>235.607</v>
      </c>
      <c r="D57" s="1106">
        <v>1011.327</v>
      </c>
      <c r="E57" s="159">
        <v>174.8</v>
      </c>
      <c r="F57" s="157" t="s">
        <v>425</v>
      </c>
      <c r="G57" s="158">
        <v>174.84</v>
      </c>
      <c r="H57" s="1106">
        <v>750.47500000000002</v>
      </c>
      <c r="I57" s="159">
        <v>174.005</v>
      </c>
      <c r="K57" s="1430"/>
      <c r="L57" s="1431"/>
      <c r="M57" s="1431"/>
      <c r="N57" s="1432"/>
      <c r="O57" s="1433"/>
      <c r="P57" s="1433"/>
      <c r="Q57" s="1433"/>
      <c r="R57" s="1433"/>
      <c r="S57" s="1151"/>
    </row>
    <row r="58" spans="2:19" ht="15">
      <c r="B58" s="173" t="s">
        <v>449</v>
      </c>
      <c r="C58" s="176">
        <v>189.16399999999999</v>
      </c>
      <c r="D58" s="1107">
        <v>810.63800000000003</v>
      </c>
      <c r="E58" s="177">
        <v>110.73</v>
      </c>
      <c r="F58" s="173" t="s">
        <v>451</v>
      </c>
      <c r="G58" s="176">
        <v>157.51599999999999</v>
      </c>
      <c r="H58" s="1107">
        <v>675.59400000000005</v>
      </c>
      <c r="I58" s="177">
        <v>243.71</v>
      </c>
      <c r="K58" s="1430"/>
      <c r="L58" s="1431"/>
      <c r="M58" s="1431"/>
      <c r="N58" s="1432"/>
      <c r="O58" s="1433"/>
      <c r="P58" s="1433"/>
      <c r="Q58" s="1433"/>
      <c r="R58" s="1433"/>
      <c r="S58" s="1151"/>
    </row>
    <row r="59" spans="2:19" ht="15">
      <c r="B59" s="157" t="s">
        <v>445</v>
      </c>
      <c r="C59" s="158">
        <v>162.05699999999999</v>
      </c>
      <c r="D59" s="1106">
        <v>699.25199999999995</v>
      </c>
      <c r="E59" s="159">
        <v>47.881</v>
      </c>
      <c r="F59" s="157" t="s">
        <v>445</v>
      </c>
      <c r="G59" s="158">
        <v>148.64599999999999</v>
      </c>
      <c r="H59" s="1106">
        <v>621.702</v>
      </c>
      <c r="I59" s="159">
        <v>50.024000000000001</v>
      </c>
      <c r="K59" s="1430"/>
      <c r="L59" s="1431"/>
      <c r="M59" s="1431"/>
      <c r="N59" s="1432"/>
      <c r="O59" s="1433"/>
      <c r="P59" s="1433"/>
      <c r="Q59" s="1433"/>
      <c r="R59" s="1433"/>
      <c r="S59" s="1151"/>
    </row>
    <row r="60" spans="2:19" ht="15">
      <c r="B60" s="1110" t="s">
        <v>450</v>
      </c>
      <c r="C60" s="1111">
        <v>141.15</v>
      </c>
      <c r="D60" s="1108">
        <v>599.23199999999997</v>
      </c>
      <c r="E60" s="1109">
        <v>50</v>
      </c>
      <c r="F60" s="1110" t="s">
        <v>450</v>
      </c>
      <c r="G60" s="1111">
        <v>114.25</v>
      </c>
      <c r="H60" s="1108">
        <v>491.68700000000001</v>
      </c>
      <c r="I60" s="1109">
        <v>50</v>
      </c>
      <c r="K60" s="1430"/>
      <c r="L60" s="1431"/>
      <c r="M60" s="1431"/>
      <c r="N60" s="1432"/>
      <c r="O60" s="1433"/>
      <c r="P60" s="1433"/>
      <c r="Q60" s="1433"/>
      <c r="R60" s="1433"/>
      <c r="S60" s="1151"/>
    </row>
    <row r="61" spans="2:19" ht="15">
      <c r="B61" s="157" t="s">
        <v>444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0"/>
      <c r="L61" s="1431"/>
      <c r="M61" s="1431"/>
      <c r="N61" s="1432"/>
      <c r="O61" s="1433"/>
      <c r="P61" s="1433"/>
      <c r="Q61" s="1433"/>
      <c r="R61" s="1433"/>
      <c r="S61" s="1151"/>
    </row>
    <row r="62" spans="2:19" ht="15">
      <c r="B62" s="157" t="s">
        <v>451</v>
      </c>
      <c r="C62" s="158">
        <v>106.529</v>
      </c>
      <c r="D62" s="1106">
        <v>459.791</v>
      </c>
      <c r="E62" s="159">
        <v>99.79</v>
      </c>
      <c r="F62" s="157" t="s">
        <v>448</v>
      </c>
      <c r="G62" s="158">
        <v>106.30800000000001</v>
      </c>
      <c r="H62" s="1106">
        <v>457.86500000000001</v>
      </c>
      <c r="I62" s="159">
        <v>48.851999999999997</v>
      </c>
      <c r="K62" s="1430"/>
      <c r="L62" s="1431"/>
      <c r="M62" s="1431"/>
      <c r="N62" s="1432"/>
      <c r="O62" s="1433"/>
      <c r="P62" s="1433"/>
      <c r="Q62" s="1433"/>
      <c r="R62" s="1433"/>
    </row>
    <row r="63" spans="2:19" ht="15">
      <c r="B63" s="157" t="s">
        <v>452</v>
      </c>
      <c r="C63" s="158">
        <v>76.165999999999997</v>
      </c>
      <c r="D63" s="1106">
        <v>325.738</v>
      </c>
      <c r="E63" s="159">
        <v>25.849</v>
      </c>
      <c r="F63" s="157" t="s">
        <v>453</v>
      </c>
      <c r="G63" s="158">
        <v>96.126999999999995</v>
      </c>
      <c r="H63" s="1106">
        <v>408.351</v>
      </c>
      <c r="I63" s="159">
        <v>49.119</v>
      </c>
      <c r="K63" s="1430"/>
      <c r="L63" s="1431"/>
      <c r="M63" s="1431"/>
      <c r="N63" s="1432"/>
      <c r="O63" s="1433"/>
      <c r="P63" s="1433"/>
      <c r="Q63" s="1433"/>
      <c r="R63" s="1433"/>
    </row>
    <row r="64" spans="2:19" ht="15">
      <c r="B64" s="173" t="s">
        <v>453</v>
      </c>
      <c r="C64" s="176">
        <v>58.064</v>
      </c>
      <c r="D64" s="1107">
        <v>244.25200000000001</v>
      </c>
      <c r="E64" s="177">
        <v>19.318999999999999</v>
      </c>
      <c r="F64" s="173" t="s">
        <v>449</v>
      </c>
      <c r="G64" s="176">
        <v>95.22</v>
      </c>
      <c r="H64" s="1107">
        <v>408.95699999999999</v>
      </c>
      <c r="I64" s="177">
        <v>80.641000000000005</v>
      </c>
      <c r="K64" s="1430"/>
      <c r="L64" s="1431"/>
      <c r="M64" s="1431"/>
      <c r="N64" s="1432"/>
      <c r="O64" s="1433"/>
      <c r="P64" s="1433"/>
      <c r="Q64" s="1433"/>
      <c r="R64" s="1433"/>
    </row>
    <row r="65" spans="2:18" ht="15">
      <c r="B65" s="157" t="s">
        <v>454</v>
      </c>
      <c r="C65" s="158">
        <v>57.072000000000003</v>
      </c>
      <c r="D65" s="1106">
        <v>242.84200000000001</v>
      </c>
      <c r="E65" s="159">
        <v>50</v>
      </c>
      <c r="F65" s="157" t="s">
        <v>446</v>
      </c>
      <c r="G65" s="158">
        <v>77.873999999999995</v>
      </c>
      <c r="H65" s="1106">
        <v>334.26600000000002</v>
      </c>
      <c r="I65" s="159">
        <v>126.71</v>
      </c>
      <c r="K65" s="1430"/>
      <c r="L65" s="1431"/>
      <c r="M65" s="1431"/>
      <c r="N65" s="1432"/>
      <c r="O65" s="1433"/>
      <c r="P65" s="1433"/>
      <c r="Q65" s="1433"/>
      <c r="R65" s="1433"/>
    </row>
    <row r="66" spans="2:18" ht="15">
      <c r="B66" s="1110" t="s">
        <v>446</v>
      </c>
      <c r="C66" s="1111">
        <v>54.289000000000001</v>
      </c>
      <c r="D66" s="1108">
        <v>228.67400000000001</v>
      </c>
      <c r="E66" s="1109">
        <v>78.16</v>
      </c>
      <c r="F66" s="1110" t="s">
        <v>452</v>
      </c>
      <c r="G66" s="1111">
        <v>55.789000000000001</v>
      </c>
      <c r="H66" s="1108">
        <v>240.846</v>
      </c>
      <c r="I66" s="1109">
        <v>20.5</v>
      </c>
      <c r="K66" s="1430"/>
      <c r="L66" s="1431"/>
      <c r="M66" s="1431"/>
      <c r="N66" s="1431"/>
      <c r="O66" s="1151"/>
    </row>
    <row r="67" spans="2:18" ht="15">
      <c r="B67" s="173" t="s">
        <v>455</v>
      </c>
      <c r="C67" s="176">
        <v>51.165999999999997</v>
      </c>
      <c r="D67" s="1107">
        <v>216.39699999999999</v>
      </c>
      <c r="E67" s="177">
        <v>21.414000000000001</v>
      </c>
      <c r="F67" s="173" t="s">
        <v>462</v>
      </c>
      <c r="G67" s="176">
        <v>39.715000000000003</v>
      </c>
      <c r="H67" s="1107">
        <v>170.506</v>
      </c>
      <c r="I67" s="177">
        <v>42.220999999999997</v>
      </c>
      <c r="K67" s="1430"/>
      <c r="L67" s="1431"/>
      <c r="M67" s="1431"/>
      <c r="N67" s="1431"/>
      <c r="O67" s="1151"/>
    </row>
    <row r="68" spans="2:18" ht="15">
      <c r="B68" s="157" t="s">
        <v>457</v>
      </c>
      <c r="C68" s="158">
        <v>38.03</v>
      </c>
      <c r="D68" s="1106">
        <v>161.40899999999999</v>
      </c>
      <c r="E68" s="159">
        <v>20.015999999999998</v>
      </c>
      <c r="F68" s="157" t="s">
        <v>443</v>
      </c>
      <c r="G68" s="158">
        <v>26.983000000000001</v>
      </c>
      <c r="H68" s="1106">
        <v>115.01900000000001</v>
      </c>
      <c r="I68" s="159">
        <v>48.225999999999999</v>
      </c>
      <c r="K68" s="1430"/>
      <c r="L68" s="1431"/>
      <c r="M68" s="1431"/>
      <c r="N68" s="1431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525</v>
      </c>
      <c r="G69" s="1111">
        <v>24.824999999999999</v>
      </c>
      <c r="H69" s="1108">
        <v>106.59099999999999</v>
      </c>
      <c r="I69" s="1109">
        <v>25</v>
      </c>
      <c r="K69" s="1430"/>
      <c r="L69" s="1431"/>
      <c r="M69" s="1431"/>
      <c r="N69" s="1431"/>
      <c r="O69" s="1151"/>
    </row>
    <row r="70" spans="2:18" ht="15">
      <c r="B70" s="157" t="s">
        <v>458</v>
      </c>
      <c r="C70" s="158">
        <v>21.93</v>
      </c>
      <c r="D70" s="1106">
        <v>92.747</v>
      </c>
      <c r="E70" s="159">
        <v>24.92</v>
      </c>
      <c r="F70" s="157" t="s">
        <v>456</v>
      </c>
      <c r="G70" s="158">
        <v>19.664999999999999</v>
      </c>
      <c r="H70" s="1106">
        <v>84.697000000000003</v>
      </c>
      <c r="I70" s="159">
        <v>27</v>
      </c>
      <c r="K70" s="1430"/>
      <c r="L70" s="1431"/>
      <c r="M70" s="1431"/>
      <c r="N70" s="1431"/>
      <c r="O70" s="1151"/>
    </row>
    <row r="71" spans="2:18" ht="15">
      <c r="B71" s="157" t="s">
        <v>448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0"/>
      <c r="L71" s="1431"/>
      <c r="M71" s="1431"/>
      <c r="N71" s="1431"/>
      <c r="O71" s="1151"/>
    </row>
    <row r="72" spans="2:18" ht="15">
      <c r="B72" s="157" t="s">
        <v>459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0"/>
      <c r="L72" s="1431"/>
      <c r="M72" s="1431"/>
      <c r="N72" s="1431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0"/>
      <c r="L73" s="1431"/>
      <c r="M73" s="1431"/>
      <c r="N73" s="1431"/>
      <c r="O73" s="1151"/>
    </row>
    <row r="74" spans="2:18" ht="15">
      <c r="B74" s="157" t="s">
        <v>460</v>
      </c>
      <c r="C74" s="158">
        <v>3.7389999999999999</v>
      </c>
      <c r="D74" s="1106">
        <v>15.994999999999999</v>
      </c>
      <c r="E74" s="159">
        <v>0.54600000000000004</v>
      </c>
      <c r="F74" s="157" t="s">
        <v>459</v>
      </c>
      <c r="G74" s="158">
        <v>6.69</v>
      </c>
      <c r="H74" s="1106">
        <v>28.881</v>
      </c>
      <c r="I74" s="159">
        <v>25.73</v>
      </c>
      <c r="K74" s="1430"/>
      <c r="L74" s="1431"/>
      <c r="M74" s="1431"/>
      <c r="N74" s="1431"/>
      <c r="O74" s="1151"/>
    </row>
    <row r="75" spans="2:18" ht="15">
      <c r="B75" s="1110" t="s">
        <v>461</v>
      </c>
      <c r="C75" s="1111">
        <v>2.3290000000000002</v>
      </c>
      <c r="D75" s="1108">
        <v>9.9600000000000009</v>
      </c>
      <c r="E75" s="1109">
        <v>0.89900000000000002</v>
      </c>
      <c r="F75" s="1110" t="s">
        <v>424</v>
      </c>
      <c r="G75" s="1111">
        <v>3.7069999999999999</v>
      </c>
      <c r="H75" s="1108">
        <v>15.824999999999999</v>
      </c>
      <c r="I75" s="1109">
        <v>1.091</v>
      </c>
      <c r="K75" s="1430"/>
      <c r="L75" s="1431"/>
      <c r="M75" s="1431"/>
      <c r="N75" s="1431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461</v>
      </c>
      <c r="G76" s="158">
        <v>3.4369999999999998</v>
      </c>
      <c r="H76" s="1106">
        <v>14.382999999999999</v>
      </c>
      <c r="I76" s="159">
        <v>1.179</v>
      </c>
      <c r="K76" s="1430"/>
      <c r="L76" s="1431"/>
      <c r="M76" s="1431"/>
      <c r="N76" s="1431"/>
      <c r="O76" s="1151"/>
    </row>
    <row r="77" spans="2:18" ht="15">
      <c r="B77" s="157" t="s">
        <v>424</v>
      </c>
      <c r="C77" s="158">
        <v>1.905</v>
      </c>
      <c r="D77" s="1106">
        <v>8.1270000000000007</v>
      </c>
      <c r="E77" s="159">
        <v>0.57299999999999995</v>
      </c>
      <c r="F77" s="1110" t="s">
        <v>460</v>
      </c>
      <c r="G77" s="1111">
        <v>2.9580000000000002</v>
      </c>
      <c r="H77" s="1108">
        <v>12.699</v>
      </c>
      <c r="I77" s="1109">
        <v>0.39400000000000002</v>
      </c>
      <c r="K77" s="1430"/>
      <c r="L77" s="1431"/>
      <c r="M77" s="1431"/>
      <c r="N77" s="1431"/>
      <c r="O77" s="1151"/>
    </row>
    <row r="78" spans="2:18" ht="15.75" thickBot="1">
      <c r="B78" s="1117" t="s">
        <v>462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526</v>
      </c>
      <c r="G78" s="158">
        <v>0.56699999999999995</v>
      </c>
      <c r="H78" s="1106">
        <v>2.4409999999999998</v>
      </c>
      <c r="I78" s="159">
        <v>0.22</v>
      </c>
      <c r="K78" s="1430"/>
      <c r="L78" s="1431"/>
      <c r="M78" s="1431"/>
      <c r="N78" s="1431"/>
      <c r="O78" s="1151"/>
    </row>
    <row r="79" spans="2:18" ht="15.75" thickBot="1">
      <c r="B79" s="516" t="s">
        <v>523</v>
      </c>
      <c r="C79" s="1149"/>
      <c r="D79" s="1149"/>
      <c r="E79" s="1149"/>
      <c r="F79" s="178" t="s">
        <v>527</v>
      </c>
      <c r="G79" s="179">
        <v>0.25800000000000001</v>
      </c>
      <c r="H79" s="1174">
        <v>1.0760000000000001</v>
      </c>
      <c r="I79" s="1428">
        <v>3.95</v>
      </c>
      <c r="K79" s="1430"/>
      <c r="L79" s="1431"/>
      <c r="M79" s="1431"/>
      <c r="N79" s="1431"/>
      <c r="O79" s="1151"/>
    </row>
    <row r="80" spans="2:18" ht="15">
      <c r="F80" s="516" t="s">
        <v>523</v>
      </c>
      <c r="G80" s="1149"/>
      <c r="H80" s="1149"/>
      <c r="I80" s="1149"/>
      <c r="K80" s="1430"/>
      <c r="L80" s="1431"/>
      <c r="M80" s="1431"/>
      <c r="N80" s="1431"/>
      <c r="O80" s="1151"/>
    </row>
    <row r="81" spans="3:14" ht="15">
      <c r="C81" s="1149"/>
      <c r="D81" s="1149"/>
      <c r="E81" s="1149"/>
      <c r="G81" s="1149"/>
      <c r="H81" s="1149"/>
      <c r="I81" s="1149"/>
      <c r="K81" s="1430"/>
      <c r="L81" s="1431"/>
      <c r="M81" s="1431"/>
      <c r="N81" s="1431"/>
    </row>
    <row r="82" spans="3:14" ht="15">
      <c r="K82" s="1430"/>
      <c r="L82" s="1431"/>
      <c r="M82" s="1431"/>
      <c r="N82" s="1431"/>
    </row>
    <row r="83" spans="3:14" ht="15">
      <c r="K83" s="1430"/>
      <c r="L83" s="1431"/>
      <c r="M83" s="1431"/>
      <c r="N83" s="1431"/>
    </row>
    <row r="84" spans="3:14" ht="15">
      <c r="K84" s="1430"/>
      <c r="L84" s="1431"/>
      <c r="M84" s="1431"/>
      <c r="N84" s="1431"/>
    </row>
    <row r="85" spans="3:14" ht="15">
      <c r="K85" s="1430"/>
      <c r="L85" s="1431"/>
      <c r="M85" s="1431"/>
      <c r="N85" s="1431"/>
    </row>
    <row r="86" spans="3:14" ht="15">
      <c r="K86" s="1430"/>
      <c r="L86" s="1431"/>
      <c r="M86" s="1431"/>
      <c r="N86" s="1431"/>
    </row>
    <row r="87" spans="3:14" ht="15">
      <c r="K87" s="1430"/>
      <c r="L87" s="1431"/>
      <c r="M87" s="1431"/>
      <c r="N87" s="1431"/>
    </row>
    <row r="88" spans="3:14" ht="15">
      <c r="K88" s="1430"/>
      <c r="L88" s="1431"/>
      <c r="M88" s="1431"/>
      <c r="N88" s="1431"/>
    </row>
    <row r="89" spans="3:14" ht="15">
      <c r="K89" s="1430"/>
      <c r="L89" s="1431"/>
      <c r="M89" s="1431"/>
      <c r="N89" s="1431"/>
    </row>
    <row r="90" spans="3:14" ht="15">
      <c r="K90" s="1430"/>
      <c r="L90" s="1431"/>
      <c r="M90" s="1431"/>
      <c r="N90" s="1431"/>
    </row>
    <row r="91" spans="3:14" ht="15">
      <c r="K91" s="1430"/>
      <c r="L91" s="1431"/>
      <c r="M91" s="1431"/>
      <c r="N91" s="1431"/>
    </row>
    <row r="92" spans="3:14" ht="15">
      <c r="K92" s="1430"/>
      <c r="L92" s="1431"/>
      <c r="M92" s="1431"/>
      <c r="N92" s="1431"/>
    </row>
    <row r="93" spans="3:14" ht="15">
      <c r="K93" s="1430"/>
      <c r="L93" s="1431"/>
      <c r="M93" s="1431"/>
      <c r="N93" s="1431"/>
    </row>
    <row r="94" spans="3:14" ht="15">
      <c r="K94" s="1430"/>
      <c r="L94" s="1431"/>
      <c r="M94" s="1431"/>
      <c r="N94" s="1431"/>
    </row>
    <row r="95" spans="3:14" ht="15">
      <c r="K95" s="1430"/>
      <c r="L95" s="1431"/>
      <c r="M95" s="1431"/>
      <c r="N95" s="1431"/>
    </row>
    <row r="96" spans="3:14" ht="15">
      <c r="K96" s="1430"/>
      <c r="L96" s="1431"/>
      <c r="M96" s="1431"/>
      <c r="N96" s="1431"/>
    </row>
    <row r="97" spans="11:14" ht="15">
      <c r="K97" s="1430"/>
      <c r="L97" s="1431"/>
      <c r="M97" s="1431"/>
      <c r="N97" s="1431"/>
    </row>
    <row r="98" spans="11:14" ht="15">
      <c r="K98" s="1430"/>
      <c r="L98" s="1431"/>
      <c r="M98" s="1431"/>
      <c r="N98" s="1431"/>
    </row>
    <row r="99" spans="11:14" ht="15">
      <c r="K99" s="1430"/>
      <c r="L99" s="1431"/>
      <c r="M99" s="1431"/>
      <c r="N99" s="1431"/>
    </row>
    <row r="100" spans="11:14" ht="15">
      <c r="K100" s="1430"/>
      <c r="L100" s="1431"/>
      <c r="M100" s="1431"/>
      <c r="N100" s="1431"/>
    </row>
    <row r="101" spans="11:14" ht="15">
      <c r="K101" s="1430"/>
      <c r="L101" s="1431"/>
      <c r="M101" s="1431"/>
      <c r="N101" s="1431"/>
    </row>
    <row r="102" spans="11:14" ht="15">
      <c r="K102" s="1430"/>
      <c r="L102" s="1431"/>
      <c r="M102" s="1431"/>
      <c r="N102" s="1431"/>
    </row>
    <row r="103" spans="11:14" ht="15">
      <c r="K103" s="1430"/>
      <c r="L103" s="1431"/>
      <c r="M103" s="1431"/>
      <c r="N103" s="1431"/>
    </row>
    <row r="104" spans="11:14" ht="15">
      <c r="K104" s="1430"/>
      <c r="L104" s="1431"/>
      <c r="M104" s="1431"/>
      <c r="N104" s="1431"/>
    </row>
    <row r="105" spans="11:14" ht="15">
      <c r="K105" s="1430"/>
      <c r="L105" s="1431"/>
      <c r="M105" s="1431"/>
      <c r="N105" s="1431"/>
    </row>
    <row r="106" spans="11:14" ht="15">
      <c r="K106" s="1430"/>
      <c r="L106" s="1431"/>
      <c r="M106" s="1431"/>
      <c r="N106" s="1431"/>
    </row>
    <row r="107" spans="11:14" ht="15">
      <c r="K107" s="1430"/>
      <c r="L107" s="1431"/>
      <c r="M107" s="1431"/>
      <c r="N107" s="143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35"/>
      <c r="U1" s="1635"/>
      <c r="V1" s="1635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72" t="s">
        <v>583</v>
      </c>
      <c r="B3" s="1673"/>
      <c r="C3" s="1673"/>
      <c r="D3" s="1673"/>
      <c r="E3" s="1673"/>
      <c r="F3" s="1673"/>
      <c r="G3" s="1673"/>
      <c r="H3" s="1673"/>
      <c r="I3" s="1673"/>
      <c r="J3" s="1674"/>
      <c r="K3" s="1672">
        <v>2018</v>
      </c>
      <c r="L3" s="1673"/>
      <c r="M3" s="1674"/>
      <c r="N3" s="1672">
        <v>2017</v>
      </c>
      <c r="O3" s="1673"/>
      <c r="P3" s="1674"/>
      <c r="Q3" s="1672">
        <v>2016</v>
      </c>
      <c r="R3" s="1673"/>
      <c r="S3" s="1674"/>
      <c r="T3" s="1672">
        <v>2015</v>
      </c>
      <c r="U3" s="1673"/>
      <c r="V3" s="1674"/>
    </row>
    <row r="4" spans="1:22" ht="24.75" customHeight="1">
      <c r="A4" s="81" t="s">
        <v>2</v>
      </c>
      <c r="B4" s="1688" t="s">
        <v>159</v>
      </c>
      <c r="C4" s="1689"/>
      <c r="D4" s="1689"/>
      <c r="E4" s="1689"/>
      <c r="F4" s="1690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691"/>
      <c r="C5" s="1692"/>
      <c r="D5" s="1692"/>
      <c r="E5" s="1692"/>
      <c r="F5" s="1693"/>
      <c r="G5" s="1017" t="s">
        <v>582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694" t="s">
        <v>11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4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38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37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37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37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37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37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36">
        <v>100</v>
      </c>
    </row>
    <row r="15" spans="1:22" ht="15" thickBot="1">
      <c r="A15" s="1687" t="s">
        <v>46</v>
      </c>
      <c r="B15" s="1681"/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2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38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37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37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37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37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37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36">
        <v>100</v>
      </c>
    </row>
    <row r="23" spans="1:22" ht="15" thickBot="1">
      <c r="A23" s="1687" t="s">
        <v>47</v>
      </c>
      <c r="B23" s="168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2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38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37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37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37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37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37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36">
        <v>100</v>
      </c>
    </row>
    <row r="31" spans="1:22" ht="15" thickBot="1">
      <c r="A31" s="1687" t="s">
        <v>188</v>
      </c>
      <c r="B31" s="1681"/>
      <c r="C31" s="1681"/>
      <c r="D31" s="1681"/>
      <c r="E31" s="1681"/>
      <c r="F31" s="1681"/>
      <c r="G31" s="1681"/>
      <c r="H31" s="1681"/>
      <c r="I31" s="1681"/>
      <c r="J31" s="1681"/>
      <c r="K31" s="1681"/>
      <c r="L31" s="1681"/>
      <c r="M31" s="1681"/>
      <c r="N31" s="1681"/>
      <c r="O31" s="1681"/>
      <c r="P31" s="1681"/>
      <c r="Q31" s="1681"/>
      <c r="R31" s="1681"/>
      <c r="S31" s="1681"/>
      <c r="T31" s="1681"/>
      <c r="U31" s="1681"/>
      <c r="V31" s="1682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38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37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37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37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37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37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36">
        <v>100</v>
      </c>
    </row>
    <row r="39" spans="1:22" ht="15" thickBot="1">
      <c r="A39" s="1687" t="s">
        <v>48</v>
      </c>
      <c r="B39" s="1681"/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2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38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37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37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37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37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37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36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D5" sqref="D5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8"/>
      <c r="C1" s="1619"/>
      <c r="D1" s="1619"/>
      <c r="G1" s="1621"/>
      <c r="H1" s="1621"/>
      <c r="I1" s="1621"/>
      <c r="J1" s="1621"/>
      <c r="K1" s="1621"/>
      <c r="L1" s="1621"/>
      <c r="M1" s="1621"/>
      <c r="N1" s="1622"/>
      <c r="O1" s="1622"/>
      <c r="P1" s="1361"/>
    </row>
    <row r="2" spans="2:16" ht="28.5" customHeight="1">
      <c r="B2" s="861" t="s">
        <v>578</v>
      </c>
      <c r="C2" s="861"/>
      <c r="D2" s="861"/>
      <c r="E2" s="1623"/>
      <c r="F2" s="1350"/>
      <c r="G2" s="1621"/>
      <c r="H2" s="1621"/>
      <c r="I2" s="1621"/>
      <c r="J2" s="1621"/>
      <c r="K2" s="1621"/>
      <c r="L2" s="1621"/>
      <c r="M2" s="1621"/>
      <c r="N2" s="1622"/>
      <c r="O2" s="1622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65" t="s">
        <v>353</v>
      </c>
      <c r="C4" s="1766"/>
      <c r="D4" s="1766"/>
      <c r="E4" s="1767"/>
    </row>
    <row r="5" spans="2:16" ht="21" customHeight="1" thickBot="1">
      <c r="B5" s="863" t="s">
        <v>354</v>
      </c>
      <c r="C5" s="864" t="s">
        <v>579</v>
      </c>
      <c r="D5" s="865" t="s">
        <v>580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7164.4549999999999</v>
      </c>
      <c r="D7" s="875">
        <v>8670.277</v>
      </c>
      <c r="E7" s="1517">
        <v>-17.367634275121777</v>
      </c>
      <c r="F7" s="876"/>
    </row>
    <row r="8" spans="2:16" ht="21" customHeight="1">
      <c r="B8" s="878" t="s">
        <v>357</v>
      </c>
      <c r="C8" s="879">
        <v>7156.8530000000001</v>
      </c>
      <c r="D8" s="880">
        <v>8593.7199999999993</v>
      </c>
      <c r="E8" s="1518">
        <v>-16.719965276969688</v>
      </c>
      <c r="F8" s="876"/>
    </row>
    <row r="9" spans="2:16" ht="21" customHeight="1">
      <c r="B9" s="881" t="s">
        <v>358</v>
      </c>
      <c r="C9" s="882">
        <v>415020.09600000002</v>
      </c>
      <c r="D9" s="883">
        <v>468018.40100000001</v>
      </c>
      <c r="E9" s="1518">
        <v>-11.323978904837972</v>
      </c>
      <c r="F9" s="876"/>
    </row>
    <row r="10" spans="2:16" ht="21" customHeight="1" thickBot="1">
      <c r="B10" s="878" t="s">
        <v>357</v>
      </c>
      <c r="C10" s="882">
        <v>299735.15700000001</v>
      </c>
      <c r="D10" s="883">
        <v>335678.14600000001</v>
      </c>
      <c r="E10" s="1519">
        <v>-10.70757492803836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193503.736</v>
      </c>
      <c r="D12" s="875">
        <v>226981.34599999999</v>
      </c>
      <c r="E12" s="1520">
        <v>-14.749057836673499</v>
      </c>
      <c r="F12" s="876"/>
    </row>
    <row r="13" spans="2:16" ht="21" customHeight="1">
      <c r="B13" s="878" t="s">
        <v>357</v>
      </c>
      <c r="C13" s="887">
        <v>193503.736</v>
      </c>
      <c r="D13" s="880">
        <v>226981.34599999999</v>
      </c>
      <c r="E13" s="1521">
        <v>-14.749057836673499</v>
      </c>
      <c r="F13" s="876"/>
    </row>
    <row r="14" spans="2:16" ht="21" customHeight="1">
      <c r="B14" s="881" t="s">
        <v>361</v>
      </c>
      <c r="C14" s="888">
        <v>611607.52300000004</v>
      </c>
      <c r="D14" s="883">
        <v>707339.201</v>
      </c>
      <c r="E14" s="1521">
        <v>-13.534055212076385</v>
      </c>
      <c r="F14" s="876"/>
    </row>
    <row r="15" spans="2:16" ht="21" customHeight="1" thickBot="1">
      <c r="B15" s="889" t="s">
        <v>357</v>
      </c>
      <c r="C15" s="890">
        <v>610986.14300000004</v>
      </c>
      <c r="D15" s="891">
        <v>707253.41500000004</v>
      </c>
      <c r="E15" s="1522">
        <v>-13.611425545396624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24" t="s">
        <v>363</v>
      </c>
      <c r="C18" s="1625">
        <f>C8/C7*100</f>
        <v>99.893892836231089</v>
      </c>
      <c r="D18" s="1626">
        <f>C13/C12*100</f>
        <v>100</v>
      </c>
      <c r="E18" s="899"/>
      <c r="F18" s="876"/>
    </row>
    <row r="19" spans="2:6" ht="21" customHeight="1" thickBot="1">
      <c r="B19" s="1627" t="s">
        <v>364</v>
      </c>
      <c r="C19" s="1628">
        <f>C10/C9*100</f>
        <v>72.221841758718114</v>
      </c>
      <c r="D19" s="1629">
        <f>C15/C14*100</f>
        <v>99.898402165337657</v>
      </c>
      <c r="E19" s="898"/>
      <c r="F19" s="876"/>
    </row>
    <row r="20" spans="2:6" ht="21" customHeight="1" thickBot="1">
      <c r="B20" s="1630"/>
      <c r="C20" s="1631"/>
      <c r="D20" s="1631"/>
      <c r="E20" s="898"/>
      <c r="F20" s="876"/>
    </row>
    <row r="21" spans="2:6" ht="21" customHeight="1" thickBot="1">
      <c r="B21" s="1768" t="s">
        <v>365</v>
      </c>
      <c r="C21" s="1769"/>
      <c r="D21" s="1770"/>
      <c r="E21" s="900"/>
      <c r="F21" s="876"/>
    </row>
    <row r="22" spans="2:6" ht="21" customHeight="1" thickBot="1">
      <c r="B22" s="901" t="s">
        <v>366</v>
      </c>
      <c r="C22" s="864" t="str">
        <f>C5</f>
        <v>I-XI 2019 Rok</v>
      </c>
      <c r="D22" s="865" t="str">
        <f>D5</f>
        <v>I-XI 2018 Rok</v>
      </c>
      <c r="F22" s="876"/>
    </row>
    <row r="23" spans="2:6" ht="21" customHeight="1">
      <c r="B23" s="902" t="s">
        <v>367</v>
      </c>
      <c r="C23" s="903">
        <v>-186339.28100000002</v>
      </c>
      <c r="D23" s="904">
        <v>-218311.06899999999</v>
      </c>
      <c r="E23" s="877"/>
      <c r="F23" s="876"/>
    </row>
    <row r="24" spans="2:6" ht="21" customHeight="1">
      <c r="B24" s="905" t="s">
        <v>357</v>
      </c>
      <c r="C24" s="906">
        <v>-186346.883</v>
      </c>
      <c r="D24" s="907">
        <v>-218387.62599999999</v>
      </c>
      <c r="E24" s="877"/>
      <c r="F24" s="876"/>
    </row>
    <row r="25" spans="2:6" ht="21" customHeight="1">
      <c r="B25" s="908" t="s">
        <v>368</v>
      </c>
      <c r="C25" s="906">
        <v>-196587.42700000003</v>
      </c>
      <c r="D25" s="907">
        <v>-239320.8</v>
      </c>
      <c r="E25" s="877"/>
      <c r="F25" s="876"/>
    </row>
    <row r="26" spans="2:6" ht="21" customHeight="1" thickBot="1">
      <c r="B26" s="909" t="s">
        <v>357</v>
      </c>
      <c r="C26" s="910">
        <v>-311250.98600000003</v>
      </c>
      <c r="D26" s="911">
        <v>-371575.26900000003</v>
      </c>
      <c r="E26" s="877"/>
      <c r="F26" s="876"/>
    </row>
    <row r="27" spans="2:6" ht="21" customHeight="1">
      <c r="B27" s="1623" t="s">
        <v>581</v>
      </c>
      <c r="C27" s="1623"/>
      <c r="D27" s="1623"/>
      <c r="E27" s="1623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65" t="s">
        <v>203</v>
      </c>
      <c r="C30" s="1766"/>
      <c r="D30" s="1767"/>
    </row>
    <row r="31" spans="2:6" ht="18" customHeight="1" thickBot="1">
      <c r="B31" s="863" t="s">
        <v>354</v>
      </c>
      <c r="C31" s="864" t="str">
        <f>C5</f>
        <v>I-XI 2019 Rok</v>
      </c>
      <c r="D31" s="865" t="str">
        <f>D5</f>
        <v>I-XI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10374.573</v>
      </c>
      <c r="D33" s="918">
        <v>12126.503000000001</v>
      </c>
      <c r="E33" s="876"/>
    </row>
    <row r="34" spans="2:6" ht="18" customHeight="1">
      <c r="B34" s="919" t="s">
        <v>357</v>
      </c>
      <c r="C34" s="920">
        <v>10306.281000000001</v>
      </c>
      <c r="D34" s="921">
        <v>11796.438</v>
      </c>
      <c r="E34" s="876"/>
    </row>
    <row r="35" spans="2:6" ht="18" customHeight="1">
      <c r="B35" s="922" t="s">
        <v>370</v>
      </c>
      <c r="C35" s="923">
        <v>780081.24199999997</v>
      </c>
      <c r="D35" s="924">
        <v>804780.29200000002</v>
      </c>
      <c r="E35" s="876"/>
    </row>
    <row r="36" spans="2:6" ht="18" customHeight="1" thickBot="1">
      <c r="B36" s="919" t="s">
        <v>357</v>
      </c>
      <c r="C36" s="923">
        <v>589229.51300000004</v>
      </c>
      <c r="D36" s="924">
        <v>579099.59400000004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444329.06</v>
      </c>
      <c r="D38" s="918">
        <v>402206.04100000003</v>
      </c>
      <c r="E38" s="876"/>
    </row>
    <row r="39" spans="2:6" ht="18" customHeight="1">
      <c r="B39" s="919" t="s">
        <v>357</v>
      </c>
      <c r="C39" s="920">
        <v>444329.06</v>
      </c>
      <c r="D39" s="921">
        <v>402206.04100000003</v>
      </c>
      <c r="E39" s="876"/>
    </row>
    <row r="40" spans="2:6" ht="18" customHeight="1">
      <c r="B40" s="922" t="s">
        <v>371</v>
      </c>
      <c r="C40" s="923">
        <v>1325892.4879999999</v>
      </c>
      <c r="D40" s="924">
        <v>1314365.023</v>
      </c>
      <c r="E40" s="876"/>
    </row>
    <row r="41" spans="2:6" ht="18" customHeight="1" thickBot="1">
      <c r="B41" s="925" t="s">
        <v>357</v>
      </c>
      <c r="C41" s="926">
        <v>1324664.301</v>
      </c>
      <c r="D41" s="927">
        <v>1314127.4269999999</v>
      </c>
      <c r="E41" s="876"/>
    </row>
    <row r="42" spans="2:6" ht="18" customHeight="1" thickBot="1"/>
    <row r="43" spans="2:6" ht="18" customHeight="1" thickBot="1">
      <c r="B43" s="1771" t="s">
        <v>372</v>
      </c>
      <c r="C43" s="1772"/>
      <c r="D43" s="1773"/>
    </row>
    <row r="44" spans="2:6" ht="18" customHeight="1" thickBot="1">
      <c r="B44" s="928" t="s">
        <v>203</v>
      </c>
      <c r="C44" s="864" t="str">
        <f>C5</f>
        <v>I-XI 2019 Rok</v>
      </c>
      <c r="D44" s="865" t="str">
        <f>D5</f>
        <v>I-XI 2018 Rok</v>
      </c>
      <c r="F44" s="1419"/>
    </row>
    <row r="45" spans="2:6" ht="18" customHeight="1">
      <c r="B45" s="916" t="s">
        <v>369</v>
      </c>
      <c r="C45" s="917">
        <v>-433954.48700000002</v>
      </c>
      <c r="D45" s="918">
        <v>-390079.538</v>
      </c>
      <c r="E45" s="876"/>
      <c r="F45" s="1419"/>
    </row>
    <row r="46" spans="2:6" ht="18" customHeight="1">
      <c r="B46" s="919" t="s">
        <v>357</v>
      </c>
      <c r="C46" s="920">
        <v>-434022.77899999998</v>
      </c>
      <c r="D46" s="921">
        <v>-390409.603</v>
      </c>
      <c r="E46" s="876"/>
      <c r="F46" s="893"/>
    </row>
    <row r="47" spans="2:6" ht="18" customHeight="1">
      <c r="B47" s="922" t="s">
        <v>370</v>
      </c>
      <c r="C47" s="923">
        <v>-545811.24599999993</v>
      </c>
      <c r="D47" s="921">
        <v>-509584.73100000003</v>
      </c>
      <c r="E47" s="876"/>
      <c r="F47" s="893"/>
    </row>
    <row r="48" spans="2:6" ht="18" customHeight="1" thickBot="1">
      <c r="B48" s="925" t="s">
        <v>357</v>
      </c>
      <c r="C48" s="926">
        <v>-735434.78799999994</v>
      </c>
      <c r="D48" s="929">
        <v>-735027.83299999987</v>
      </c>
      <c r="E48" s="876"/>
    </row>
    <row r="49" spans="1:11" ht="23.25" customHeight="1"/>
    <row r="50" spans="1:11" ht="28.5" customHeight="1">
      <c r="A50" s="1362"/>
      <c r="B50" s="1632"/>
      <c r="C50" s="1633"/>
      <c r="D50" s="1621"/>
      <c r="E50" s="1621"/>
      <c r="F50" s="1621"/>
      <c r="G50" s="1621"/>
      <c r="H50" s="1622"/>
      <c r="I50" s="1622"/>
      <c r="J50" s="872"/>
      <c r="K50" s="872"/>
    </row>
    <row r="51" spans="1:11" ht="28.5" customHeight="1">
      <c r="A51" s="1362"/>
      <c r="B51" s="1620"/>
      <c r="C51" s="1634"/>
      <c r="D51" s="1621"/>
      <c r="E51" s="1621"/>
      <c r="F51" s="1621"/>
      <c r="G51" s="1621"/>
      <c r="H51" s="1622"/>
      <c r="I51" s="1622"/>
      <c r="J51" s="1361"/>
      <c r="K51" s="1361"/>
    </row>
    <row r="52" spans="1:11" ht="28.5" customHeight="1">
      <c r="A52" s="1362"/>
      <c r="B52" s="1620"/>
      <c r="C52" s="1634"/>
      <c r="D52" s="1621"/>
      <c r="E52" s="1621"/>
      <c r="F52" s="1621"/>
      <c r="G52" s="1621"/>
      <c r="H52" s="1622"/>
      <c r="I52" s="1622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3" zoomScale="90" zoomScaleNormal="90" workbookViewId="0">
      <selection activeCell="M40" sqref="M40:V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467</v>
      </c>
      <c r="C3"/>
      <c r="F3" s="486"/>
      <c r="G3" s="486"/>
      <c r="H3" s="487"/>
      <c r="I3" s="488"/>
      <c r="M3" s="1170" t="s">
        <v>483</v>
      </c>
      <c r="N3"/>
      <c r="Q3" s="486"/>
      <c r="R3" s="486"/>
      <c r="S3" s="487"/>
    </row>
    <row r="4" spans="2:23" ht="21" customHeight="1">
      <c r="B4" s="492" t="s">
        <v>571</v>
      </c>
      <c r="C4" s="492"/>
      <c r="D4" s="492"/>
      <c r="E4" s="492"/>
      <c r="F4" s="492"/>
      <c r="G4" s="492"/>
      <c r="H4" s="492"/>
      <c r="I4" s="493"/>
      <c r="J4" s="493"/>
      <c r="M4" s="492" t="s">
        <v>572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573</v>
      </c>
      <c r="C7" s="500"/>
      <c r="D7" s="501"/>
      <c r="E7" s="502"/>
      <c r="F7" s="499" t="s">
        <v>574</v>
      </c>
      <c r="G7" s="500"/>
      <c r="H7" s="501"/>
      <c r="I7" s="502"/>
      <c r="M7" s="499" t="s">
        <v>573</v>
      </c>
      <c r="N7" s="500"/>
      <c r="O7" s="501"/>
      <c r="P7" s="502"/>
      <c r="Q7" s="499" t="s">
        <v>574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804780.29200000002</v>
      </c>
      <c r="D9" s="932">
        <v>3418503.1919999998</v>
      </c>
      <c r="E9" s="933">
        <v>468018.40100000001</v>
      </c>
      <c r="F9" s="930" t="s">
        <v>166</v>
      </c>
      <c r="G9" s="931">
        <v>780081.24199999997</v>
      </c>
      <c r="H9" s="934">
        <v>3352842.8769999999</v>
      </c>
      <c r="I9" s="933">
        <v>415020.09600000002</v>
      </c>
      <c r="M9" s="508" t="s">
        <v>166</v>
      </c>
      <c r="N9" s="155">
        <v>1314365.023</v>
      </c>
      <c r="O9" s="170">
        <v>5584475.8130000001</v>
      </c>
      <c r="P9" s="156">
        <v>707339.201</v>
      </c>
      <c r="Q9" s="508" t="s">
        <v>166</v>
      </c>
      <c r="R9" s="155">
        <v>1325892.4879999999</v>
      </c>
      <c r="S9" s="170">
        <v>5697363.7620000001</v>
      </c>
      <c r="T9" s="156">
        <v>611607.52300000004</v>
      </c>
      <c r="W9" s="512"/>
    </row>
    <row r="10" spans="2:23">
      <c r="B10" s="935" t="s">
        <v>344</v>
      </c>
      <c r="C10" s="936">
        <v>137100.58300000001</v>
      </c>
      <c r="D10" s="937">
        <v>580739.66799999995</v>
      </c>
      <c r="E10" s="938">
        <v>55725.847000000002</v>
      </c>
      <c r="F10" s="935" t="s">
        <v>344</v>
      </c>
      <c r="G10" s="939">
        <v>97768.975000000006</v>
      </c>
      <c r="H10" s="940">
        <v>419982.75300000003</v>
      </c>
      <c r="I10" s="941">
        <v>40036.760999999999</v>
      </c>
      <c r="K10" s="512"/>
      <c r="M10" s="173" t="s">
        <v>108</v>
      </c>
      <c r="N10" s="509">
        <v>370263.93099999998</v>
      </c>
      <c r="O10" s="510">
        <v>1572628.422</v>
      </c>
      <c r="P10" s="511">
        <v>167302.761</v>
      </c>
      <c r="Q10" s="783" t="s">
        <v>108</v>
      </c>
      <c r="R10" s="784">
        <v>374595.65399999998</v>
      </c>
      <c r="S10" s="785">
        <v>1609435.665</v>
      </c>
      <c r="T10" s="786">
        <v>144095.54999999999</v>
      </c>
      <c r="W10" s="512"/>
    </row>
    <row r="11" spans="2:23">
      <c r="B11" s="942" t="s">
        <v>113</v>
      </c>
      <c r="C11" s="943">
        <v>83448.979000000007</v>
      </c>
      <c r="D11" s="944">
        <v>354625.766</v>
      </c>
      <c r="E11" s="945">
        <v>58779.603000000003</v>
      </c>
      <c r="F11" s="942" t="s">
        <v>108</v>
      </c>
      <c r="G11" s="943">
        <v>85460.073000000004</v>
      </c>
      <c r="H11" s="944">
        <v>367305.04100000003</v>
      </c>
      <c r="I11" s="946">
        <v>62435.875</v>
      </c>
      <c r="K11" s="512"/>
      <c r="L11" s="512"/>
      <c r="M11" s="174" t="s">
        <v>104</v>
      </c>
      <c r="N11" s="513">
        <v>319238.02899999998</v>
      </c>
      <c r="O11" s="514">
        <v>1356973.62</v>
      </c>
      <c r="P11" s="515">
        <v>198623.05499999999</v>
      </c>
      <c r="Q11" s="174" t="s">
        <v>104</v>
      </c>
      <c r="R11" s="513">
        <v>329860.16200000001</v>
      </c>
      <c r="S11" s="514">
        <v>1417603.996</v>
      </c>
      <c r="T11" s="515">
        <v>176676.976</v>
      </c>
      <c r="W11" s="512"/>
    </row>
    <row r="12" spans="2:23">
      <c r="B12" s="942" t="s">
        <v>108</v>
      </c>
      <c r="C12" s="943">
        <v>77975.221000000005</v>
      </c>
      <c r="D12" s="944">
        <v>331233.50300000003</v>
      </c>
      <c r="E12" s="945">
        <v>67667.930999999997</v>
      </c>
      <c r="F12" s="942" t="s">
        <v>168</v>
      </c>
      <c r="G12" s="943">
        <v>71684.527000000002</v>
      </c>
      <c r="H12" s="944">
        <v>308073.74</v>
      </c>
      <c r="I12" s="946">
        <v>25700.557000000001</v>
      </c>
      <c r="K12" s="512"/>
      <c r="L12" s="512"/>
      <c r="M12" s="174" t="s">
        <v>106</v>
      </c>
      <c r="N12" s="513">
        <v>196996.94500000001</v>
      </c>
      <c r="O12" s="514">
        <v>837375.94</v>
      </c>
      <c r="P12" s="515">
        <v>126462.789</v>
      </c>
      <c r="Q12" s="174" t="s">
        <v>106</v>
      </c>
      <c r="R12" s="513">
        <v>182846.951</v>
      </c>
      <c r="S12" s="514">
        <v>785520.103</v>
      </c>
      <c r="T12" s="515">
        <v>95972.489000000001</v>
      </c>
      <c r="W12" s="512"/>
    </row>
    <row r="13" spans="2:23">
      <c r="B13" s="942" t="s">
        <v>168</v>
      </c>
      <c r="C13" s="943">
        <v>72439.365000000005</v>
      </c>
      <c r="D13" s="944">
        <v>308003.44400000002</v>
      </c>
      <c r="E13" s="945">
        <v>28596.562000000002</v>
      </c>
      <c r="F13" s="942" t="s">
        <v>113</v>
      </c>
      <c r="G13" s="943">
        <v>67542.91</v>
      </c>
      <c r="H13" s="944">
        <v>290222.55099999998</v>
      </c>
      <c r="I13" s="946">
        <v>39644.057000000001</v>
      </c>
      <c r="K13" s="512"/>
      <c r="L13" s="512"/>
      <c r="M13" s="174" t="s">
        <v>110</v>
      </c>
      <c r="N13" s="513">
        <v>156399.60999999999</v>
      </c>
      <c r="O13" s="514">
        <v>664945.04099999997</v>
      </c>
      <c r="P13" s="515">
        <v>65985.032999999996</v>
      </c>
      <c r="Q13" s="174" t="s">
        <v>110</v>
      </c>
      <c r="R13" s="513">
        <v>170460.397</v>
      </c>
      <c r="S13" s="514">
        <v>732746.82900000003</v>
      </c>
      <c r="T13" s="515">
        <v>66376.009999999995</v>
      </c>
    </row>
    <row r="14" spans="2:23">
      <c r="B14" s="942" t="s">
        <v>134</v>
      </c>
      <c r="C14" s="943">
        <v>66889.683999999994</v>
      </c>
      <c r="D14" s="944">
        <v>284219.212</v>
      </c>
      <c r="E14" s="945">
        <v>32780.571000000004</v>
      </c>
      <c r="F14" s="942" t="s">
        <v>134</v>
      </c>
      <c r="G14" s="943">
        <v>58363.362000000001</v>
      </c>
      <c r="H14" s="944">
        <v>250849.29500000001</v>
      </c>
      <c r="I14" s="946">
        <v>26243.966</v>
      </c>
      <c r="M14" s="174" t="s">
        <v>575</v>
      </c>
      <c r="N14" s="513">
        <v>123390.664</v>
      </c>
      <c r="O14" s="514">
        <v>524221.60499999998</v>
      </c>
      <c r="P14" s="515">
        <v>81251.732999999993</v>
      </c>
      <c r="Q14" s="174" t="s">
        <v>575</v>
      </c>
      <c r="R14" s="513">
        <v>115941.53200000001</v>
      </c>
      <c r="S14" s="514">
        <v>498030.51699999999</v>
      </c>
      <c r="T14" s="515">
        <v>62610.074999999997</v>
      </c>
    </row>
    <row r="15" spans="2:23">
      <c r="B15" s="942" t="s">
        <v>129</v>
      </c>
      <c r="C15" s="943">
        <v>41932.68</v>
      </c>
      <c r="D15" s="944">
        <v>178330.35800000001</v>
      </c>
      <c r="E15" s="945">
        <v>22334.28</v>
      </c>
      <c r="F15" s="942" t="s">
        <v>167</v>
      </c>
      <c r="G15" s="943">
        <v>45678.625</v>
      </c>
      <c r="H15" s="944">
        <v>196409.37100000001</v>
      </c>
      <c r="I15" s="946">
        <v>17954.117999999999</v>
      </c>
      <c r="M15" s="174" t="s">
        <v>167</v>
      </c>
      <c r="N15" s="513">
        <v>65519.582999999999</v>
      </c>
      <c r="O15" s="514">
        <v>278357.70899999997</v>
      </c>
      <c r="P15" s="515">
        <v>27052.613000000001</v>
      </c>
      <c r="Q15" s="174" t="s">
        <v>167</v>
      </c>
      <c r="R15" s="513">
        <v>51828.764000000003</v>
      </c>
      <c r="S15" s="514">
        <v>222689.495</v>
      </c>
      <c r="T15" s="515">
        <v>21224.621999999999</v>
      </c>
    </row>
    <row r="16" spans="2:23">
      <c r="B16" s="942" t="s">
        <v>167</v>
      </c>
      <c r="C16" s="943">
        <v>35163.631000000001</v>
      </c>
      <c r="D16" s="944">
        <v>149285.03099999999</v>
      </c>
      <c r="E16" s="945">
        <v>14861.974</v>
      </c>
      <c r="F16" s="942" t="s">
        <v>131</v>
      </c>
      <c r="G16" s="943">
        <v>43677.701999999997</v>
      </c>
      <c r="H16" s="944">
        <v>187722.58</v>
      </c>
      <c r="I16" s="946">
        <v>21195.929</v>
      </c>
      <c r="M16" s="174" t="s">
        <v>111</v>
      </c>
      <c r="N16" s="513">
        <v>22912.77</v>
      </c>
      <c r="O16" s="514">
        <v>97136.240999999995</v>
      </c>
      <c r="P16" s="515">
        <v>14829.831</v>
      </c>
      <c r="Q16" s="174" t="s">
        <v>111</v>
      </c>
      <c r="R16" s="513">
        <v>37957.686999999998</v>
      </c>
      <c r="S16" s="514">
        <v>163163.76500000001</v>
      </c>
      <c r="T16" s="515">
        <v>19981.863000000001</v>
      </c>
    </row>
    <row r="17" spans="2:23">
      <c r="B17" s="942" t="s">
        <v>131</v>
      </c>
      <c r="C17" s="943">
        <v>34766.557000000001</v>
      </c>
      <c r="D17" s="944">
        <v>147685.9</v>
      </c>
      <c r="E17" s="945">
        <v>18154.763999999999</v>
      </c>
      <c r="F17" s="942" t="s">
        <v>152</v>
      </c>
      <c r="G17" s="943">
        <v>41389.872000000003</v>
      </c>
      <c r="H17" s="944">
        <v>177880.31099999999</v>
      </c>
      <c r="I17" s="946">
        <v>20567.187000000002</v>
      </c>
      <c r="M17" s="174" t="s">
        <v>119</v>
      </c>
      <c r="N17" s="513">
        <v>19360.457999999999</v>
      </c>
      <c r="O17" s="514">
        <v>82172.410999999993</v>
      </c>
      <c r="P17" s="515">
        <v>5659.0129999999999</v>
      </c>
      <c r="Q17" s="174" t="s">
        <v>119</v>
      </c>
      <c r="R17" s="513">
        <v>17430.655999999999</v>
      </c>
      <c r="S17" s="514">
        <v>74920.915999999997</v>
      </c>
      <c r="T17" s="515">
        <v>4997.3329999999996</v>
      </c>
    </row>
    <row r="18" spans="2:23">
      <c r="B18" s="942" t="s">
        <v>152</v>
      </c>
      <c r="C18" s="943">
        <v>32484.093000000001</v>
      </c>
      <c r="D18" s="944">
        <v>137950.61300000001</v>
      </c>
      <c r="E18" s="945">
        <v>18479.830000000002</v>
      </c>
      <c r="F18" s="942" t="s">
        <v>575</v>
      </c>
      <c r="G18" s="943">
        <v>36620.834999999999</v>
      </c>
      <c r="H18" s="944">
        <v>157424.89499999999</v>
      </c>
      <c r="I18" s="946">
        <v>19771.363000000001</v>
      </c>
      <c r="M18" s="174" t="s">
        <v>113</v>
      </c>
      <c r="N18" s="513">
        <v>10802.075999999999</v>
      </c>
      <c r="O18" s="514">
        <v>45614.735000000001</v>
      </c>
      <c r="P18" s="515">
        <v>3836.7719999999999</v>
      </c>
      <c r="Q18" s="174" t="s">
        <v>131</v>
      </c>
      <c r="R18" s="513">
        <v>17372.485000000001</v>
      </c>
      <c r="S18" s="514">
        <v>74588.074999999997</v>
      </c>
      <c r="T18" s="515">
        <v>7721.2939999999999</v>
      </c>
    </row>
    <row r="19" spans="2:23">
      <c r="B19" s="942" t="s">
        <v>575</v>
      </c>
      <c r="C19" s="943">
        <v>27811.825000000001</v>
      </c>
      <c r="D19" s="944">
        <v>118400.065</v>
      </c>
      <c r="E19" s="945">
        <v>15828.384</v>
      </c>
      <c r="F19" s="942" t="s">
        <v>129</v>
      </c>
      <c r="G19" s="943">
        <v>34164.478000000003</v>
      </c>
      <c r="H19" s="944">
        <v>146909.639</v>
      </c>
      <c r="I19" s="946">
        <v>15922.298000000001</v>
      </c>
      <c r="M19" s="174" t="s">
        <v>131</v>
      </c>
      <c r="N19" s="513">
        <v>9865.652</v>
      </c>
      <c r="O19" s="514">
        <v>41712.06</v>
      </c>
      <c r="P19" s="515">
        <v>5544.9350000000004</v>
      </c>
      <c r="Q19" s="174" t="s">
        <v>113</v>
      </c>
      <c r="R19" s="513">
        <v>5647.7839999999997</v>
      </c>
      <c r="S19" s="514">
        <v>24351.823</v>
      </c>
      <c r="T19" s="515">
        <v>2263.4760000000001</v>
      </c>
      <c r="U19" s="795"/>
      <c r="V19" s="795"/>
      <c r="W19" s="795"/>
    </row>
    <row r="20" spans="2:23">
      <c r="B20" s="942" t="s">
        <v>110</v>
      </c>
      <c r="C20" s="943">
        <v>21264.178</v>
      </c>
      <c r="D20" s="944">
        <v>90240.413</v>
      </c>
      <c r="E20" s="945">
        <v>11273.534</v>
      </c>
      <c r="F20" s="942" t="s">
        <v>186</v>
      </c>
      <c r="G20" s="943">
        <v>21684.62</v>
      </c>
      <c r="H20" s="944">
        <v>93218.903000000006</v>
      </c>
      <c r="I20" s="946">
        <v>19948.409</v>
      </c>
      <c r="M20" s="174" t="s">
        <v>118</v>
      </c>
      <c r="N20" s="509">
        <v>6996.0559999999996</v>
      </c>
      <c r="O20" s="510">
        <v>29718.195</v>
      </c>
      <c r="P20" s="511">
        <v>4631.7330000000002</v>
      </c>
      <c r="Q20" s="173" t="s">
        <v>118</v>
      </c>
      <c r="R20" s="513">
        <v>5439.5460000000003</v>
      </c>
      <c r="S20" s="514">
        <v>23361.864000000001</v>
      </c>
      <c r="T20" s="515">
        <v>1782.39</v>
      </c>
    </row>
    <row r="21" spans="2:23">
      <c r="B21" s="942" t="s">
        <v>186</v>
      </c>
      <c r="C21" s="943">
        <v>17769.442999999999</v>
      </c>
      <c r="D21" s="944">
        <v>75328.53</v>
      </c>
      <c r="E21" s="945">
        <v>17692.516</v>
      </c>
      <c r="F21" s="942" t="s">
        <v>406</v>
      </c>
      <c r="G21" s="943">
        <v>18805.870999999999</v>
      </c>
      <c r="H21" s="944">
        <v>80836.451000000001</v>
      </c>
      <c r="I21" s="946">
        <v>11944.217000000001</v>
      </c>
      <c r="M21" s="174" t="s">
        <v>112</v>
      </c>
      <c r="N21" s="513">
        <v>4982.0479999999998</v>
      </c>
      <c r="O21" s="514">
        <v>21149.347000000002</v>
      </c>
      <c r="P21" s="515">
        <v>2039.066</v>
      </c>
      <c r="Q21" s="174" t="s">
        <v>129</v>
      </c>
      <c r="R21" s="513">
        <v>5382.1289999999999</v>
      </c>
      <c r="S21" s="514">
        <v>23158.338</v>
      </c>
      <c r="T21" s="515">
        <v>2801.0680000000002</v>
      </c>
    </row>
    <row r="22" spans="2:23">
      <c r="B22" s="942" t="s">
        <v>130</v>
      </c>
      <c r="C22" s="943">
        <v>14702.538</v>
      </c>
      <c r="D22" s="944">
        <v>62454.968000000001</v>
      </c>
      <c r="E22" s="945">
        <v>6839.79</v>
      </c>
      <c r="F22" s="942" t="s">
        <v>126</v>
      </c>
      <c r="G22" s="943">
        <v>15713.745000000001</v>
      </c>
      <c r="H22" s="944">
        <v>67535.415999999997</v>
      </c>
      <c r="I22" s="946">
        <v>6475.076</v>
      </c>
      <c r="M22" s="173" t="s">
        <v>129</v>
      </c>
      <c r="N22" s="513">
        <v>3003.462</v>
      </c>
      <c r="O22" s="514">
        <v>12835.668</v>
      </c>
      <c r="P22" s="515">
        <v>1602.558</v>
      </c>
      <c r="Q22" s="174" t="s">
        <v>112</v>
      </c>
      <c r="R22" s="513">
        <v>4398.4260000000004</v>
      </c>
      <c r="S22" s="514">
        <v>18875.967000000001</v>
      </c>
      <c r="T22" s="515">
        <v>1620.877</v>
      </c>
    </row>
    <row r="23" spans="2:23">
      <c r="B23" s="942" t="s">
        <v>276</v>
      </c>
      <c r="C23" s="943">
        <v>14297.355</v>
      </c>
      <c r="D23" s="944">
        <v>60463.296999999999</v>
      </c>
      <c r="E23" s="945">
        <v>5388.393</v>
      </c>
      <c r="F23" s="942" t="s">
        <v>292</v>
      </c>
      <c r="G23" s="943">
        <v>13969.688</v>
      </c>
      <c r="H23" s="944">
        <v>60159.514000000003</v>
      </c>
      <c r="I23" s="946">
        <v>13226.884</v>
      </c>
      <c r="M23" s="174" t="s">
        <v>117</v>
      </c>
      <c r="N23" s="509">
        <v>1393.886</v>
      </c>
      <c r="O23" s="510">
        <v>5940.7709999999997</v>
      </c>
      <c r="P23" s="511">
        <v>566.37400000000002</v>
      </c>
      <c r="Q23" s="174" t="s">
        <v>168</v>
      </c>
      <c r="R23" s="513">
        <v>1645.4970000000001</v>
      </c>
      <c r="S23" s="514">
        <v>7066.4269999999997</v>
      </c>
      <c r="T23" s="515">
        <v>1201.009</v>
      </c>
    </row>
    <row r="24" spans="2:23" ht="13.5" thickBot="1">
      <c r="B24" s="942" t="s">
        <v>126</v>
      </c>
      <c r="C24" s="943">
        <v>13403.214</v>
      </c>
      <c r="D24" s="944">
        <v>56845.904999999999</v>
      </c>
      <c r="E24" s="945">
        <v>6418.0370000000003</v>
      </c>
      <c r="F24" s="942" t="s">
        <v>110</v>
      </c>
      <c r="G24" s="943">
        <v>13327.299000000001</v>
      </c>
      <c r="H24" s="944">
        <v>57292.673000000003</v>
      </c>
      <c r="I24" s="946">
        <v>6160.14</v>
      </c>
      <c r="M24" s="1079" t="s">
        <v>116</v>
      </c>
      <c r="N24" s="993">
        <v>1019.82</v>
      </c>
      <c r="O24" s="994">
        <v>4332.9470000000001</v>
      </c>
      <c r="P24" s="995">
        <v>582.50800000000004</v>
      </c>
      <c r="Q24" s="1079" t="s">
        <v>117</v>
      </c>
      <c r="R24" s="993">
        <v>1543.2260000000001</v>
      </c>
      <c r="S24" s="994">
        <v>6641.5659999999998</v>
      </c>
      <c r="T24" s="995">
        <v>579.62800000000004</v>
      </c>
    </row>
    <row r="25" spans="2:23">
      <c r="B25" s="935" t="s">
        <v>406</v>
      </c>
      <c r="C25" s="943">
        <v>13164.737999999999</v>
      </c>
      <c r="D25" s="944">
        <v>56345.637999999999</v>
      </c>
      <c r="E25" s="945">
        <v>9472.5319999999992</v>
      </c>
      <c r="F25" s="935" t="s">
        <v>106</v>
      </c>
      <c r="G25" s="943">
        <v>12146.217000000001</v>
      </c>
      <c r="H25" s="944">
        <v>52245.459000000003</v>
      </c>
      <c r="I25" s="946">
        <v>5592.9340000000002</v>
      </c>
      <c r="M25" s="516" t="s">
        <v>430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252</v>
      </c>
      <c r="C26" s="943">
        <v>12167.227000000001</v>
      </c>
      <c r="D26" s="944">
        <v>51855.874000000003</v>
      </c>
      <c r="E26" s="945">
        <v>6517.5240000000003</v>
      </c>
      <c r="F26" s="935" t="s">
        <v>130</v>
      </c>
      <c r="G26" s="943">
        <v>12007.884</v>
      </c>
      <c r="H26" s="944">
        <v>51651.587</v>
      </c>
      <c r="I26" s="946">
        <v>5364.0590000000002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292</v>
      </c>
      <c r="C27" s="943">
        <v>11955.174000000001</v>
      </c>
      <c r="D27" s="944">
        <v>51124.622000000003</v>
      </c>
      <c r="E27" s="945">
        <v>12873.076999999999</v>
      </c>
      <c r="F27" s="935" t="s">
        <v>252</v>
      </c>
      <c r="G27" s="943">
        <v>10889.148999999999</v>
      </c>
      <c r="H27" s="944">
        <v>46776.417999999998</v>
      </c>
      <c r="I27" s="946">
        <v>5105.4759999999997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10628.397000000001</v>
      </c>
      <c r="D28" s="944">
        <v>45321.184000000001</v>
      </c>
      <c r="E28" s="945">
        <v>3912.152</v>
      </c>
      <c r="F28" s="935" t="s">
        <v>112</v>
      </c>
      <c r="G28" s="943">
        <v>10291.44</v>
      </c>
      <c r="H28" s="944">
        <v>44166.167000000001</v>
      </c>
      <c r="I28" s="946">
        <v>3587.76</v>
      </c>
      <c r="K28" s="1029"/>
      <c r="L28" s="794"/>
      <c r="M28" s="1029"/>
      <c r="N28" s="794"/>
      <c r="O28" s="794"/>
      <c r="P28" s="794"/>
      <c r="Q28" s="1516"/>
      <c r="R28" s="794"/>
      <c r="S28" s="1082"/>
      <c r="T28" s="1438"/>
      <c r="U28" s="1438"/>
    </row>
    <row r="29" spans="2:23">
      <c r="B29" s="935" t="s">
        <v>106</v>
      </c>
      <c r="C29" s="943">
        <v>8134.3270000000002</v>
      </c>
      <c r="D29" s="944">
        <v>34497.86</v>
      </c>
      <c r="E29" s="945">
        <v>4739.4440000000004</v>
      </c>
      <c r="F29" s="942" t="s">
        <v>153</v>
      </c>
      <c r="G29" s="943">
        <v>8917.11</v>
      </c>
      <c r="H29" s="944">
        <v>38333.841999999997</v>
      </c>
      <c r="I29" s="946">
        <v>4469.0249999999996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8"/>
      <c r="U29" s="1438"/>
    </row>
    <row r="30" spans="2:23">
      <c r="B30" s="935" t="s">
        <v>119</v>
      </c>
      <c r="C30" s="943">
        <v>7655.1989999999996</v>
      </c>
      <c r="D30" s="944">
        <v>32476.038</v>
      </c>
      <c r="E30" s="945">
        <v>6668.8940000000002</v>
      </c>
      <c r="F30" s="935" t="s">
        <v>276</v>
      </c>
      <c r="G30" s="943">
        <v>7187.7860000000001</v>
      </c>
      <c r="H30" s="944">
        <v>30887.355</v>
      </c>
      <c r="I30" s="946">
        <v>2734.19</v>
      </c>
      <c r="L30" s="512"/>
      <c r="M30" s="1029"/>
      <c r="N30" s="794"/>
      <c r="O30" s="794"/>
      <c r="P30" s="794"/>
      <c r="Q30" s="1082"/>
      <c r="R30" s="1082"/>
      <c r="S30" s="1082"/>
      <c r="T30" s="1438"/>
      <c r="U30" s="1438"/>
    </row>
    <row r="31" spans="2:23">
      <c r="B31" s="935" t="s">
        <v>153</v>
      </c>
      <c r="C31" s="943">
        <v>6585.28</v>
      </c>
      <c r="D31" s="944">
        <v>28013.67</v>
      </c>
      <c r="E31" s="945">
        <v>3927.7809999999999</v>
      </c>
      <c r="F31" s="935" t="s">
        <v>419</v>
      </c>
      <c r="G31" s="943">
        <v>6742.8609999999999</v>
      </c>
      <c r="H31" s="944">
        <v>28967.476999999999</v>
      </c>
      <c r="I31" s="946">
        <v>2353.3829999999998</v>
      </c>
      <c r="L31" s="512"/>
      <c r="M31" s="1029"/>
      <c r="N31" s="794"/>
      <c r="O31" s="794"/>
      <c r="P31" s="794"/>
      <c r="Q31" s="1082"/>
      <c r="R31" s="1082"/>
      <c r="S31" s="1082"/>
      <c r="T31" s="1438"/>
      <c r="U31" s="1438"/>
    </row>
    <row r="32" spans="2:23">
      <c r="B32" s="935" t="s">
        <v>104</v>
      </c>
      <c r="C32" s="943">
        <v>5512.35</v>
      </c>
      <c r="D32" s="944">
        <v>23422.045999999998</v>
      </c>
      <c r="E32" s="945">
        <v>4801.5280000000002</v>
      </c>
      <c r="F32" s="935" t="s">
        <v>119</v>
      </c>
      <c r="G32" s="943">
        <v>6530.6769999999997</v>
      </c>
      <c r="H32" s="944">
        <v>28072.146000000001</v>
      </c>
      <c r="I32" s="945">
        <v>4558.8760000000002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8"/>
      <c r="U32" s="1438"/>
    </row>
    <row r="33" spans="2:23" ht="13.5" customHeight="1" thickBot="1">
      <c r="B33" s="947" t="s">
        <v>291</v>
      </c>
      <c r="C33" s="948">
        <v>5203.3590000000004</v>
      </c>
      <c r="D33" s="949">
        <v>22039.241000000002</v>
      </c>
      <c r="E33" s="950">
        <v>2713.924</v>
      </c>
      <c r="F33" s="947" t="s">
        <v>104</v>
      </c>
      <c r="G33" s="948">
        <v>6513.0590000000002</v>
      </c>
      <c r="H33" s="949">
        <v>27983.606</v>
      </c>
      <c r="I33" s="950">
        <v>5106.893</v>
      </c>
      <c r="L33" s="517"/>
      <c r="M33" s="517"/>
      <c r="N33" s="517"/>
    </row>
    <row r="34" spans="2:23" ht="14.25" customHeight="1">
      <c r="B34" s="516" t="s">
        <v>430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463</v>
      </c>
      <c r="C36"/>
      <c r="H36" s="512"/>
      <c r="I36" s="512"/>
      <c r="J36" s="512"/>
      <c r="M36" s="1170" t="s">
        <v>465</v>
      </c>
    </row>
    <row r="37" spans="2:23" ht="15.75">
      <c r="B37" s="492" t="s">
        <v>576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577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573</v>
      </c>
      <c r="C40" s="500"/>
      <c r="D40" s="501"/>
      <c r="E40" s="502"/>
      <c r="F40" s="502"/>
      <c r="G40" s="499" t="s">
        <v>574</v>
      </c>
      <c r="H40" s="500"/>
      <c r="I40" s="501"/>
      <c r="J40" s="502"/>
      <c r="K40" s="502"/>
      <c r="M40" s="499" t="s">
        <v>573</v>
      </c>
      <c r="N40" s="500"/>
      <c r="O40" s="501"/>
      <c r="P40" s="502"/>
      <c r="Q40" s="502"/>
      <c r="R40" s="499" t="s">
        <v>574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464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464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464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464</v>
      </c>
      <c r="W41" s="1366" t="s">
        <v>485</v>
      </c>
    </row>
    <row r="42" spans="2:23" ht="16.5" thickBot="1">
      <c r="B42" s="508" t="s">
        <v>166</v>
      </c>
      <c r="C42" s="155">
        <v>12126.503000000001</v>
      </c>
      <c r="D42" s="1101">
        <v>51541.317000000003</v>
      </c>
      <c r="E42" s="1101">
        <v>8670.277</v>
      </c>
      <c r="F42" s="1138">
        <v>124.83799999999999</v>
      </c>
      <c r="G42" s="155" t="s">
        <v>166</v>
      </c>
      <c r="H42" s="1101">
        <v>10374.573</v>
      </c>
      <c r="I42" s="1101">
        <v>44569.817000000003</v>
      </c>
      <c r="J42" s="156">
        <v>7164.4549999999999</v>
      </c>
      <c r="K42" s="1604">
        <v>85.787999999999997</v>
      </c>
      <c r="M42" s="508" t="s">
        <v>166</v>
      </c>
      <c r="N42" s="155">
        <v>402206.04100000003</v>
      </c>
      <c r="O42" s="1101">
        <v>1706650.085</v>
      </c>
      <c r="P42" s="1101">
        <v>226981.34599999999</v>
      </c>
      <c r="Q42" s="1138">
        <v>7086.8549999999996</v>
      </c>
      <c r="R42" s="508" t="s">
        <v>166</v>
      </c>
      <c r="S42" s="155">
        <v>444329.06</v>
      </c>
      <c r="T42" s="1101">
        <v>1909477.9410000001</v>
      </c>
      <c r="U42" s="1101">
        <v>193503.736</v>
      </c>
      <c r="V42" s="1138">
        <v>6342.37</v>
      </c>
      <c r="W42" s="1367">
        <f>((V42-Q42)/Q42)*100</f>
        <v>-10.505153555420559</v>
      </c>
    </row>
    <row r="43" spans="2:23">
      <c r="B43" s="1104" t="s">
        <v>134</v>
      </c>
      <c r="C43" s="1105">
        <v>4452.68</v>
      </c>
      <c r="D43" s="1102">
        <v>19023.974999999999</v>
      </c>
      <c r="E43" s="1102">
        <v>3643.098</v>
      </c>
      <c r="F43" s="1139">
        <v>31.263999999999999</v>
      </c>
      <c r="G43" s="1104" t="s">
        <v>134</v>
      </c>
      <c r="H43" s="1105">
        <v>5839.8609999999999</v>
      </c>
      <c r="I43" s="1102">
        <v>25097.452000000001</v>
      </c>
      <c r="J43" s="1102">
        <v>4299.1809999999996</v>
      </c>
      <c r="K43" s="1139">
        <v>35.576999999999998</v>
      </c>
      <c r="M43" s="1104" t="s">
        <v>106</v>
      </c>
      <c r="N43" s="1105">
        <v>324160.38</v>
      </c>
      <c r="O43" s="1102">
        <v>1375381.1140000001</v>
      </c>
      <c r="P43" s="1102">
        <v>178371.02100000001</v>
      </c>
      <c r="Q43" s="1139">
        <v>5975.41</v>
      </c>
      <c r="R43" s="1110" t="s">
        <v>106</v>
      </c>
      <c r="S43" s="1111">
        <v>397609.47700000001</v>
      </c>
      <c r="T43" s="1108">
        <v>1708736.358</v>
      </c>
      <c r="U43" s="1108">
        <v>169116.14199999999</v>
      </c>
      <c r="V43" s="1145">
        <v>5770.69</v>
      </c>
    </row>
    <row r="44" spans="2:23">
      <c r="B44" s="157" t="s">
        <v>575</v>
      </c>
      <c r="C44" s="158">
        <v>3344.3879999999999</v>
      </c>
      <c r="D44" s="1106">
        <v>14137.423000000001</v>
      </c>
      <c r="E44" s="1106">
        <v>2684.5610000000001</v>
      </c>
      <c r="F44" s="1141">
        <v>28.872</v>
      </c>
      <c r="G44" s="157" t="s">
        <v>108</v>
      </c>
      <c r="H44" s="158">
        <v>2571.721</v>
      </c>
      <c r="I44" s="1106">
        <v>11038.594999999999</v>
      </c>
      <c r="J44" s="1106">
        <v>1127.8800000000001</v>
      </c>
      <c r="K44" s="1141">
        <v>39.307000000000002</v>
      </c>
      <c r="M44" s="157" t="s">
        <v>108</v>
      </c>
      <c r="N44" s="158">
        <v>40608.114000000001</v>
      </c>
      <c r="O44" s="1106">
        <v>171920.41699999999</v>
      </c>
      <c r="P44" s="1106">
        <v>24416.114000000001</v>
      </c>
      <c r="Q44" s="1141">
        <v>643.08699999999999</v>
      </c>
      <c r="R44" s="157" t="s">
        <v>108</v>
      </c>
      <c r="S44" s="158">
        <v>23728.411</v>
      </c>
      <c r="T44" s="1106">
        <v>101992.765</v>
      </c>
      <c r="U44" s="1106">
        <v>11539.394</v>
      </c>
      <c r="V44" s="1141">
        <v>289.45</v>
      </c>
    </row>
    <row r="45" spans="2:23">
      <c r="B45" s="157" t="s">
        <v>108</v>
      </c>
      <c r="C45" s="158">
        <v>2265.982</v>
      </c>
      <c r="D45" s="1106">
        <v>9650.652</v>
      </c>
      <c r="E45" s="1106">
        <v>1297.9000000000001</v>
      </c>
      <c r="F45" s="1141">
        <v>42.72</v>
      </c>
      <c r="G45" s="157" t="s">
        <v>575</v>
      </c>
      <c r="H45" s="158">
        <v>1777.8879999999999</v>
      </c>
      <c r="I45" s="1106">
        <v>7639.2470000000003</v>
      </c>
      <c r="J45" s="1106">
        <v>1661.4</v>
      </c>
      <c r="K45" s="1141">
        <v>10.234</v>
      </c>
      <c r="M45" s="157" t="s">
        <v>129</v>
      </c>
      <c r="N45" s="158">
        <v>13640.05</v>
      </c>
      <c r="O45" s="1106">
        <v>58015.002999999997</v>
      </c>
      <c r="P45" s="1106">
        <v>12599.084000000001</v>
      </c>
      <c r="Q45" s="1141">
        <v>119.178</v>
      </c>
      <c r="R45" s="157" t="s">
        <v>575</v>
      </c>
      <c r="S45" s="158">
        <v>11951.343000000001</v>
      </c>
      <c r="T45" s="1106">
        <v>51291.794000000002</v>
      </c>
      <c r="U45" s="1106">
        <v>4842.5510000000004</v>
      </c>
      <c r="V45" s="1141">
        <v>180.02699999999999</v>
      </c>
    </row>
    <row r="46" spans="2:23">
      <c r="B46" s="157" t="s">
        <v>113</v>
      </c>
      <c r="C46" s="158">
        <v>1319.7090000000001</v>
      </c>
      <c r="D46" s="1106">
        <v>5553.585</v>
      </c>
      <c r="E46" s="1106">
        <v>788.96799999999996</v>
      </c>
      <c r="F46" s="1141">
        <v>13.363</v>
      </c>
      <c r="G46" s="157" t="s">
        <v>113</v>
      </c>
      <c r="H46" s="158">
        <v>116.81100000000001</v>
      </c>
      <c r="I46" s="1106">
        <v>500.49</v>
      </c>
      <c r="J46" s="1106">
        <v>68.391999999999996</v>
      </c>
      <c r="K46" s="1141">
        <v>0.58299999999999996</v>
      </c>
      <c r="M46" s="157" t="s">
        <v>575</v>
      </c>
      <c r="N46" s="158">
        <v>12675.460999999999</v>
      </c>
      <c r="O46" s="1106">
        <v>53967.419000000002</v>
      </c>
      <c r="P46" s="1106">
        <v>6404.3320000000003</v>
      </c>
      <c r="Q46" s="1141">
        <v>242.83600000000001</v>
      </c>
      <c r="R46" s="157" t="s">
        <v>129</v>
      </c>
      <c r="S46" s="158">
        <v>7330.5919999999996</v>
      </c>
      <c r="T46" s="1106">
        <v>31533.736000000001</v>
      </c>
      <c r="U46" s="1106">
        <v>5797.7489999999998</v>
      </c>
      <c r="V46" s="1141">
        <v>55.933999999999997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4875.6859999999997</v>
      </c>
      <c r="O47" s="1107">
        <v>20935.081999999999</v>
      </c>
      <c r="P47" s="1107">
        <v>2142.922</v>
      </c>
      <c r="Q47" s="1143">
        <v>15.042</v>
      </c>
      <c r="R47" s="173" t="s">
        <v>168</v>
      </c>
      <c r="S47" s="176">
        <v>1418.92</v>
      </c>
      <c r="T47" s="1107">
        <v>6093.35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1280.482</v>
      </c>
      <c r="T48" s="1106">
        <v>5484.1490000000003</v>
      </c>
      <c r="U48" s="1106">
        <v>695.654</v>
      </c>
      <c r="V48" s="1141">
        <v>19.556000000000001</v>
      </c>
    </row>
    <row r="49" spans="2:22" ht="13.5" thickBot="1">
      <c r="B49" s="1117" t="s">
        <v>443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511.15899999999999</v>
      </c>
      <c r="T49" s="1106">
        <v>2206.2060000000001</v>
      </c>
      <c r="U49" s="1106">
        <v>230.119</v>
      </c>
      <c r="V49" s="1141">
        <v>8.3889999999999993</v>
      </c>
    </row>
    <row r="50" spans="2:22">
      <c r="B50" s="516" t="s">
        <v>430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409.33499999999998</v>
      </c>
      <c r="T50" s="1108">
        <v>1756.3209999999999</v>
      </c>
      <c r="U50" s="1108">
        <v>170.54499999999999</v>
      </c>
      <c r="V50" s="1145">
        <v>6.016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89.340999999999994</v>
      </c>
      <c r="T51" s="1115">
        <v>383.262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39.200000000000003</v>
      </c>
      <c r="O52" s="1174">
        <v>168.42699999999999</v>
      </c>
      <c r="P52" s="1174">
        <v>46.878999999999998</v>
      </c>
      <c r="Q52" s="1444">
        <v>1.581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430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L48" sqref="L48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479</v>
      </c>
      <c r="B5" s="296"/>
      <c r="C5" s="296"/>
      <c r="H5" s="296" t="s">
        <v>416</v>
      </c>
      <c r="I5" s="296"/>
      <c r="J5" s="296"/>
      <c r="O5" s="296" t="s">
        <v>468</v>
      </c>
      <c r="P5" s="296"/>
      <c r="Q5" s="296"/>
      <c r="W5" s="296" t="s">
        <v>469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83" t="s">
        <v>265</v>
      </c>
      <c r="AF7" s="1786" t="s">
        <v>266</v>
      </c>
      <c r="AG7" s="1786" t="s">
        <v>266</v>
      </c>
      <c r="AL7" s="1783" t="s">
        <v>265</v>
      </c>
      <c r="AM7" s="1786" t="s">
        <v>266</v>
      </c>
      <c r="AN7" s="1786" t="s">
        <v>266</v>
      </c>
      <c r="AO7" s="276"/>
      <c r="AP7" s="1776" t="s">
        <v>265</v>
      </c>
      <c r="AQ7" s="1779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84"/>
      <c r="AF8" s="1787"/>
      <c r="AG8" s="1787"/>
      <c r="AL8" s="1784"/>
      <c r="AM8" s="1787"/>
      <c r="AN8" s="1787"/>
      <c r="AP8" s="1777"/>
      <c r="AQ8" s="1780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74" t="s">
        <v>321</v>
      </c>
      <c r="Z9"/>
      <c r="AE9" s="1784"/>
      <c r="AF9" s="1788" t="s">
        <v>267</v>
      </c>
      <c r="AG9" s="1774" t="s">
        <v>321</v>
      </c>
      <c r="AI9" s="481"/>
      <c r="AJ9" s="481"/>
      <c r="AL9" s="1784"/>
      <c r="AM9" s="1788" t="s">
        <v>267</v>
      </c>
      <c r="AN9" s="1774" t="s">
        <v>321</v>
      </c>
      <c r="AP9" s="1777"/>
      <c r="AQ9" s="1781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75"/>
      <c r="Z10"/>
      <c r="AE10" s="1785"/>
      <c r="AF10" s="1789"/>
      <c r="AG10" s="1775"/>
      <c r="AI10" s="480"/>
      <c r="AJ10" s="480"/>
      <c r="AL10" s="1785"/>
      <c r="AM10" s="1789"/>
      <c r="AN10" s="1775"/>
      <c r="AP10" s="1778"/>
      <c r="AQ10" s="1782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480</v>
      </c>
      <c r="B27" s="284">
        <f>SUM(B14:B25)</f>
        <v>17761267</v>
      </c>
      <c r="C27" s="466"/>
      <c r="D27" s="463"/>
      <c r="E27" s="463"/>
      <c r="H27" s="301" t="s">
        <v>417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480</v>
      </c>
      <c r="B44" s="292">
        <f>SUM(B31:B42)</f>
        <v>1645069293</v>
      </c>
      <c r="C44" s="470"/>
      <c r="D44" s="463"/>
      <c r="E44" s="463"/>
      <c r="H44" s="301" t="s">
        <v>417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3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4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5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4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4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2"/>
  <sheetViews>
    <sheetView showGridLines="0" workbookViewId="0">
      <selection activeCell="Q14" sqref="Q14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487</v>
      </c>
    </row>
    <row r="2" spans="1:13" ht="15.75">
      <c r="A2" s="1403" t="s">
        <v>491</v>
      </c>
    </row>
    <row r="3" spans="1:13" ht="15.75">
      <c r="A3" s="1403" t="s">
        <v>492</v>
      </c>
    </row>
    <row r="4" spans="1:13" ht="35.25" customHeight="1">
      <c r="A4" s="1404" t="s">
        <v>514</v>
      </c>
    </row>
    <row r="5" spans="1:13" ht="18.75">
      <c r="A5" s="1404" t="s">
        <v>493</v>
      </c>
    </row>
    <row r="6" spans="1:13" ht="12" customHeight="1">
      <c r="A6" s="1405"/>
    </row>
    <row r="7" spans="1:13" ht="13.5" customHeight="1">
      <c r="A7" s="1406" t="s">
        <v>494</v>
      </c>
    </row>
    <row r="9" spans="1:13" ht="22.5" customHeight="1" thickBot="1">
      <c r="C9" s="1407" t="s">
        <v>495</v>
      </c>
      <c r="E9" s="1408"/>
      <c r="F9" s="1409"/>
    </row>
    <row r="10" spans="1:13" ht="15.75" thickBot="1">
      <c r="A10" s="1410" t="s">
        <v>496</v>
      </c>
      <c r="B10" s="1411" t="s">
        <v>497</v>
      </c>
      <c r="C10" s="1412" t="s">
        <v>498</v>
      </c>
      <c r="D10" s="1412" t="s">
        <v>499</v>
      </c>
      <c r="E10" s="1412" t="s">
        <v>500</v>
      </c>
      <c r="F10" s="1412" t="s">
        <v>501</v>
      </c>
      <c r="G10" s="1412" t="s">
        <v>502</v>
      </c>
      <c r="H10" s="1412" t="s">
        <v>503</v>
      </c>
      <c r="I10" s="1412" t="s">
        <v>504</v>
      </c>
      <c r="J10" s="1412" t="s">
        <v>505</v>
      </c>
      <c r="K10" s="1412" t="s">
        <v>506</v>
      </c>
      <c r="L10" s="1412" t="s">
        <v>507</v>
      </c>
      <c r="M10" s="1413" t="s">
        <v>508</v>
      </c>
    </row>
    <row r="11" spans="1:13" ht="16.5" thickBot="1">
      <c r="A11" s="1414" t="s">
        <v>512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665" t="s">
        <v>509</v>
      </c>
      <c r="B12" s="1660">
        <v>12072.460066898788</v>
      </c>
      <c r="C12" s="1661">
        <v>11801.754024324327</v>
      </c>
      <c r="D12" s="1661">
        <v>11842.874129213025</v>
      </c>
      <c r="E12" s="1661">
        <v>12635.769988031125</v>
      </c>
      <c r="F12" s="1661">
        <v>12629.137716030946</v>
      </c>
      <c r="G12" s="1661">
        <v>12583.955527752287</v>
      </c>
      <c r="H12" s="1661">
        <v>12409.656890636163</v>
      </c>
      <c r="I12" s="1661">
        <v>12314.176792211427</v>
      </c>
      <c r="J12" s="1661">
        <v>12236.484970709</v>
      </c>
      <c r="K12" s="1661">
        <v>11952.61433067424</v>
      </c>
      <c r="L12" s="1661">
        <v>11905.714046979869</v>
      </c>
      <c r="M12" s="1662">
        <v>12034.467692820765</v>
      </c>
    </row>
    <row r="13" spans="1:13" ht="15.75">
      <c r="A13" s="1417" t="s">
        <v>510</v>
      </c>
      <c r="B13" s="1663">
        <v>11640.855915020755</v>
      </c>
      <c r="C13" s="1497">
        <v>11612.937112078713</v>
      </c>
      <c r="D13" s="1497">
        <v>12018.127992604223</v>
      </c>
      <c r="E13" s="1497">
        <v>11874.202222075666</v>
      </c>
      <c r="F13" s="1497">
        <v>11826.881186150231</v>
      </c>
      <c r="G13" s="1497">
        <v>11494.455592602042</v>
      </c>
      <c r="H13" s="1497">
        <v>11378.649654487566</v>
      </c>
      <c r="I13" s="1497">
        <v>11500.772655429282</v>
      </c>
      <c r="J13" s="1497">
        <v>11555.248191666431</v>
      </c>
      <c r="K13" s="1497">
        <v>11351.845098183347</v>
      </c>
      <c r="L13" s="1497">
        <v>11391.502646445555</v>
      </c>
      <c r="M13" s="1498">
        <v>11492.859999452077</v>
      </c>
    </row>
    <row r="14" spans="1:13" ht="15.75">
      <c r="A14" s="1417" t="s">
        <v>511</v>
      </c>
      <c r="B14" s="1663">
        <v>11468.445677214311</v>
      </c>
      <c r="C14" s="1497">
        <v>11395.660197596975</v>
      </c>
      <c r="D14" s="1497">
        <v>11429.39419859064</v>
      </c>
      <c r="E14" s="1497">
        <v>12775.194222807571</v>
      </c>
      <c r="F14" s="1497">
        <v>12854.221299749677</v>
      </c>
      <c r="G14" s="1497">
        <v>12653.163547531443</v>
      </c>
      <c r="H14" s="1497">
        <v>12344.801068499683</v>
      </c>
      <c r="I14" s="1497">
        <v>12340.35</v>
      </c>
      <c r="J14" s="1659">
        <v>12423.259</v>
      </c>
      <c r="K14" s="1497">
        <v>11381.679</v>
      </c>
      <c r="L14" s="1497">
        <v>11571.589</v>
      </c>
      <c r="M14" s="1498">
        <v>12975.208000000001</v>
      </c>
    </row>
    <row r="15" spans="1:13" ht="16.5" thickBot="1">
      <c r="A15" s="1418">
        <v>2020</v>
      </c>
      <c r="B15" s="1664"/>
      <c r="C15" s="1499"/>
      <c r="D15" s="1499"/>
      <c r="E15" s="1499"/>
      <c r="F15" s="1499"/>
      <c r="G15" s="1499"/>
      <c r="H15" s="1499"/>
      <c r="I15" s="1499"/>
      <c r="J15" s="1499"/>
      <c r="K15" s="1499"/>
      <c r="L15" s="1499"/>
      <c r="M15" s="1500"/>
    </row>
    <row r="16" spans="1:13" ht="16.5" thickBot="1">
      <c r="A16" s="1414" t="s">
        <v>513</v>
      </c>
      <c r="B16" s="1415"/>
      <c r="C16" s="1415"/>
      <c r="D16" s="1415"/>
      <c r="E16" s="1415"/>
      <c r="F16" s="1415"/>
      <c r="G16" s="1415"/>
      <c r="H16" s="1415"/>
      <c r="I16" s="1415"/>
      <c r="J16" s="1415"/>
      <c r="K16" s="1415"/>
      <c r="L16" s="1415"/>
      <c r="M16" s="1416"/>
    </row>
    <row r="17" spans="1:19" ht="15.75">
      <c r="A17" s="1665" t="s">
        <v>509</v>
      </c>
      <c r="B17" s="1660">
        <v>16521.015311102961</v>
      </c>
      <c r="C17" s="1661">
        <v>16329.848133231302</v>
      </c>
      <c r="D17" s="1661">
        <v>16386.325031621967</v>
      </c>
      <c r="E17" s="1661">
        <v>16685.23248821239</v>
      </c>
      <c r="F17" s="1661">
        <v>16478.558665396817</v>
      </c>
      <c r="G17" s="1661">
        <v>17481.393714721282</v>
      </c>
      <c r="H17" s="1661">
        <v>17152.130721219499</v>
      </c>
      <c r="I17" s="1661">
        <v>17594.326029049367</v>
      </c>
      <c r="J17" s="1661">
        <v>17664.347577413922</v>
      </c>
      <c r="K17" s="1661">
        <v>17992.626149633696</v>
      </c>
      <c r="L17" s="1661">
        <v>17189.463741507981</v>
      </c>
      <c r="M17" s="1662">
        <v>17708.052386413412</v>
      </c>
    </row>
    <row r="18" spans="1:19" ht="15.75">
      <c r="A18" s="1417" t="s">
        <v>510</v>
      </c>
      <c r="B18" s="1663">
        <v>17405.203196364768</v>
      </c>
      <c r="C18" s="1497">
        <v>16663.489714689258</v>
      </c>
      <c r="D18" s="1497">
        <v>17876.778164465093</v>
      </c>
      <c r="E18" s="1497">
        <v>17492.473995654553</v>
      </c>
      <c r="F18" s="1497">
        <v>17408.261366694438</v>
      </c>
      <c r="G18" s="1497">
        <v>17768.295914177183</v>
      </c>
      <c r="H18" s="1497">
        <v>17638.293330420769</v>
      </c>
      <c r="I18" s="1497">
        <v>17053.353500612251</v>
      </c>
      <c r="J18" s="1497">
        <v>16997.901762003297</v>
      </c>
      <c r="K18" s="1497">
        <v>17011.40309944937</v>
      </c>
      <c r="L18" s="1497">
        <v>16307.846554248332</v>
      </c>
      <c r="M18" s="1498">
        <v>17138.4291193067</v>
      </c>
    </row>
    <row r="19" spans="1:19" ht="15.75">
      <c r="A19" s="1417" t="s">
        <v>511</v>
      </c>
      <c r="B19" s="1663">
        <v>16877.095027891006</v>
      </c>
      <c r="C19" s="1497">
        <v>17482.236551893751</v>
      </c>
      <c r="D19" s="1497">
        <v>17242.294654298134</v>
      </c>
      <c r="E19" s="1497">
        <v>18427.025149968933</v>
      </c>
      <c r="F19" s="1497">
        <v>19024.980514747356</v>
      </c>
      <c r="G19" s="1497">
        <v>19273.248992715995</v>
      </c>
      <c r="H19" s="1497">
        <v>18923.676691274948</v>
      </c>
      <c r="I19" s="1497">
        <v>19224.04</v>
      </c>
      <c r="J19" s="1659">
        <v>19225.103999999999</v>
      </c>
      <c r="K19" s="1497">
        <v>19146.864000000001</v>
      </c>
      <c r="L19" s="1497">
        <v>19042.045999999998</v>
      </c>
      <c r="M19" s="1498">
        <v>19725.342000000001</v>
      </c>
    </row>
    <row r="20" spans="1:19" ht="16.5" thickBot="1">
      <c r="A20" s="1418" t="s">
        <v>510</v>
      </c>
      <c r="B20" s="1664"/>
      <c r="C20" s="1499"/>
      <c r="D20" s="1499"/>
      <c r="E20" s="1499"/>
      <c r="F20" s="1499"/>
      <c r="G20" s="1499"/>
      <c r="H20" s="1499"/>
      <c r="I20" s="1499"/>
      <c r="J20" s="1499"/>
      <c r="K20" s="1499"/>
      <c r="L20" s="1499"/>
      <c r="M20" s="1500"/>
    </row>
    <row r="21" spans="1:19">
      <c r="A21" s="1408"/>
      <c r="B21" s="1409"/>
      <c r="E21" s="1408"/>
      <c r="F21" s="1409"/>
      <c r="O21" s="1523"/>
      <c r="P21" s="1523"/>
      <c r="Q21" s="1523"/>
      <c r="R21" s="1523"/>
      <c r="S21" s="1523"/>
    </row>
    <row r="22" spans="1:19">
      <c r="A22" s="1408"/>
      <c r="B22" s="1409"/>
      <c r="E22" s="1408"/>
      <c r="F22" s="1409"/>
      <c r="O22" s="1524"/>
      <c r="P22" s="1525"/>
      <c r="Q22" s="1525"/>
      <c r="R22" s="1523"/>
      <c r="S22" s="1523"/>
    </row>
    <row r="23" spans="1:19">
      <c r="A23" s="1408"/>
      <c r="B23" s="1409"/>
      <c r="E23" s="1408"/>
      <c r="F23" s="1409"/>
      <c r="O23" s="1524"/>
      <c r="P23" s="1525"/>
      <c r="Q23" s="1525"/>
      <c r="R23" s="1523"/>
      <c r="S23" s="1523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  <row r="81" spans="1:6">
      <c r="A81" s="1408"/>
      <c r="B81" s="1409"/>
      <c r="E81" s="1408"/>
      <c r="F81" s="1409"/>
    </row>
    <row r="82" spans="1:6">
      <c r="A82" s="1408"/>
      <c r="B82" s="1409"/>
      <c r="E82" s="1408"/>
      <c r="F82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X92" sqref="X92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490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 ht="13.5" thickBot="1">
      <c r="B71" s="1387">
        <v>2020</v>
      </c>
      <c r="C71" s="1398" t="s">
        <v>238</v>
      </c>
      <c r="D71" s="1398"/>
      <c r="E71" s="1398"/>
      <c r="F71" s="1398"/>
      <c r="G71" s="1398"/>
      <c r="H71" s="1398"/>
      <c r="I71" s="1398"/>
      <c r="J71" s="1398"/>
      <c r="K71" s="1398"/>
      <c r="L71" s="1398"/>
      <c r="M71" s="1398"/>
      <c r="N71" s="1398"/>
      <c r="O71" s="1400"/>
    </row>
    <row r="72" spans="2:15" ht="13.5" thickBot="1">
      <c r="B72" s="1390"/>
      <c r="C72" s="1391" t="s">
        <v>239</v>
      </c>
      <c r="D72" s="1391" t="s">
        <v>240</v>
      </c>
      <c r="E72" s="1391" t="s">
        <v>241</v>
      </c>
      <c r="F72" s="1391" t="s">
        <v>242</v>
      </c>
      <c r="G72" s="1391" t="s">
        <v>243</v>
      </c>
      <c r="H72" s="1391" t="s">
        <v>244</v>
      </c>
      <c r="I72" s="1391" t="s">
        <v>245</v>
      </c>
      <c r="J72" s="1391" t="s">
        <v>246</v>
      </c>
      <c r="K72" s="1391" t="s">
        <v>247</v>
      </c>
      <c r="L72" s="1391" t="s">
        <v>248</v>
      </c>
      <c r="M72" s="1391" t="s">
        <v>249</v>
      </c>
      <c r="N72" s="1392" t="s">
        <v>250</v>
      </c>
      <c r="O72" s="1400"/>
    </row>
    <row r="73" spans="2:15" ht="13.5" thickBot="1">
      <c r="B73" s="1393" t="s">
        <v>251</v>
      </c>
      <c r="C73" s="1394"/>
      <c r="D73" s="1394"/>
      <c r="E73" s="1394"/>
      <c r="F73" s="1394"/>
      <c r="G73" s="1394"/>
      <c r="H73" s="1394"/>
      <c r="I73" s="1394"/>
      <c r="J73" s="1394"/>
      <c r="K73" s="1394"/>
      <c r="L73" s="1394"/>
      <c r="M73" s="1394"/>
      <c r="N73" s="1395"/>
      <c r="O73" s="1400"/>
    </row>
    <row r="74" spans="2:15">
      <c r="L74" s="1612"/>
      <c r="M74" s="1400"/>
      <c r="N74" s="1400"/>
      <c r="O74" s="1400"/>
    </row>
    <row r="75" spans="2:15">
      <c r="L75" s="1612"/>
      <c r="M75" s="1400"/>
      <c r="N75" s="1400"/>
      <c r="O75" s="1400"/>
    </row>
    <row r="76" spans="2:15">
      <c r="L76" s="1612"/>
      <c r="M76" s="1400"/>
      <c r="N76" s="1400"/>
      <c r="O76" s="1400"/>
    </row>
    <row r="77" spans="2:15">
      <c r="L77" s="1612"/>
      <c r="M77" s="1400"/>
      <c r="N77" s="1400"/>
      <c r="O77" s="1400"/>
    </row>
    <row r="78" spans="2:15">
      <c r="L78" s="1612"/>
      <c r="M78" s="1400"/>
      <c r="N78" s="1400"/>
      <c r="O78" s="1400"/>
    </row>
    <row r="79" spans="2:15">
      <c r="L79" s="1612"/>
      <c r="M79" s="1400"/>
      <c r="N79" s="1400"/>
      <c r="O79" s="1400"/>
    </row>
    <row r="80" spans="2:15">
      <c r="L80" s="1612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20.01.2019 - 26.01.2020r.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0" t="s">
        <v>191</v>
      </c>
      <c r="C6" s="1791"/>
      <c r="D6" s="1791"/>
      <c r="E6" s="1791"/>
      <c r="F6" s="1791"/>
      <c r="G6" s="1792"/>
    </row>
    <row r="7" spans="2:8" ht="24.95" customHeight="1" thickBot="1">
      <c r="B7" s="1793" t="s">
        <v>221</v>
      </c>
      <c r="C7" s="1794"/>
      <c r="D7" s="1794"/>
      <c r="E7" s="1794"/>
      <c r="F7" s="1794"/>
      <c r="G7" s="1795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96" t="s">
        <v>257</v>
      </c>
      <c r="B1" s="1796"/>
      <c r="C1" s="1796"/>
      <c r="D1" s="1796"/>
      <c r="E1" s="1796"/>
      <c r="F1" s="1796"/>
      <c r="G1" s="1796"/>
      <c r="H1" s="1796"/>
      <c r="I1" s="1796"/>
      <c r="J1" s="1796"/>
      <c r="K1" s="1796"/>
      <c r="L1" s="1796"/>
      <c r="M1" s="1796"/>
      <c r="N1" s="1796"/>
      <c r="O1" s="1796"/>
      <c r="P1" s="1796"/>
      <c r="Q1" s="1796"/>
      <c r="R1" s="1796"/>
      <c r="S1" s="1796"/>
      <c r="T1" s="1796"/>
      <c r="U1" s="1796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N24" sqref="FN24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55" width="8.7109375" style="1222"/>
    <col min="156" max="156" width="10.7109375" style="1222" customWidth="1"/>
    <col min="157" max="168" width="11.85546875" style="1222" customWidth="1"/>
    <col min="169" max="16384" width="8.7109375" style="1222"/>
  </cols>
  <sheetData>
    <row r="4" spans="2:168" ht="15.75">
      <c r="EY4" s="1326" t="s">
        <v>589</v>
      </c>
      <c r="EZ4" s="1326"/>
      <c r="FA4" s="1325"/>
      <c r="FB4" s="1325"/>
      <c r="FC4" s="1325"/>
    </row>
    <row r="5" spans="2:168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478</v>
      </c>
      <c r="EK5" s="1326"/>
      <c r="EL5" s="1325"/>
      <c r="EM5" s="1325"/>
    </row>
    <row r="6" spans="2:168" ht="13.5" thickBot="1"/>
    <row r="7" spans="2:168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97"/>
      <c r="CA7" s="1798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97"/>
      <c r="CP7" s="1798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97"/>
      <c r="DF7" s="1798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48"/>
      <c r="DV7" s="1749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48"/>
      <c r="EK7" s="1749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48"/>
      <c r="EZ7" s="1749"/>
      <c r="FA7" s="1650">
        <v>43466</v>
      </c>
      <c r="FB7" s="1651">
        <v>43497</v>
      </c>
      <c r="FC7" s="1651">
        <v>43525</v>
      </c>
      <c r="FD7" s="1651">
        <v>43556</v>
      </c>
      <c r="FE7" s="1651">
        <v>43586</v>
      </c>
      <c r="FF7" s="1651">
        <v>43617</v>
      </c>
      <c r="FG7" s="1651">
        <v>43647</v>
      </c>
      <c r="FH7" s="1651">
        <v>43678</v>
      </c>
      <c r="FI7" s="1651">
        <v>43709</v>
      </c>
      <c r="FJ7" s="1651">
        <v>43739</v>
      </c>
      <c r="FK7" s="1651">
        <v>43770</v>
      </c>
      <c r="FL7" s="1666">
        <v>43800</v>
      </c>
    </row>
    <row r="8" spans="2:168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99"/>
      <c r="CA8" s="1800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99"/>
      <c r="CP8" s="1800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99"/>
      <c r="DF8" s="1800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0"/>
      <c r="DV8" s="1751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50"/>
      <c r="EK8" s="1751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  <c r="EY8" s="1750"/>
      <c r="EZ8" s="1751"/>
      <c r="FA8" s="1654"/>
      <c r="FB8" s="1655"/>
      <c r="FC8" s="1655"/>
      <c r="FD8" s="1655"/>
      <c r="FE8" s="1655"/>
      <c r="FF8" s="1655"/>
      <c r="FG8" s="1655"/>
      <c r="FH8" s="1655"/>
      <c r="FI8" s="1655"/>
      <c r="FJ8" s="1655"/>
      <c r="FK8" s="1655"/>
      <c r="FL8" s="1667"/>
    </row>
    <row r="9" spans="2:168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  <c r="EY9" s="232" t="s">
        <v>104</v>
      </c>
      <c r="EZ9" s="1340" t="s">
        <v>105</v>
      </c>
      <c r="FA9" s="1529">
        <v>104.67</v>
      </c>
      <c r="FB9" s="1530">
        <v>105.9</v>
      </c>
      <c r="FC9" s="1530">
        <v>114.14</v>
      </c>
      <c r="FD9" s="1530">
        <v>143.44</v>
      </c>
      <c r="FE9" s="1530">
        <v>148.78</v>
      </c>
      <c r="FF9" s="1530">
        <v>151.80000000000001</v>
      </c>
      <c r="FG9" s="1530">
        <v>146.99</v>
      </c>
      <c r="FH9" s="1530">
        <v>154.82</v>
      </c>
      <c r="FI9" s="1530">
        <v>155.24</v>
      </c>
      <c r="FJ9" s="1530">
        <v>154.82</v>
      </c>
      <c r="FK9" s="1530">
        <v>158.62</v>
      </c>
      <c r="FL9" s="1531">
        <v>171.33</v>
      </c>
    </row>
    <row r="10" spans="2:168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  <c r="EY10" s="232" t="s">
        <v>153</v>
      </c>
      <c r="EZ10" s="971" t="s">
        <v>105</v>
      </c>
      <c r="FA10" s="1532">
        <v>164.44</v>
      </c>
      <c r="FB10" s="1501">
        <v>158.54</v>
      </c>
      <c r="FC10" s="1501">
        <v>161.21</v>
      </c>
      <c r="FD10" s="1501">
        <v>177.85</v>
      </c>
      <c r="FE10" s="1501">
        <v>191.22</v>
      </c>
      <c r="FF10" s="1501">
        <v>194.47</v>
      </c>
      <c r="FG10" s="1501">
        <v>194.49</v>
      </c>
      <c r="FH10" s="1501">
        <v>196.55</v>
      </c>
      <c r="FI10" s="1501">
        <v>197.92</v>
      </c>
      <c r="FJ10" s="1501">
        <v>199.07</v>
      </c>
      <c r="FK10" s="1501">
        <v>202.93</v>
      </c>
      <c r="FL10" s="1533">
        <v>211.41</v>
      </c>
    </row>
    <row r="11" spans="2:168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  <c r="EY11" s="232"/>
      <c r="EZ11" s="971" t="s">
        <v>157</v>
      </c>
      <c r="FA11" s="1534">
        <v>321.61</v>
      </c>
      <c r="FB11" s="1502">
        <v>310.07</v>
      </c>
      <c r="FC11" s="1502">
        <v>315.29000000000002</v>
      </c>
      <c r="FD11" s="1502">
        <v>347.83</v>
      </c>
      <c r="FE11" s="1502">
        <v>373.99</v>
      </c>
      <c r="FF11" s="1502">
        <v>380.34</v>
      </c>
      <c r="FG11" s="1502">
        <v>380.38</v>
      </c>
      <c r="FH11" s="1502">
        <v>384.41</v>
      </c>
      <c r="FI11" s="1502">
        <v>387.1</v>
      </c>
      <c r="FJ11" s="1502">
        <v>389.34</v>
      </c>
      <c r="FK11" s="1502">
        <v>396.89</v>
      </c>
      <c r="FL11" s="1535">
        <v>413.48</v>
      </c>
    </row>
    <row r="12" spans="2:168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  <c r="EY12" s="232" t="s">
        <v>127</v>
      </c>
      <c r="EZ12" s="972" t="s">
        <v>105</v>
      </c>
      <c r="FA12" s="1532">
        <v>137.58000000000001</v>
      </c>
      <c r="FB12" s="1501">
        <v>137.71</v>
      </c>
      <c r="FC12" s="1501">
        <v>140.04</v>
      </c>
      <c r="FD12" s="1501">
        <v>156.66</v>
      </c>
      <c r="FE12" s="1501">
        <v>166.25</v>
      </c>
      <c r="FF12" s="1501">
        <v>176.85</v>
      </c>
      <c r="FG12" s="1501">
        <v>178.2</v>
      </c>
      <c r="FH12" s="1501">
        <v>177.34</v>
      </c>
      <c r="FI12" s="1501">
        <v>178.47</v>
      </c>
      <c r="FJ12" s="1501">
        <v>179.82</v>
      </c>
      <c r="FK12" s="1501">
        <v>183.22</v>
      </c>
      <c r="FL12" s="1533">
        <v>194.03</v>
      </c>
    </row>
    <row r="13" spans="2:168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  <c r="EY13" s="232"/>
      <c r="EZ13" s="972" t="s">
        <v>234</v>
      </c>
      <c r="FA13" s="1534">
        <v>3528.52</v>
      </c>
      <c r="FB13" s="1502">
        <v>3543.07</v>
      </c>
      <c r="FC13" s="1502">
        <v>3595.9</v>
      </c>
      <c r="FD13" s="1502">
        <v>4022.33</v>
      </c>
      <c r="FE13" s="1502">
        <v>4282</v>
      </c>
      <c r="FF13" s="1502">
        <v>4530.7</v>
      </c>
      <c r="FG13" s="1502">
        <v>4552.0600000000004</v>
      </c>
      <c r="FH13" s="1502">
        <v>4572.8100000000004</v>
      </c>
      <c r="FI13" s="1502">
        <v>4616.2299999999996</v>
      </c>
      <c r="FJ13" s="1502">
        <v>4621.68</v>
      </c>
      <c r="FK13" s="1502">
        <v>4677.33</v>
      </c>
      <c r="FL13" s="1535">
        <v>4946.9399999999996</v>
      </c>
    </row>
    <row r="14" spans="2:168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  <c r="EY14" s="232" t="s">
        <v>106</v>
      </c>
      <c r="EZ14" s="971" t="s">
        <v>105</v>
      </c>
      <c r="FA14" s="1532">
        <v>127.18</v>
      </c>
      <c r="FB14" s="1501">
        <v>129.26</v>
      </c>
      <c r="FC14" s="1501">
        <v>133.69</v>
      </c>
      <c r="FD14" s="1501">
        <v>154.33000000000001</v>
      </c>
      <c r="FE14" s="1501">
        <v>165.19</v>
      </c>
      <c r="FF14" s="1501">
        <v>172.64</v>
      </c>
      <c r="FG14" s="1501">
        <v>170.75</v>
      </c>
      <c r="FH14" s="1501">
        <v>170.38</v>
      </c>
      <c r="FI14" s="1501">
        <v>176.67</v>
      </c>
      <c r="FJ14" s="1501">
        <v>183.46</v>
      </c>
      <c r="FK14" s="1501">
        <v>194.69</v>
      </c>
      <c r="FL14" s="1533">
        <v>194.77</v>
      </c>
    </row>
    <row r="15" spans="2:168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  <c r="EY15" s="232"/>
      <c r="EZ15" s="972" t="s">
        <v>107</v>
      </c>
      <c r="FA15" s="1534">
        <v>949.52</v>
      </c>
      <c r="FB15" s="1502">
        <v>964.64</v>
      </c>
      <c r="FC15" s="1502">
        <v>997.65</v>
      </c>
      <c r="FD15" s="1502">
        <v>1152.0999999999999</v>
      </c>
      <c r="FE15" s="1502">
        <v>1233.48</v>
      </c>
      <c r="FF15" s="1502">
        <v>1289.1300000000001</v>
      </c>
      <c r="FG15" s="1502">
        <v>1274.71</v>
      </c>
      <c r="FH15" s="1502">
        <v>1271.1600000000001</v>
      </c>
      <c r="FI15" s="1502">
        <v>1318.6</v>
      </c>
      <c r="FJ15" s="1502">
        <v>1370.29</v>
      </c>
      <c r="FK15" s="1502">
        <v>1454.73</v>
      </c>
      <c r="FL15" s="1535">
        <v>1455.35</v>
      </c>
    </row>
    <row r="16" spans="2:168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  <c r="EY16" s="232" t="s">
        <v>108</v>
      </c>
      <c r="EZ16" s="971" t="s">
        <v>105</v>
      </c>
      <c r="FA16" s="1532">
        <v>140.09</v>
      </c>
      <c r="FB16" s="1501">
        <v>143.1</v>
      </c>
      <c r="FC16" s="1501">
        <v>149.97999999999999</v>
      </c>
      <c r="FD16" s="1501">
        <v>175.77</v>
      </c>
      <c r="FE16" s="1501">
        <v>182.07</v>
      </c>
      <c r="FF16" s="1501">
        <v>187.42</v>
      </c>
      <c r="FG16" s="1501">
        <v>182.92</v>
      </c>
      <c r="FH16" s="1501">
        <v>188.79</v>
      </c>
      <c r="FI16" s="1501">
        <v>190.3</v>
      </c>
      <c r="FJ16" s="1501">
        <v>190.32</v>
      </c>
      <c r="FK16" s="1501">
        <v>194.79</v>
      </c>
      <c r="FL16" s="1533">
        <v>204.65</v>
      </c>
    </row>
    <row r="17" spans="2:168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  <c r="EY17" s="232" t="s">
        <v>126</v>
      </c>
      <c r="EZ17" s="971" t="s">
        <v>105</v>
      </c>
      <c r="FA17" s="1532">
        <v>144.62</v>
      </c>
      <c r="FB17" s="1501">
        <v>145.9</v>
      </c>
      <c r="FC17" s="1501">
        <v>145.38999999999999</v>
      </c>
      <c r="FD17" s="1501">
        <v>149.32</v>
      </c>
      <c r="FE17" s="1501">
        <v>156.81</v>
      </c>
      <c r="FF17" s="1501">
        <v>164.37</v>
      </c>
      <c r="FG17" s="1501">
        <v>167.93</v>
      </c>
      <c r="FH17" s="1501">
        <v>167.48</v>
      </c>
      <c r="FI17" s="1501">
        <v>170.21</v>
      </c>
      <c r="FJ17" s="1501">
        <v>170.47</v>
      </c>
      <c r="FK17" s="1501">
        <v>171.4</v>
      </c>
      <c r="FL17" s="1533">
        <v>176.34</v>
      </c>
    </row>
    <row r="18" spans="2:168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  <c r="EY18" s="232" t="s">
        <v>112</v>
      </c>
      <c r="EZ18" s="971" t="s">
        <v>105</v>
      </c>
      <c r="FA18" s="1532">
        <v>136.62</v>
      </c>
      <c r="FB18" s="1501">
        <v>137.31</v>
      </c>
      <c r="FC18" s="1501">
        <v>139.88</v>
      </c>
      <c r="FD18" s="1501">
        <v>151.19999999999999</v>
      </c>
      <c r="FE18" s="1501">
        <v>165.79</v>
      </c>
      <c r="FF18" s="1501">
        <v>172.75</v>
      </c>
      <c r="FG18" s="1501">
        <v>173.34</v>
      </c>
      <c r="FH18" s="1501">
        <v>171.43</v>
      </c>
      <c r="FI18" s="1501">
        <v>174.48</v>
      </c>
      <c r="FJ18" s="1501">
        <v>178.62</v>
      </c>
      <c r="FK18" s="1501">
        <v>186</v>
      </c>
      <c r="FL18" s="1533">
        <v>189.74</v>
      </c>
    </row>
    <row r="19" spans="2:168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  <c r="EY19" s="232" t="s">
        <v>109</v>
      </c>
      <c r="EZ19" s="971" t="s">
        <v>105</v>
      </c>
      <c r="FA19" s="1532">
        <v>174.48</v>
      </c>
      <c r="FB19" s="1501">
        <v>170.96</v>
      </c>
      <c r="FC19" s="1501">
        <v>171.04</v>
      </c>
      <c r="FD19" s="1501">
        <v>173.46</v>
      </c>
      <c r="FE19" s="1501">
        <v>180.74</v>
      </c>
      <c r="FF19" s="1501">
        <v>189.03</v>
      </c>
      <c r="FG19" s="1501">
        <v>198.37</v>
      </c>
      <c r="FH19" s="1501">
        <v>204.31</v>
      </c>
      <c r="FI19" s="1501">
        <v>205.32</v>
      </c>
      <c r="FJ19" s="1501">
        <v>208.13</v>
      </c>
      <c r="FK19" s="1501">
        <v>212.33</v>
      </c>
      <c r="FL19" s="1533">
        <v>222.31</v>
      </c>
    </row>
    <row r="20" spans="2:168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  <c r="EY20" s="232" t="s">
        <v>110</v>
      </c>
      <c r="EZ20" s="972" t="s">
        <v>105</v>
      </c>
      <c r="FA20" s="1532">
        <v>127.54</v>
      </c>
      <c r="FB20" s="1501">
        <v>130.56</v>
      </c>
      <c r="FC20" s="1501">
        <v>141.96</v>
      </c>
      <c r="FD20" s="1501">
        <v>161.12</v>
      </c>
      <c r="FE20" s="1501">
        <v>167.6</v>
      </c>
      <c r="FF20" s="1501">
        <v>177.66</v>
      </c>
      <c r="FG20" s="1501">
        <v>180.82</v>
      </c>
      <c r="FH20" s="1501">
        <v>180.87</v>
      </c>
      <c r="FI20" s="1501">
        <v>181.38</v>
      </c>
      <c r="FJ20" s="1501">
        <v>179.54</v>
      </c>
      <c r="FK20" s="1501">
        <v>178.35</v>
      </c>
      <c r="FL20" s="1533">
        <v>185.77</v>
      </c>
    </row>
    <row r="21" spans="2:168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  <c r="EY21" s="232" t="s">
        <v>111</v>
      </c>
      <c r="EZ21" s="971" t="s">
        <v>105</v>
      </c>
      <c r="FA21" s="1532">
        <v>129</v>
      </c>
      <c r="FB21" s="1501">
        <v>129.13999999999999</v>
      </c>
      <c r="FC21" s="1501">
        <v>133.16</v>
      </c>
      <c r="FD21" s="1501">
        <v>148.80000000000001</v>
      </c>
      <c r="FE21" s="1501">
        <v>155.16</v>
      </c>
      <c r="FF21" s="1501">
        <v>161.27000000000001</v>
      </c>
      <c r="FG21" s="1501">
        <v>164.74</v>
      </c>
      <c r="FH21" s="1501">
        <v>168.65</v>
      </c>
      <c r="FI21" s="1501">
        <v>178.13</v>
      </c>
      <c r="FJ21" s="1501">
        <v>181</v>
      </c>
      <c r="FK21" s="1501">
        <v>180.3</v>
      </c>
      <c r="FL21" s="1533">
        <v>180.06</v>
      </c>
    </row>
    <row r="22" spans="2:168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  <c r="EY22" s="232" t="s">
        <v>252</v>
      </c>
      <c r="EZ22" s="971" t="s">
        <v>254</v>
      </c>
      <c r="FA22" s="1532">
        <v>141.66</v>
      </c>
      <c r="FB22" s="1501">
        <v>141.24</v>
      </c>
      <c r="FC22" s="1501">
        <v>143.38999999999999</v>
      </c>
      <c r="FD22" s="1501">
        <v>165.07</v>
      </c>
      <c r="FE22" s="1501">
        <v>171.68</v>
      </c>
      <c r="FF22" s="1501">
        <v>173</v>
      </c>
      <c r="FG22" s="1501">
        <v>172.02</v>
      </c>
      <c r="FH22" s="1501">
        <v>178.24</v>
      </c>
      <c r="FI22" s="1501">
        <v>186.58</v>
      </c>
      <c r="FJ22" s="1501">
        <v>185.68</v>
      </c>
      <c r="FK22" s="1501">
        <v>186.33</v>
      </c>
      <c r="FL22" s="1533">
        <v>194.07</v>
      </c>
    </row>
    <row r="23" spans="2:168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  <c r="EY23" s="232"/>
      <c r="EZ23" s="972" t="s">
        <v>255</v>
      </c>
      <c r="FA23" s="1534">
        <v>1052.1600000000001</v>
      </c>
      <c r="FB23" s="1502">
        <v>1047.3599999999999</v>
      </c>
      <c r="FC23" s="1502">
        <v>1064.0999999999999</v>
      </c>
      <c r="FD23" s="1502">
        <v>1226.27</v>
      </c>
      <c r="FE23" s="1502">
        <v>1273.58</v>
      </c>
      <c r="FF23" s="1502">
        <v>1281.8</v>
      </c>
      <c r="FG23" s="1502">
        <v>1271.42</v>
      </c>
      <c r="FH23" s="1502">
        <v>1317.06</v>
      </c>
      <c r="FI23" s="1502">
        <v>1380.9</v>
      </c>
      <c r="FJ23" s="1502">
        <v>1380.48</v>
      </c>
      <c r="FK23" s="1502">
        <v>1386.47</v>
      </c>
      <c r="FL23" s="1535">
        <v>1444.16</v>
      </c>
    </row>
    <row r="24" spans="2:168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466</v>
      </c>
      <c r="EV24" s="1157" t="s">
        <v>466</v>
      </c>
      <c r="EW24" s="1275" t="s">
        <v>466</v>
      </c>
      <c r="EY24" s="232" t="s">
        <v>128</v>
      </c>
      <c r="EZ24" s="971" t="s">
        <v>105</v>
      </c>
      <c r="FA24" s="1536">
        <v>161.94</v>
      </c>
      <c r="FB24" s="1503">
        <v>162.84</v>
      </c>
      <c r="FC24" s="1503">
        <v>164.02</v>
      </c>
      <c r="FD24" s="1503">
        <v>173.6</v>
      </c>
      <c r="FE24" s="1503">
        <v>190.57</v>
      </c>
      <c r="FF24" s="1503">
        <v>202.66</v>
      </c>
      <c r="FG24" s="1503">
        <v>203.21</v>
      </c>
      <c r="FH24" s="1503">
        <v>202.7</v>
      </c>
      <c r="FI24" s="1503">
        <v>202.9</v>
      </c>
      <c r="FJ24" s="1503">
        <v>202.25</v>
      </c>
      <c r="FK24" s="1503">
        <v>201</v>
      </c>
      <c r="FL24" s="1537">
        <v>201.4</v>
      </c>
    </row>
    <row r="25" spans="2:168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  <c r="EY25" s="232" t="s">
        <v>130</v>
      </c>
      <c r="EZ25" s="971" t="s">
        <v>105</v>
      </c>
      <c r="FA25" s="1536">
        <v>127.78</v>
      </c>
      <c r="FB25" s="1503">
        <v>130.72999999999999</v>
      </c>
      <c r="FC25" s="1503">
        <v>135.25</v>
      </c>
      <c r="FD25" s="1503">
        <v>169.61</v>
      </c>
      <c r="FE25" s="1503">
        <v>187.48</v>
      </c>
      <c r="FF25" s="1503">
        <v>183.46</v>
      </c>
      <c r="FG25" s="1503">
        <v>165.96</v>
      </c>
      <c r="FH25" s="1503">
        <v>177.01</v>
      </c>
      <c r="FI25" s="1503">
        <v>178.46</v>
      </c>
      <c r="FJ25" s="1503">
        <v>179.71</v>
      </c>
      <c r="FK25" s="1503">
        <v>186.39</v>
      </c>
      <c r="FL25" s="1537">
        <v>210.24</v>
      </c>
    </row>
    <row r="26" spans="2:168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  <c r="EY26" s="232" t="s">
        <v>129</v>
      </c>
      <c r="EZ26" s="971" t="s">
        <v>105</v>
      </c>
      <c r="FA26" s="1536">
        <v>121.87</v>
      </c>
      <c r="FB26" s="1503">
        <v>124.78</v>
      </c>
      <c r="FC26" s="1503">
        <v>129.71</v>
      </c>
      <c r="FD26" s="1503">
        <v>165.53</v>
      </c>
      <c r="FE26" s="1503">
        <v>183.08</v>
      </c>
      <c r="FF26" s="1503">
        <v>175.51</v>
      </c>
      <c r="FG26" s="1503">
        <v>159.93</v>
      </c>
      <c r="FH26" s="1503">
        <v>170.49</v>
      </c>
      <c r="FI26" s="1503">
        <v>173.16</v>
      </c>
      <c r="FJ26" s="1503">
        <v>174.24</v>
      </c>
      <c r="FK26" s="1503">
        <v>180.37</v>
      </c>
      <c r="FL26" s="1537">
        <v>197.7</v>
      </c>
    </row>
    <row r="27" spans="2:168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  <c r="EY27" s="232" t="s">
        <v>131</v>
      </c>
      <c r="EZ27" s="971" t="s">
        <v>105</v>
      </c>
      <c r="FA27" s="1536">
        <v>142.61000000000001</v>
      </c>
      <c r="FB27" s="1503">
        <v>141.4</v>
      </c>
      <c r="FC27" s="1503">
        <v>144.52000000000001</v>
      </c>
      <c r="FD27" s="1503">
        <v>172.27</v>
      </c>
      <c r="FE27" s="1503">
        <v>180.97</v>
      </c>
      <c r="FF27" s="1503">
        <v>187.37</v>
      </c>
      <c r="FG27" s="1503">
        <v>184.18</v>
      </c>
      <c r="FH27" s="1503">
        <v>188.09</v>
      </c>
      <c r="FI27" s="1503">
        <v>190.45</v>
      </c>
      <c r="FJ27" s="1503">
        <v>192.02</v>
      </c>
      <c r="FK27" s="1503">
        <v>194.76</v>
      </c>
      <c r="FL27" s="1537">
        <v>207.62</v>
      </c>
    </row>
    <row r="28" spans="2:168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466</v>
      </c>
      <c r="EV28" s="1159" t="s">
        <v>466</v>
      </c>
      <c r="EW28" s="1297" t="s">
        <v>466</v>
      </c>
      <c r="EY28" s="232"/>
      <c r="EZ28" s="971" t="s">
        <v>136</v>
      </c>
      <c r="FA28" s="1538">
        <v>45635.73</v>
      </c>
      <c r="FB28" s="1504">
        <v>44951.09</v>
      </c>
      <c r="FC28" s="1504">
        <v>45685.16</v>
      </c>
      <c r="FD28" s="1504">
        <v>55315.97</v>
      </c>
      <c r="FE28" s="1504">
        <v>58767.45</v>
      </c>
      <c r="FF28" s="1504">
        <v>60482.1</v>
      </c>
      <c r="FG28" s="1504">
        <v>59883.5</v>
      </c>
      <c r="FH28" s="1504">
        <v>61464.9</v>
      </c>
      <c r="FI28" s="1504">
        <v>63267.08</v>
      </c>
      <c r="FJ28" s="1504">
        <v>63666.67</v>
      </c>
      <c r="FK28" s="1504">
        <v>64898.1</v>
      </c>
      <c r="FL28" s="1539">
        <v>68686.69</v>
      </c>
    </row>
    <row r="29" spans="2:168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  <c r="EY29" s="232" t="s">
        <v>132</v>
      </c>
      <c r="EZ29" s="971" t="s">
        <v>105</v>
      </c>
      <c r="FA29" s="1536">
        <v>214</v>
      </c>
      <c r="FB29" s="1503">
        <v>214</v>
      </c>
      <c r="FC29" s="1503">
        <v>214</v>
      </c>
      <c r="FD29" s="1503">
        <v>214</v>
      </c>
      <c r="FE29" s="1503">
        <v>214</v>
      </c>
      <c r="FF29" s="1503">
        <v>214</v>
      </c>
      <c r="FG29" s="1503">
        <v>214</v>
      </c>
      <c r="FH29" s="1503">
        <v>214</v>
      </c>
      <c r="FI29" s="1503">
        <v>214</v>
      </c>
      <c r="FJ29" s="1503">
        <v>214</v>
      </c>
      <c r="FK29" s="1503">
        <v>214</v>
      </c>
      <c r="FL29" s="1537">
        <v>214</v>
      </c>
    </row>
    <row r="30" spans="2:168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  <c r="EY30" s="232" t="s">
        <v>575</v>
      </c>
      <c r="EZ30" s="972" t="s">
        <v>105</v>
      </c>
      <c r="FA30" s="1536">
        <v>121.96</v>
      </c>
      <c r="FB30" s="1503">
        <v>123.52</v>
      </c>
      <c r="FC30" s="1503">
        <v>129.47999999999999</v>
      </c>
      <c r="FD30" s="1503">
        <v>156.51</v>
      </c>
      <c r="FE30" s="1503">
        <v>161.01</v>
      </c>
      <c r="FF30" s="1503">
        <v>165.27</v>
      </c>
      <c r="FG30" s="1503">
        <v>160.82</v>
      </c>
      <c r="FH30" s="1503">
        <v>168.16</v>
      </c>
      <c r="FI30" s="1503">
        <v>172.08</v>
      </c>
      <c r="FJ30" s="1503">
        <v>172.43</v>
      </c>
      <c r="FK30" s="1503">
        <v>179.76</v>
      </c>
      <c r="FL30" s="1537">
        <v>188.84</v>
      </c>
    </row>
    <row r="31" spans="2:168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  <c r="EY31" s="232" t="s">
        <v>116</v>
      </c>
      <c r="EZ31" s="973" t="s">
        <v>105</v>
      </c>
      <c r="FA31" s="1536">
        <v>140.24</v>
      </c>
      <c r="FB31" s="1503">
        <v>142.19999999999999</v>
      </c>
      <c r="FC31" s="1503">
        <v>147.55000000000001</v>
      </c>
      <c r="FD31" s="1503">
        <v>172.27</v>
      </c>
      <c r="FE31" s="1503">
        <v>177.65</v>
      </c>
      <c r="FF31" s="1503">
        <v>184.45</v>
      </c>
      <c r="FG31" s="1503">
        <v>182.49</v>
      </c>
      <c r="FH31" s="1503">
        <v>188.04</v>
      </c>
      <c r="FI31" s="1503">
        <v>189.42</v>
      </c>
      <c r="FJ31" s="1503">
        <v>188.76</v>
      </c>
      <c r="FK31" s="1503">
        <v>192.47</v>
      </c>
      <c r="FL31" s="1537">
        <v>203.2</v>
      </c>
    </row>
    <row r="32" spans="2:168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  <c r="EY32" s="232" t="s">
        <v>133</v>
      </c>
      <c r="EZ32" s="973" t="s">
        <v>105</v>
      </c>
      <c r="FA32" s="1536">
        <v>125.7</v>
      </c>
      <c r="FB32" s="1503">
        <v>127.48</v>
      </c>
      <c r="FC32" s="1503">
        <v>136.51</v>
      </c>
      <c r="FD32" s="1503">
        <v>175.44</v>
      </c>
      <c r="FE32" s="1503">
        <v>178.08</v>
      </c>
      <c r="FF32" s="1503">
        <v>178.04</v>
      </c>
      <c r="FG32" s="1503">
        <v>172.56</v>
      </c>
      <c r="FH32" s="1503">
        <v>175.33</v>
      </c>
      <c r="FI32" s="1503">
        <v>177.78</v>
      </c>
      <c r="FJ32" s="1503">
        <v>178.17</v>
      </c>
      <c r="FK32" s="1503">
        <v>179.79</v>
      </c>
      <c r="FL32" s="1537">
        <v>192.98</v>
      </c>
    </row>
    <row r="33" spans="2:168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  <c r="EY33" s="232"/>
      <c r="EZ33" s="972" t="s">
        <v>137</v>
      </c>
      <c r="FA33" s="1538">
        <v>539.6</v>
      </c>
      <c r="FB33" s="1504">
        <v>550.04</v>
      </c>
      <c r="FC33" s="1504">
        <v>586.9</v>
      </c>
      <c r="FD33" s="1504">
        <v>751.8</v>
      </c>
      <c r="FE33" s="1504">
        <v>764.92</v>
      </c>
      <c r="FF33" s="1504">
        <v>759.35</v>
      </c>
      <c r="FG33" s="1504">
        <v>734.93</v>
      </c>
      <c r="FH33" s="1504">
        <v>760.9</v>
      </c>
      <c r="FI33" s="1504">
        <v>773.79</v>
      </c>
      <c r="FJ33" s="1504">
        <v>766.91</v>
      </c>
      <c r="FK33" s="1504">
        <v>769.96</v>
      </c>
      <c r="FL33" s="1539">
        <v>824.7</v>
      </c>
    </row>
    <row r="34" spans="2:168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  <c r="EY34" s="232" t="s">
        <v>117</v>
      </c>
      <c r="EZ34" s="971" t="s">
        <v>105</v>
      </c>
      <c r="FA34" s="1536">
        <v>138</v>
      </c>
      <c r="FB34" s="1503">
        <v>141.5</v>
      </c>
      <c r="FC34" s="1503">
        <v>152</v>
      </c>
      <c r="FD34" s="1503">
        <v>175.03</v>
      </c>
      <c r="FE34" s="1503">
        <v>181.94</v>
      </c>
      <c r="FF34" s="1503">
        <v>191.37</v>
      </c>
      <c r="FG34" s="1503">
        <v>193.77</v>
      </c>
      <c r="FH34" s="1503">
        <v>194.42</v>
      </c>
      <c r="FI34" s="1503">
        <v>194.97</v>
      </c>
      <c r="FJ34" s="1503">
        <v>192.13</v>
      </c>
      <c r="FK34" s="1503">
        <v>192.3</v>
      </c>
      <c r="FL34" s="1537">
        <v>205.74</v>
      </c>
    </row>
    <row r="35" spans="2:168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  <c r="EY35" s="232" t="s">
        <v>152</v>
      </c>
      <c r="EZ35" s="971" t="s">
        <v>105</v>
      </c>
      <c r="FA35" s="1532">
        <v>140.32</v>
      </c>
      <c r="FB35" s="1501">
        <v>109.95</v>
      </c>
      <c r="FC35" s="1501">
        <v>125.22</v>
      </c>
      <c r="FD35" s="1501">
        <v>156.94</v>
      </c>
      <c r="FE35" s="1501">
        <v>179.69</v>
      </c>
      <c r="FF35" s="1501">
        <v>188.54</v>
      </c>
      <c r="FG35" s="1501">
        <v>189.42</v>
      </c>
      <c r="FH35" s="1501">
        <v>183.64</v>
      </c>
      <c r="FI35" s="1501">
        <v>189.61</v>
      </c>
      <c r="FJ35" s="1501">
        <v>193.04</v>
      </c>
      <c r="FK35" s="1501">
        <v>199.32</v>
      </c>
      <c r="FL35" s="1533">
        <v>221.88</v>
      </c>
    </row>
    <row r="36" spans="2:168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  <c r="EY36" s="232"/>
      <c r="EZ36" s="971" t="s">
        <v>156</v>
      </c>
      <c r="FA36" s="1538">
        <v>659.34</v>
      </c>
      <c r="FB36" s="1504">
        <v>522.15</v>
      </c>
      <c r="FC36" s="1504">
        <v>595.28</v>
      </c>
      <c r="FD36" s="1504">
        <v>746.82</v>
      </c>
      <c r="FE36" s="1504">
        <v>855.15</v>
      </c>
      <c r="FF36" s="1504">
        <v>891.34</v>
      </c>
      <c r="FG36" s="1504">
        <v>895.74</v>
      </c>
      <c r="FH36" s="1504">
        <v>868.26</v>
      </c>
      <c r="FI36" s="1504">
        <v>898.32</v>
      </c>
      <c r="FJ36" s="1504">
        <v>917.67</v>
      </c>
      <c r="FK36" s="1504">
        <v>950.45</v>
      </c>
      <c r="FL36" s="1539">
        <v>1060.1500000000001</v>
      </c>
    </row>
    <row r="37" spans="2:168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  <c r="EY37" s="232" t="s">
        <v>138</v>
      </c>
      <c r="EZ37" s="971" t="s">
        <v>105</v>
      </c>
      <c r="FA37" s="1532">
        <v>149.05000000000001</v>
      </c>
      <c r="FB37" s="1501">
        <v>149.9</v>
      </c>
      <c r="FC37" s="1501">
        <v>153.69</v>
      </c>
      <c r="FD37" s="1501">
        <v>172.58</v>
      </c>
      <c r="FE37" s="1501">
        <v>177.13</v>
      </c>
      <c r="FF37" s="1501">
        <v>188.77</v>
      </c>
      <c r="FG37" s="1501">
        <v>188.41</v>
      </c>
      <c r="FH37" s="1501">
        <v>195.22</v>
      </c>
      <c r="FI37" s="1501">
        <v>193.68</v>
      </c>
      <c r="FJ37" s="1501">
        <v>194.84</v>
      </c>
      <c r="FK37" s="1501">
        <v>197.33</v>
      </c>
      <c r="FL37" s="1533">
        <v>209.14</v>
      </c>
    </row>
    <row r="38" spans="2:168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  <c r="EY38" s="232" t="s">
        <v>134</v>
      </c>
      <c r="EZ38" s="971" t="s">
        <v>105</v>
      </c>
      <c r="FA38" s="1532">
        <v>142.1</v>
      </c>
      <c r="FB38" s="1501">
        <v>140.68</v>
      </c>
      <c r="FC38" s="1501">
        <v>141.09</v>
      </c>
      <c r="FD38" s="1501">
        <v>167.34</v>
      </c>
      <c r="FE38" s="1501">
        <v>177.69</v>
      </c>
      <c r="FF38" s="1501">
        <v>183.76</v>
      </c>
      <c r="FG38" s="1501">
        <v>183.23</v>
      </c>
      <c r="FH38" s="1501">
        <v>186.32</v>
      </c>
      <c r="FI38" s="1501">
        <v>186.91</v>
      </c>
      <c r="FJ38" s="1501">
        <v>188.4</v>
      </c>
      <c r="FK38" s="1501">
        <v>194.18</v>
      </c>
      <c r="FL38" s="1533">
        <v>208.07</v>
      </c>
    </row>
    <row r="39" spans="2:168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  <c r="EY39" s="232" t="s">
        <v>118</v>
      </c>
      <c r="EZ39" s="971" t="s">
        <v>105</v>
      </c>
      <c r="FA39" s="1532">
        <v>164.39</v>
      </c>
      <c r="FB39" s="1501">
        <v>165.18</v>
      </c>
      <c r="FC39" s="1501">
        <v>164.88</v>
      </c>
      <c r="FD39" s="1501">
        <v>164.45</v>
      </c>
      <c r="FE39" s="1501">
        <v>164.45</v>
      </c>
      <c r="FF39" s="1501">
        <v>164.09</v>
      </c>
      <c r="FG39" s="1501">
        <v>163.87</v>
      </c>
      <c r="FH39" s="1501">
        <v>165.33</v>
      </c>
      <c r="FI39" s="1501">
        <v>164.48</v>
      </c>
      <c r="FJ39" s="1501">
        <v>165.58</v>
      </c>
      <c r="FK39" s="1501">
        <v>165.79</v>
      </c>
      <c r="FL39" s="1533">
        <v>168.14</v>
      </c>
    </row>
    <row r="40" spans="2:168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  <c r="EY40" s="232" t="s">
        <v>119</v>
      </c>
      <c r="EZ40" s="971" t="s">
        <v>105</v>
      </c>
      <c r="FA40" s="1532">
        <v>167.74</v>
      </c>
      <c r="FB40" s="1501">
        <v>164</v>
      </c>
      <c r="FC40" s="1501">
        <v>162.58000000000001</v>
      </c>
      <c r="FD40" s="1501">
        <v>162.71</v>
      </c>
      <c r="FE40" s="1501">
        <v>161.15</v>
      </c>
      <c r="FF40" s="1501">
        <v>164.39</v>
      </c>
      <c r="FG40" s="1501">
        <v>167.7</v>
      </c>
      <c r="FH40" s="1501">
        <v>165.66</v>
      </c>
      <c r="FI40" s="1501">
        <v>166.46</v>
      </c>
      <c r="FJ40" s="1501">
        <v>168.05</v>
      </c>
      <c r="FK40" s="1501">
        <v>174.45</v>
      </c>
      <c r="FL40" s="1533">
        <v>182.42</v>
      </c>
    </row>
    <row r="41" spans="2:168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  <c r="EY41" s="975"/>
      <c r="EZ41" s="976" t="s">
        <v>120</v>
      </c>
      <c r="FA41" s="1534">
        <v>1721.71</v>
      </c>
      <c r="FB41" s="1502">
        <v>1719.57</v>
      </c>
      <c r="FC41" s="1502">
        <v>1708.26</v>
      </c>
      <c r="FD41" s="1502">
        <v>1705.13</v>
      </c>
      <c r="FE41" s="1502">
        <v>1729.13</v>
      </c>
      <c r="FF41" s="1502">
        <v>1747.6</v>
      </c>
      <c r="FG41" s="1502">
        <v>1770.77</v>
      </c>
      <c r="FH41" s="1502">
        <v>1776.45</v>
      </c>
      <c r="FI41" s="1502">
        <v>1781.23</v>
      </c>
      <c r="FJ41" s="1502">
        <v>1813.71</v>
      </c>
      <c r="FK41" s="1502">
        <v>1859.47</v>
      </c>
      <c r="FL41" s="1535">
        <v>1911.74</v>
      </c>
    </row>
    <row r="42" spans="2:168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  <c r="EY42" s="232" t="s">
        <v>121</v>
      </c>
      <c r="EZ42" s="971" t="s">
        <v>105</v>
      </c>
      <c r="FA42" s="1532">
        <v>158.19</v>
      </c>
      <c r="FB42" s="1501">
        <v>160.15</v>
      </c>
      <c r="FC42" s="1501">
        <v>162.01</v>
      </c>
      <c r="FD42" s="1501">
        <v>162.24</v>
      </c>
      <c r="FE42" s="1501">
        <v>166.48</v>
      </c>
      <c r="FF42" s="1501">
        <v>167.6</v>
      </c>
      <c r="FG42" s="1501">
        <v>169.7</v>
      </c>
      <c r="FH42" s="1501">
        <v>167.56</v>
      </c>
      <c r="FI42" s="1501">
        <v>172.34</v>
      </c>
      <c r="FJ42" s="1501">
        <v>178.16</v>
      </c>
      <c r="FK42" s="1501">
        <v>183.9</v>
      </c>
      <c r="FL42" s="1533">
        <v>190.29</v>
      </c>
    </row>
    <row r="43" spans="2:168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  <c r="EY43" s="975"/>
      <c r="EZ43" s="971" t="s">
        <v>122</v>
      </c>
      <c r="FA43" s="1534">
        <v>140.4</v>
      </c>
      <c r="FB43" s="1502">
        <v>139.88</v>
      </c>
      <c r="FC43" s="1502">
        <v>139.07</v>
      </c>
      <c r="FD43" s="1502">
        <v>139.84</v>
      </c>
      <c r="FE43" s="1502">
        <v>144.93</v>
      </c>
      <c r="FF43" s="1502">
        <v>149.26</v>
      </c>
      <c r="FG43" s="1502">
        <v>152.49</v>
      </c>
      <c r="FH43" s="1502">
        <v>153.27000000000001</v>
      </c>
      <c r="FI43" s="1502">
        <v>153.66999999999999</v>
      </c>
      <c r="FJ43" s="1502">
        <v>155.96</v>
      </c>
      <c r="FK43" s="1502">
        <v>157.85</v>
      </c>
      <c r="FL43" s="1535">
        <v>161.28</v>
      </c>
    </row>
    <row r="44" spans="2:168" ht="15.95" customHeight="1" thickBo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  <c r="EY44" s="975"/>
      <c r="EZ44" s="977"/>
      <c r="FA44" s="1540"/>
      <c r="FB44" s="1541"/>
      <c r="FC44" s="1541"/>
      <c r="FD44" s="1541"/>
      <c r="FE44" s="1541"/>
      <c r="FF44" s="1541"/>
      <c r="FG44" s="1541"/>
      <c r="FH44" s="1541"/>
      <c r="FI44" s="1541"/>
      <c r="FJ44" s="1541"/>
      <c r="FK44" s="1541"/>
      <c r="FL44" s="1542"/>
    </row>
    <row r="45" spans="2:168" ht="15.95" customHeight="1" thickBo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  <c r="EY45" s="483" t="s">
        <v>139</v>
      </c>
      <c r="EZ45" s="978" t="s">
        <v>105</v>
      </c>
      <c r="FA45" s="1543">
        <v>134.33000000000001</v>
      </c>
      <c r="FB45" s="1544">
        <v>135.61000000000001</v>
      </c>
      <c r="FC45" s="1544">
        <v>142.12</v>
      </c>
      <c r="FD45" s="1544">
        <v>166.24</v>
      </c>
      <c r="FE45" s="1544">
        <v>172.63</v>
      </c>
      <c r="FF45" s="1544">
        <v>177.67</v>
      </c>
      <c r="FG45" s="1544">
        <v>175.55</v>
      </c>
      <c r="FH45" s="1544">
        <v>178.82</v>
      </c>
      <c r="FI45" s="1544">
        <v>181.74</v>
      </c>
      <c r="FJ45" s="1544">
        <v>182.74</v>
      </c>
      <c r="FK45" s="1544">
        <v>186.42</v>
      </c>
      <c r="FL45" s="1545">
        <v>195.15</v>
      </c>
    </row>
    <row r="46" spans="2:168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68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68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0" zoomScale="75" workbookViewId="0">
      <selection activeCell="Z94" sqref="Z94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544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01" t="s">
        <v>313</v>
      </c>
      <c r="R3" s="1802"/>
      <c r="S3" s="1802"/>
      <c r="T3" s="1802"/>
      <c r="U3" s="840"/>
      <c r="V3" s="1038">
        <v>2003</v>
      </c>
      <c r="W3" s="1801" t="s">
        <v>314</v>
      </c>
      <c r="X3" s="1801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01" t="s">
        <v>313</v>
      </c>
      <c r="R7" s="1802"/>
      <c r="S7" s="1802"/>
      <c r="T7" s="1802"/>
      <c r="U7" s="840"/>
      <c r="V7" s="1038">
        <v>2004</v>
      </c>
      <c r="W7" s="1801" t="s">
        <v>314</v>
      </c>
      <c r="X7" s="1801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01" t="s">
        <v>313</v>
      </c>
      <c r="R11" s="1802"/>
      <c r="S11" s="1802"/>
      <c r="T11" s="1802"/>
      <c r="U11" s="840"/>
      <c r="V11" s="1038">
        <v>2005</v>
      </c>
      <c r="W11" s="1801" t="s">
        <v>314</v>
      </c>
      <c r="X11" s="1801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01" t="s">
        <v>313</v>
      </c>
      <c r="R15" s="1802"/>
      <c r="S15" s="1802"/>
      <c r="T15" s="1802"/>
      <c r="U15" s="840"/>
      <c r="V15" s="1038">
        <v>2006</v>
      </c>
      <c r="W15" s="1801" t="s">
        <v>314</v>
      </c>
      <c r="X15" s="1801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01" t="s">
        <v>313</v>
      </c>
      <c r="R19" s="1802"/>
      <c r="S19" s="1802"/>
      <c r="T19" s="1802"/>
      <c r="U19" s="840"/>
      <c r="V19" s="1038">
        <v>2007</v>
      </c>
      <c r="W19" s="1801" t="s">
        <v>314</v>
      </c>
      <c r="X19" s="1801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82" t="s">
        <v>313</v>
      </c>
      <c r="R71" s="1583"/>
      <c r="S71" s="1583"/>
      <c r="T71" s="1583"/>
      <c r="U71" s="840"/>
      <c r="V71" s="1038">
        <v>2020</v>
      </c>
      <c r="W71" s="1582" t="s">
        <v>314</v>
      </c>
      <c r="X71" s="1582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84" t="s">
        <v>323</v>
      </c>
      <c r="E78" s="840"/>
      <c r="F78" s="840"/>
      <c r="G78" s="840"/>
      <c r="H78" s="1585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86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87">
        <f>(C61-N57)/N57*100</f>
        <v>0.73554373656217209</v>
      </c>
      <c r="D81" s="1587">
        <f t="shared" ref="D81:N81" si="0">(D61-C61)/C61*100</f>
        <v>0.72455627948776713</v>
      </c>
      <c r="E81" s="1587">
        <f t="shared" si="0"/>
        <v>2.1245748062231491</v>
      </c>
      <c r="F81" s="1587">
        <f t="shared" si="0"/>
        <v>6.7543955443922705</v>
      </c>
      <c r="G81" s="1587">
        <f t="shared" si="0"/>
        <v>3.9537619559101933</v>
      </c>
      <c r="H81" s="1587">
        <f t="shared" si="0"/>
        <v>2.9472544774650564</v>
      </c>
      <c r="I81" s="1587">
        <f t="shared" si="0"/>
        <v>-2.3228026573627041</v>
      </c>
      <c r="J81" s="1587">
        <f t="shared" si="0"/>
        <v>-3.9438273719234731</v>
      </c>
      <c r="K81" s="1587">
        <f t="shared" si="0"/>
        <v>-9.6785696092913112E-2</v>
      </c>
      <c r="L81" s="1587">
        <f t="shared" si="0"/>
        <v>-0.49459514582908365</v>
      </c>
      <c r="M81" s="1587">
        <f t="shared" si="0"/>
        <v>-2.5570074301819159</v>
      </c>
      <c r="N81" s="1587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84" t="s">
        <v>324</v>
      </c>
      <c r="E86" s="840"/>
      <c r="F86" s="840"/>
      <c r="G86" s="840"/>
      <c r="H86" s="1585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86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87">
        <f t="shared" ref="C89:N89" si="1">(C61-C57)/C57*100</f>
        <v>34.797092671108402</v>
      </c>
      <c r="D89" s="1587">
        <f t="shared" si="1"/>
        <v>36.144852717886437</v>
      </c>
      <c r="E89" s="1587">
        <f t="shared" si="1"/>
        <v>30.553179355574557</v>
      </c>
      <c r="F89" s="1587">
        <f t="shared" si="1"/>
        <v>32.298010556232235</v>
      </c>
      <c r="G89" s="1587">
        <f t="shared" si="1"/>
        <v>36.338632857047038</v>
      </c>
      <c r="H89" s="1587">
        <f t="shared" si="1"/>
        <v>36.102257204189165</v>
      </c>
      <c r="I89" s="1587">
        <f t="shared" si="1"/>
        <v>29.684624658925056</v>
      </c>
      <c r="J89" s="1587">
        <f t="shared" si="1"/>
        <v>20.287990196078439</v>
      </c>
      <c r="K89" s="1587">
        <f t="shared" si="1"/>
        <v>16.171069778462275</v>
      </c>
      <c r="L89" s="1587">
        <f t="shared" si="1"/>
        <v>14.969954047366556</v>
      </c>
      <c r="M89" s="1587">
        <f t="shared" si="1"/>
        <v>10.327222093293097</v>
      </c>
      <c r="N89" s="1587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84" t="s">
        <v>323</v>
      </c>
      <c r="E93" s="840"/>
      <c r="F93" s="840"/>
      <c r="G93" s="840"/>
      <c r="H93" s="1585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86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87">
        <f>(C65-N61)/N61*100</f>
        <v>-0.68060021436226248</v>
      </c>
      <c r="D96" s="1587">
        <f>(D65-C65)/C65*100</f>
        <v>-2.8219932013165803</v>
      </c>
      <c r="E96" s="1587">
        <f>(E65-D65)/D65*100</f>
        <v>2.2543031649083853</v>
      </c>
      <c r="F96" s="1587">
        <f>(F65-E65)/E65*100</f>
        <v>3.6544309296264066</v>
      </c>
      <c r="G96" s="1587">
        <f t="shared" ref="G96:N96" si="2">(G65-F65)/F65*100</f>
        <v>-3.8661008958038638</v>
      </c>
      <c r="H96" s="1587">
        <f t="shared" si="2"/>
        <v>-1.8963544221023323</v>
      </c>
      <c r="I96" s="1587">
        <f t="shared" si="2"/>
        <v>2.6106759984446972</v>
      </c>
      <c r="J96" s="1587">
        <f t="shared" si="2"/>
        <v>-2.1166026092134449</v>
      </c>
      <c r="K96" s="1587">
        <f t="shared" si="2"/>
        <v>-1.8637318880654821</v>
      </c>
      <c r="L96" s="1587">
        <f t="shared" si="2"/>
        <v>1.4257537334460419</v>
      </c>
      <c r="M96" s="1587">
        <f t="shared" si="2"/>
        <v>-6.606289587731963</v>
      </c>
      <c r="N96" s="1587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84" t="s">
        <v>324</v>
      </c>
      <c r="E101" s="840"/>
      <c r="F101" s="840"/>
      <c r="G101" s="840"/>
      <c r="H101" s="1585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86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87">
        <f>(C65-C61)/C61*100</f>
        <v>4.0945854864075608</v>
      </c>
      <c r="D104" s="1587">
        <f t="shared" ref="D104:N104" si="3">(D65-D61)/D61*100</f>
        <v>0.42937601070650855</v>
      </c>
      <c r="E104" s="1587">
        <f t="shared" si="3"/>
        <v>0.55695096647374154</v>
      </c>
      <c r="F104" s="1587">
        <f t="shared" si="3"/>
        <v>-2.3630504833512376</v>
      </c>
      <c r="G104" s="1587">
        <f t="shared" si="3"/>
        <v>-9.707734697894125</v>
      </c>
      <c r="H104" s="1587">
        <f t="shared" si="3"/>
        <v>-13.955933661520808</v>
      </c>
      <c r="I104" s="1587">
        <f t="shared" si="3"/>
        <v>-9.6100210402701052</v>
      </c>
      <c r="J104" s="1587">
        <f t="shared" si="3"/>
        <v>-7.8905812235749622</v>
      </c>
      <c r="K104" s="1587">
        <f t="shared" si="3"/>
        <v>-9.5196818274525885</v>
      </c>
      <c r="L104" s="1587">
        <f t="shared" si="3"/>
        <v>-7.7735075582885047</v>
      </c>
      <c r="M104" s="1587">
        <f t="shared" si="3"/>
        <v>-11.606015986537649</v>
      </c>
      <c r="N104" s="1587">
        <f t="shared" si="3"/>
        <v>-10.728831725616281</v>
      </c>
      <c r="O104" s="840"/>
    </row>
    <row r="106" spans="2:15" ht="15.75">
      <c r="D106" s="1584"/>
      <c r="E106" s="840"/>
      <c r="F106" s="840"/>
    </row>
    <row r="107" spans="2:15" ht="15.75">
      <c r="D107" s="1584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84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88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-100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88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T21" sqref="T21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06" t="s">
        <v>566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  <c r="N1" s="1806"/>
      <c r="O1" s="1806"/>
      <c r="P1" s="1806"/>
      <c r="Q1" s="1806"/>
      <c r="R1" s="1806"/>
      <c r="S1" s="1806"/>
    </row>
    <row r="2" spans="1:19" s="720" customFormat="1" ht="30.75" customHeight="1">
      <c r="A2" s="1806" t="s">
        <v>418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6"/>
      <c r="Q2" s="1806"/>
      <c r="R2" s="1806"/>
      <c r="S2" s="1806"/>
    </row>
    <row r="3" spans="1:19" s="720" customFormat="1" ht="25.5" customHeight="1" thickBot="1">
      <c r="A3" s="1075"/>
      <c r="B3" s="1075"/>
      <c r="C3" s="1613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03" t="s">
        <v>487</v>
      </c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5"/>
    </row>
    <row r="5" spans="1:19" s="724" customFormat="1" ht="41.25" customHeight="1" thickBot="1">
      <c r="A5" s="723"/>
      <c r="B5" s="1380" t="s">
        <v>265</v>
      </c>
      <c r="C5" s="1614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15"/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15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15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15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15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15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15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15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15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15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15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16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569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695" t="s">
        <v>7</v>
      </c>
      <c r="C5" s="1696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567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568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17"/>
      <c r="H50" s="1617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17"/>
      <c r="H51" s="1617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17"/>
      <c r="H52" s="1617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17"/>
      <c r="H53" s="1617"/>
      <c r="I53" s="31"/>
    </row>
    <row r="54" spans="1:9" ht="15.75">
      <c r="A54" s="228"/>
      <c r="B54" s="228"/>
      <c r="C54" s="228"/>
      <c r="D54" s="228"/>
      <c r="E54" s="228"/>
      <c r="F54" s="228"/>
      <c r="G54" s="1617"/>
      <c r="H54" s="1617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P22" sqref="P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421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422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585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586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02" t="s">
        <v>147</v>
      </c>
      <c r="C15" s="1603"/>
      <c r="D15" s="1603" t="str">
        <f>SKUP_SEUROP_tyg!J1</f>
        <v xml:space="preserve"> 20.01.2019 - 26.01.2020r. </v>
      </c>
      <c r="E15" s="1603"/>
      <c r="F15" s="1603"/>
      <c r="G15" s="160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420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K22" sqref="K2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587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7" t="s">
        <v>159</v>
      </c>
      <c r="D7" s="1698"/>
      <c r="E7" s="1698"/>
      <c r="F7" s="1698"/>
      <c r="G7" s="1179" t="s">
        <v>470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590</v>
      </c>
      <c r="D9" s="30" t="s">
        <v>591</v>
      </c>
      <c r="E9" s="96" t="s">
        <v>590</v>
      </c>
      <c r="F9" s="1178" t="s">
        <v>591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7654.107</v>
      </c>
      <c r="D12" s="51">
        <v>7761.9480000000003</v>
      </c>
      <c r="E12" s="99">
        <v>7504.0264705882355</v>
      </c>
      <c r="F12" s="99">
        <v>7609.7529411764708</v>
      </c>
      <c r="G12" s="133">
        <v>-1.3893548372135494</v>
      </c>
      <c r="H12" s="32">
        <v>61.48</v>
      </c>
      <c r="I12" s="57">
        <v>94.6</v>
      </c>
      <c r="J12" s="33">
        <v>29.29433663220361</v>
      </c>
      <c r="K12" s="25"/>
      <c r="L12" s="1176"/>
    </row>
    <row r="13" spans="1:18" ht="15">
      <c r="B13" s="56" t="s">
        <v>12</v>
      </c>
      <c r="C13" s="68">
        <v>7558.7340000000004</v>
      </c>
      <c r="D13" s="51">
        <v>7654.6809999999996</v>
      </c>
      <c r="E13" s="99">
        <v>7410.5235294117647</v>
      </c>
      <c r="F13" s="99">
        <v>7504.5892156862737</v>
      </c>
      <c r="G13" s="133">
        <v>-1.2534421747947329</v>
      </c>
      <c r="H13" s="32">
        <v>57.82</v>
      </c>
      <c r="I13" s="57">
        <v>97.1</v>
      </c>
      <c r="J13" s="33">
        <v>56.232653286891136</v>
      </c>
      <c r="K13" s="25"/>
      <c r="L13" s="1176"/>
    </row>
    <row r="14" spans="1:18" ht="15">
      <c r="B14" s="56" t="s">
        <v>13</v>
      </c>
      <c r="C14" s="68">
        <v>7176.3459999999995</v>
      </c>
      <c r="D14" s="51">
        <v>7287.326</v>
      </c>
      <c r="E14" s="99">
        <v>7035.6333333333332</v>
      </c>
      <c r="F14" s="99">
        <v>7144.4372549019608</v>
      </c>
      <c r="G14" s="133">
        <v>-1.5229180086083767</v>
      </c>
      <c r="H14" s="57">
        <v>53.27</v>
      </c>
      <c r="I14" s="57">
        <v>98.9</v>
      </c>
      <c r="J14" s="33">
        <v>12.806619855881756</v>
      </c>
      <c r="K14" s="25"/>
    </row>
    <row r="15" spans="1:18" ht="15">
      <c r="B15" s="56" t="s">
        <v>14</v>
      </c>
      <c r="C15" s="68">
        <v>6782.9960000000001</v>
      </c>
      <c r="D15" s="51">
        <v>6898.7169999999996</v>
      </c>
      <c r="E15" s="99">
        <v>6649.9960784313726</v>
      </c>
      <c r="F15" s="99">
        <v>6763.4480392156856</v>
      </c>
      <c r="G15" s="133">
        <v>-1.6774278463662091</v>
      </c>
      <c r="H15" s="57">
        <v>48.29</v>
      </c>
      <c r="I15" s="57">
        <v>99.4</v>
      </c>
      <c r="J15" s="33">
        <v>1.4758297856655793</v>
      </c>
      <c r="K15" s="25"/>
    </row>
    <row r="16" spans="1:18" ht="15">
      <c r="B16" s="56" t="s">
        <v>15</v>
      </c>
      <c r="C16" s="68">
        <v>5983.1279999999997</v>
      </c>
      <c r="D16" s="51">
        <v>6163.6</v>
      </c>
      <c r="E16" s="99">
        <v>5865.8117647058816</v>
      </c>
      <c r="F16" s="99">
        <v>6042.7450980392159</v>
      </c>
      <c r="G16" s="133">
        <v>-2.9280290739178505</v>
      </c>
      <c r="H16" s="57">
        <v>43.06</v>
      </c>
      <c r="I16" s="57">
        <v>104.5</v>
      </c>
      <c r="J16" s="33">
        <v>0.16549639704391736</v>
      </c>
      <c r="K16" s="25"/>
    </row>
    <row r="17" spans="2:11" ht="15">
      <c r="B17" s="56" t="s">
        <v>16</v>
      </c>
      <c r="C17" s="68">
        <v>5699.1930000000002</v>
      </c>
      <c r="D17" s="51">
        <v>6016.3720000000003</v>
      </c>
      <c r="E17" s="99">
        <v>5587.4441176470591</v>
      </c>
      <c r="F17" s="99">
        <v>5898.403921568628</v>
      </c>
      <c r="G17" s="133">
        <v>-5.2719313233955623</v>
      </c>
      <c r="H17" s="57">
        <v>37.83</v>
      </c>
      <c r="I17" s="57">
        <v>84.1</v>
      </c>
      <c r="J17" s="33">
        <v>2.5064042314000848E-2</v>
      </c>
      <c r="K17" s="25"/>
    </row>
    <row r="18" spans="2:11" ht="15" thickBot="1">
      <c r="B18" s="58" t="s">
        <v>124</v>
      </c>
      <c r="C18" s="69">
        <v>7520.9560000000001</v>
      </c>
      <c r="D18" s="70">
        <v>7618.3419999999996</v>
      </c>
      <c r="E18" s="134">
        <v>7373.4862745098035</v>
      </c>
      <c r="F18" s="134">
        <v>7468.9627450980388</v>
      </c>
      <c r="G18" s="135">
        <v>-1.2783096374512921</v>
      </c>
      <c r="H18" s="59">
        <v>58.14</v>
      </c>
      <c r="I18" s="59">
        <v>96.6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7778.2529999999997</v>
      </c>
      <c r="D20" s="51">
        <v>7812.0230000000001</v>
      </c>
      <c r="E20" s="99">
        <v>7625.7382352941177</v>
      </c>
      <c r="F20" s="99">
        <v>7658.8460784313729</v>
      </c>
      <c r="G20" s="133">
        <v>-0.43228239343381908</v>
      </c>
      <c r="H20" s="57">
        <v>61.44</v>
      </c>
      <c r="I20" s="57">
        <v>94.1</v>
      </c>
      <c r="J20" s="33">
        <v>24.673334408775609</v>
      </c>
      <c r="K20" s="25"/>
    </row>
    <row r="21" spans="2:11" ht="15">
      <c r="B21" s="56" t="s">
        <v>12</v>
      </c>
      <c r="C21" s="68">
        <v>7639.1710000000003</v>
      </c>
      <c r="D21" s="51">
        <v>7687.6949999999997</v>
      </c>
      <c r="E21" s="99">
        <v>7489.3833333333332</v>
      </c>
      <c r="F21" s="99">
        <v>7536.9558823529405</v>
      </c>
      <c r="G21" s="133">
        <v>-0.63119049337934763</v>
      </c>
      <c r="H21" s="57">
        <v>57.67</v>
      </c>
      <c r="I21" s="57">
        <v>96.8</v>
      </c>
      <c r="J21" s="33">
        <v>59.338199709630587</v>
      </c>
      <c r="K21" s="25"/>
    </row>
    <row r="22" spans="2:11" ht="15">
      <c r="B22" s="56" t="s">
        <v>13</v>
      </c>
      <c r="C22" s="68">
        <v>7216.9769999999999</v>
      </c>
      <c r="D22" s="51">
        <v>7291.6040000000003</v>
      </c>
      <c r="E22" s="99">
        <v>7075.4676470588229</v>
      </c>
      <c r="F22" s="99">
        <v>7148.6313725490199</v>
      </c>
      <c r="G22" s="133">
        <v>-1.0234647959488803</v>
      </c>
      <c r="H22" s="57">
        <v>53.21</v>
      </c>
      <c r="I22" s="57">
        <v>97.5</v>
      </c>
      <c r="J22" s="33">
        <v>14.332956928536861</v>
      </c>
      <c r="K22" s="25"/>
    </row>
    <row r="23" spans="2:11" ht="15">
      <c r="B23" s="56" t="s">
        <v>14</v>
      </c>
      <c r="C23" s="68">
        <v>6837.7430000000004</v>
      </c>
      <c r="D23" s="51">
        <v>6923.54</v>
      </c>
      <c r="E23" s="99">
        <v>6703.6696078431378</v>
      </c>
      <c r="F23" s="99">
        <v>6787.7843137254904</v>
      </c>
      <c r="G23" s="133">
        <v>-1.2392071108132483</v>
      </c>
      <c r="H23" s="57">
        <v>48.4</v>
      </c>
      <c r="I23" s="57">
        <v>96.7</v>
      </c>
      <c r="J23" s="33">
        <v>1.5224229714470077</v>
      </c>
      <c r="K23" s="25"/>
    </row>
    <row r="24" spans="2:11" ht="15">
      <c r="B24" s="56" t="s">
        <v>15</v>
      </c>
      <c r="C24" s="68">
        <v>6341.6880000000001</v>
      </c>
      <c r="D24" s="51">
        <v>6449.67</v>
      </c>
      <c r="E24" s="99">
        <v>6217.3411764705879</v>
      </c>
      <c r="F24" s="99">
        <v>6323.2058823529414</v>
      </c>
      <c r="G24" s="133">
        <v>-1.6742251929168463</v>
      </c>
      <c r="H24" s="57">
        <v>43.28</v>
      </c>
      <c r="I24" s="57">
        <v>96.1</v>
      </c>
      <c r="J24" s="33">
        <v>0.12502016454266818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7597.4480000000003</v>
      </c>
      <c r="D26" s="70">
        <v>7640.8990000000003</v>
      </c>
      <c r="E26" s="134">
        <v>7448.4784313725495</v>
      </c>
      <c r="F26" s="134">
        <v>7491.0774509803923</v>
      </c>
      <c r="G26" s="135">
        <v>-0.56866345177445765</v>
      </c>
      <c r="H26" s="59">
        <v>57.8</v>
      </c>
      <c r="I26" s="59">
        <v>96.2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7659.1459999999997</v>
      </c>
      <c r="D28" s="51">
        <v>7784.7790000000005</v>
      </c>
      <c r="E28" s="99">
        <v>7508.9666666666662</v>
      </c>
      <c r="F28" s="99">
        <v>7632.136274509804</v>
      </c>
      <c r="G28" s="133">
        <v>-1.613828729113578</v>
      </c>
      <c r="H28" s="57">
        <v>61.5</v>
      </c>
      <c r="I28" s="57">
        <v>94.8</v>
      </c>
      <c r="J28" s="33">
        <v>33.548763415772278</v>
      </c>
      <c r="K28" s="25"/>
    </row>
    <row r="29" spans="2:11" ht="15">
      <c r="B29" s="56" t="s">
        <v>12</v>
      </c>
      <c r="C29" s="68">
        <v>7584.9409999999998</v>
      </c>
      <c r="D29" s="51">
        <v>7700.2380000000003</v>
      </c>
      <c r="E29" s="99">
        <v>7436.2166666666662</v>
      </c>
      <c r="F29" s="99">
        <v>7549.2529411764708</v>
      </c>
      <c r="G29" s="133">
        <v>-1.4973173556453772</v>
      </c>
      <c r="H29" s="57">
        <v>57.77</v>
      </c>
      <c r="I29" s="57">
        <v>97.5</v>
      </c>
      <c r="J29" s="33">
        <v>53.748250116658895</v>
      </c>
      <c r="K29" s="25"/>
    </row>
    <row r="30" spans="2:11" ht="15">
      <c r="B30" s="56" t="s">
        <v>13</v>
      </c>
      <c r="C30" s="68">
        <v>7193.134</v>
      </c>
      <c r="D30" s="51">
        <v>7315.6419999999998</v>
      </c>
      <c r="E30" s="99">
        <v>7052.0921568627446</v>
      </c>
      <c r="F30" s="99">
        <v>7172.1980392156856</v>
      </c>
      <c r="G30" s="133">
        <v>-1.67460354128865</v>
      </c>
      <c r="H30" s="57">
        <v>53.27</v>
      </c>
      <c r="I30" s="57">
        <v>100.9</v>
      </c>
      <c r="J30" s="33">
        <v>11.537564162389174</v>
      </c>
      <c r="K30" s="25"/>
    </row>
    <row r="31" spans="2:11" ht="15">
      <c r="B31" s="56" t="s">
        <v>14</v>
      </c>
      <c r="C31" s="68">
        <v>6846.6220000000003</v>
      </c>
      <c r="D31" s="51">
        <v>6909.2139999999999</v>
      </c>
      <c r="E31" s="99">
        <v>6712.3745098039217</v>
      </c>
      <c r="F31" s="99">
        <v>6773.7392156862743</v>
      </c>
      <c r="G31" s="133">
        <v>-0.90592070241274392</v>
      </c>
      <c r="H31" s="57">
        <v>48.23</v>
      </c>
      <c r="I31" s="57">
        <v>99.7</v>
      </c>
      <c r="J31" s="33">
        <v>1.0615958936070928</v>
      </c>
      <c r="K31" s="25"/>
    </row>
    <row r="32" spans="2:11" ht="15">
      <c r="B32" s="56" t="s">
        <v>15</v>
      </c>
      <c r="C32" s="68">
        <v>6255.0389999999998</v>
      </c>
      <c r="D32" s="51">
        <v>6412.5879999999997</v>
      </c>
      <c r="E32" s="99">
        <v>6132.3911764705881</v>
      </c>
      <c r="F32" s="99">
        <v>6286.8509803921561</v>
      </c>
      <c r="G32" s="133">
        <v>-2.4568707673095478</v>
      </c>
      <c r="H32" s="57">
        <v>43.78</v>
      </c>
      <c r="I32" s="57">
        <v>100.2</v>
      </c>
      <c r="J32" s="33">
        <v>7.8161455902939797E-2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7552.7610000000004</v>
      </c>
      <c r="D34" s="70">
        <v>7661.3969999999999</v>
      </c>
      <c r="E34" s="134">
        <v>7404.6676470588236</v>
      </c>
      <c r="F34" s="134">
        <v>7511.1735294117643</v>
      </c>
      <c r="G34" s="135">
        <v>-1.4179659401542501</v>
      </c>
      <c r="H34" s="59">
        <v>58.39</v>
      </c>
      <c r="I34" s="59">
        <v>97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7686.4539999999997</v>
      </c>
      <c r="D36" s="51">
        <v>7780.0060000000003</v>
      </c>
      <c r="E36" s="99">
        <v>7535.7392156862743</v>
      </c>
      <c r="F36" s="99">
        <v>7627.4568627450981</v>
      </c>
      <c r="G36" s="133">
        <v>-1.2024669389715199</v>
      </c>
      <c r="H36" s="57">
        <v>61.3</v>
      </c>
      <c r="I36" s="57">
        <v>94.3</v>
      </c>
      <c r="J36" s="33">
        <v>31.527908574919188</v>
      </c>
      <c r="K36" s="25"/>
    </row>
    <row r="37" spans="2:11" ht="15">
      <c r="B37" s="56" t="s">
        <v>12</v>
      </c>
      <c r="C37" s="68">
        <v>7584.9709999999995</v>
      </c>
      <c r="D37" s="51">
        <v>7690.4690000000001</v>
      </c>
      <c r="E37" s="99">
        <v>7436.2460784313716</v>
      </c>
      <c r="F37" s="99">
        <v>7539.6754901960785</v>
      </c>
      <c r="G37" s="133">
        <v>-1.3718019018085958</v>
      </c>
      <c r="H37" s="57">
        <v>57.86</v>
      </c>
      <c r="I37" s="57">
        <v>97</v>
      </c>
      <c r="J37" s="33">
        <v>53.737687393418007</v>
      </c>
      <c r="K37" s="25"/>
    </row>
    <row r="38" spans="2:11" ht="15">
      <c r="B38" s="56" t="s">
        <v>13</v>
      </c>
      <c r="C38" s="68">
        <v>7201.8149999999996</v>
      </c>
      <c r="D38" s="51">
        <v>7336.7420000000002</v>
      </c>
      <c r="E38" s="99">
        <v>7060.6029411764703</v>
      </c>
      <c r="F38" s="99">
        <v>7192.8843137254898</v>
      </c>
      <c r="G38" s="133">
        <v>-1.8390588083920709</v>
      </c>
      <c r="H38" s="57">
        <v>53.14</v>
      </c>
      <c r="I38" s="57">
        <v>98.9</v>
      </c>
      <c r="J38" s="33">
        <v>12.555677161546489</v>
      </c>
      <c r="K38" s="25"/>
    </row>
    <row r="39" spans="2:11" ht="15">
      <c r="B39" s="56" t="s">
        <v>14</v>
      </c>
      <c r="C39" s="68">
        <v>6708.1769999999997</v>
      </c>
      <c r="D39" s="51">
        <v>6866.9570000000003</v>
      </c>
      <c r="E39" s="99">
        <v>6576.644117647058</v>
      </c>
      <c r="F39" s="99">
        <v>6732.3107843137259</v>
      </c>
      <c r="G39" s="133">
        <v>-2.3122323323125604</v>
      </c>
      <c r="H39" s="57">
        <v>48.1</v>
      </c>
      <c r="I39" s="57">
        <v>101.3</v>
      </c>
      <c r="J39" s="33">
        <v>1.9725622947898904</v>
      </c>
      <c r="K39" s="25"/>
    </row>
    <row r="40" spans="2:11" ht="15">
      <c r="B40" s="56" t="s">
        <v>15</v>
      </c>
      <c r="C40" s="68">
        <v>6151.7259999999997</v>
      </c>
      <c r="D40" s="51">
        <v>6173.3059999999996</v>
      </c>
      <c r="E40" s="99">
        <v>6031.1039215686269</v>
      </c>
      <c r="F40" s="99">
        <v>6052.2607843137248</v>
      </c>
      <c r="G40" s="133">
        <v>-0.34956958232752317</v>
      </c>
      <c r="H40" s="57">
        <v>43.06</v>
      </c>
      <c r="I40" s="57">
        <v>105.5</v>
      </c>
      <c r="J40" s="33">
        <v>0.19852885031433734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7545.5219999999999</v>
      </c>
      <c r="D42" s="70">
        <v>7658.567</v>
      </c>
      <c r="E42" s="134">
        <v>7397.5705882352941</v>
      </c>
      <c r="F42" s="134">
        <v>7508.399019607843</v>
      </c>
      <c r="G42" s="135">
        <v>-1.4760594246939418</v>
      </c>
      <c r="H42" s="59">
        <v>58.13</v>
      </c>
      <c r="I42" s="59">
        <v>96.5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7575.5439999999999</v>
      </c>
      <c r="D44" s="51">
        <v>7708.902</v>
      </c>
      <c r="E44" s="99">
        <v>7427.0039215686274</v>
      </c>
      <c r="F44" s="99">
        <v>7557.7470588235292</v>
      </c>
      <c r="G44" s="133">
        <v>-1.729922108232796</v>
      </c>
      <c r="H44" s="57">
        <v>61.56</v>
      </c>
      <c r="I44" s="57">
        <v>94.8</v>
      </c>
      <c r="J44" s="33">
        <v>26.985440105890142</v>
      </c>
      <c r="K44" s="25"/>
    </row>
    <row r="45" spans="2:11" ht="15">
      <c r="B45" s="56" t="s">
        <v>12</v>
      </c>
      <c r="C45" s="68">
        <v>7484.8140000000003</v>
      </c>
      <c r="D45" s="51">
        <v>7590.8959999999997</v>
      </c>
      <c r="E45" s="99">
        <v>7338.052941176471</v>
      </c>
      <c r="F45" s="99">
        <v>7442.0549019607843</v>
      </c>
      <c r="G45" s="133">
        <v>-1.3974898351920437</v>
      </c>
      <c r="H45" s="57">
        <v>57.91</v>
      </c>
      <c r="I45" s="57">
        <v>96.9</v>
      </c>
      <c r="J45" s="33">
        <v>57.855931502316352</v>
      </c>
      <c r="K45" s="25"/>
    </row>
    <row r="46" spans="2:11" ht="15">
      <c r="B46" s="56" t="s">
        <v>13</v>
      </c>
      <c r="C46" s="68">
        <v>7130.799</v>
      </c>
      <c r="D46" s="51">
        <v>7246.3059999999996</v>
      </c>
      <c r="E46" s="99">
        <v>6990.9794117647061</v>
      </c>
      <c r="F46" s="99">
        <v>7104.2215686274503</v>
      </c>
      <c r="G46" s="133">
        <v>-1.5940121766869855</v>
      </c>
      <c r="H46" s="57">
        <v>53.36</v>
      </c>
      <c r="I46" s="57">
        <v>98.2</v>
      </c>
      <c r="J46" s="33">
        <v>13.250744540039708</v>
      </c>
      <c r="K46" s="25"/>
    </row>
    <row r="47" spans="2:11" ht="15">
      <c r="B47" s="56" t="s">
        <v>14</v>
      </c>
      <c r="C47" s="68">
        <v>6758.0129999999999</v>
      </c>
      <c r="D47" s="51">
        <v>6892.3180000000002</v>
      </c>
      <c r="E47" s="99">
        <v>6625.5029411764708</v>
      </c>
      <c r="F47" s="99">
        <v>6757.1745098039219</v>
      </c>
      <c r="G47" s="133">
        <v>-1.9486187375568029</v>
      </c>
      <c r="H47" s="57">
        <v>48.37</v>
      </c>
      <c r="I47" s="57">
        <v>99.7</v>
      </c>
      <c r="J47" s="33">
        <v>1.6173064195896758</v>
      </c>
      <c r="K47" s="25"/>
    </row>
    <row r="48" spans="2:11" ht="15">
      <c r="B48" s="56" t="s">
        <v>15</v>
      </c>
      <c r="C48" s="68">
        <v>5777.6310000000003</v>
      </c>
      <c r="D48" s="51">
        <v>6029.2510000000002</v>
      </c>
      <c r="E48" s="99">
        <v>5664.3441176470587</v>
      </c>
      <c r="F48" s="99">
        <v>5911.0303921568629</v>
      </c>
      <c r="G48" s="133">
        <v>-4.173321031086612</v>
      </c>
      <c r="H48" s="57">
        <v>42.8</v>
      </c>
      <c r="I48" s="57">
        <v>107.6</v>
      </c>
      <c r="J48" s="33">
        <v>0.25024818001323629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6008.1750000000002</v>
      </c>
      <c r="E49" s="99" t="s">
        <v>296</v>
      </c>
      <c r="F49" s="99">
        <v>5890.3676470588234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7443.5590000000002</v>
      </c>
      <c r="D50" s="52">
        <v>7557.23</v>
      </c>
      <c r="E50" s="136">
        <v>7297.6068627450977</v>
      </c>
      <c r="F50" s="136">
        <v>7409.0490196078426</v>
      </c>
      <c r="G50" s="135">
        <v>-1.5041357746158233</v>
      </c>
      <c r="H50" s="73">
        <v>58.09</v>
      </c>
      <c r="I50" s="73">
        <v>96.6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9" t="s">
        <v>588</v>
      </c>
      <c r="C53" s="1700"/>
      <c r="D53" s="1700"/>
      <c r="E53" s="1700"/>
      <c r="F53" s="1700"/>
      <c r="G53" s="1700"/>
      <c r="H53" s="1700"/>
      <c r="I53" s="1700"/>
      <c r="J53" s="1700"/>
      <c r="K53" s="1700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3" sqref="G23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09" t="s">
        <v>158</v>
      </c>
      <c r="C1" s="1709"/>
      <c r="D1" s="1709"/>
      <c r="E1" s="732" t="str">
        <f>SKUP_SEUROP_tyg!J1</f>
        <v xml:space="preserve"> 20.01.2019 - 26.01.2020r.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13" t="s">
        <v>148</v>
      </c>
      <c r="C5" s="1714"/>
      <c r="D5" s="1714"/>
      <c r="E5" s="1715"/>
      <c r="F5" s="181"/>
    </row>
    <row r="6" spans="1:13" ht="37.5" customHeight="1" thickBot="1">
      <c r="B6" s="1577" t="s">
        <v>45</v>
      </c>
      <c r="C6" s="1578" t="s">
        <v>590</v>
      </c>
      <c r="D6" s="1579" t="s">
        <v>591</v>
      </c>
      <c r="E6" s="1580" t="s">
        <v>471</v>
      </c>
      <c r="F6" s="181"/>
    </row>
    <row r="7" spans="1:13" ht="22.5" customHeight="1" thickBot="1">
      <c r="B7" s="1166" t="s">
        <v>11</v>
      </c>
      <c r="C7" s="1167">
        <v>5.7513192941176463</v>
      </c>
      <c r="D7" s="1168">
        <v>5.8257909411764706</v>
      </c>
      <c r="E7" s="1169">
        <f>((C7-D7)/D7)*100</f>
        <v>-1.278309637451311</v>
      </c>
      <c r="F7" s="227"/>
    </row>
    <row r="8" spans="1:13" ht="22.5" customHeight="1">
      <c r="B8" s="1546" t="s">
        <v>46</v>
      </c>
      <c r="C8" s="1549">
        <v>5.8098131764705885</v>
      </c>
      <c r="D8" s="1549">
        <v>5.8430404117647061</v>
      </c>
      <c r="E8" s="1552">
        <f>((C8-D8)/D8)*100</f>
        <v>-0.56866345177445732</v>
      </c>
      <c r="F8" s="733"/>
    </row>
    <row r="9" spans="1:13" ht="22.5" customHeight="1">
      <c r="B9" s="1547" t="s">
        <v>47</v>
      </c>
      <c r="C9" s="1550">
        <v>5.7756407647058818</v>
      </c>
      <c r="D9" s="1550">
        <v>5.858715352941176</v>
      </c>
      <c r="E9" s="1553">
        <f>((C9-D9)/D9)*100</f>
        <v>-1.4179659401542568</v>
      </c>
      <c r="F9" s="227"/>
    </row>
    <row r="10" spans="1:13" ht="22.5" customHeight="1">
      <c r="B10" s="1547" t="s">
        <v>188</v>
      </c>
      <c r="C10" s="1550">
        <v>5.7701050588235292</v>
      </c>
      <c r="D10" s="1550">
        <v>5.856551235294118</v>
      </c>
      <c r="E10" s="1553">
        <f>((C10-D10)/D10)*100</f>
        <v>-1.4760594246939509</v>
      </c>
      <c r="F10" s="227"/>
    </row>
    <row r="11" spans="1:13" ht="22.5" customHeight="1" thickBot="1">
      <c r="B11" s="1548" t="s">
        <v>48</v>
      </c>
      <c r="C11" s="1551">
        <v>5.6921333529411768</v>
      </c>
      <c r="D11" s="1551">
        <v>5.7790582352941176</v>
      </c>
      <c r="E11" s="1554">
        <f>((C11-D11)/D11)*100</f>
        <v>-1.5041357746158235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01" t="s">
        <v>20</v>
      </c>
      <c r="B15" s="1703" t="s">
        <v>301</v>
      </c>
      <c r="C15" s="1704"/>
      <c r="D15" s="1704"/>
      <c r="E15" s="1704"/>
      <c r="F15" s="1705"/>
      <c r="G15" s="1706" t="s">
        <v>545</v>
      </c>
      <c r="H15" s="1707"/>
      <c r="I15" s="1707"/>
      <c r="J15" s="1708"/>
    </row>
    <row r="16" spans="1:13" ht="16.5" thickBot="1">
      <c r="A16" s="1702"/>
      <c r="B16" s="1592" t="s">
        <v>546</v>
      </c>
      <c r="C16" s="1592" t="s">
        <v>547</v>
      </c>
      <c r="D16" s="1592" t="s">
        <v>548</v>
      </c>
      <c r="E16" s="1592" t="s">
        <v>549</v>
      </c>
      <c r="F16" s="1595" t="s">
        <v>550</v>
      </c>
      <c r="G16" s="1589" t="s">
        <v>551</v>
      </c>
      <c r="H16" s="1589" t="s">
        <v>552</v>
      </c>
      <c r="I16" s="1589" t="s">
        <v>553</v>
      </c>
      <c r="J16" s="1590" t="s">
        <v>554</v>
      </c>
    </row>
    <row r="17" spans="1:10" ht="20.25" thickBot="1">
      <c r="A17" s="1575" t="s">
        <v>555</v>
      </c>
      <c r="B17" s="1593">
        <v>5.7513192941176463</v>
      </c>
      <c r="C17" s="1594">
        <v>5.8257909411764706</v>
      </c>
      <c r="D17" s="1594">
        <v>6.3009340588235299</v>
      </c>
      <c r="E17" s="1597">
        <v>4.0863007058823531</v>
      </c>
      <c r="F17" s="1596">
        <v>4.1161288235294125</v>
      </c>
      <c r="G17" s="1576">
        <f>($B$17-C17)/C17</f>
        <v>-1.2783096374513109E-2</v>
      </c>
      <c r="H17" s="1576">
        <f t="shared" ref="H17:J17" si="0">($B$17-D17)/D17</f>
        <v>-8.7227506203818944E-2</v>
      </c>
      <c r="I17" s="1576">
        <f t="shared" si="0"/>
        <v>0.40746354908204596</v>
      </c>
      <c r="J17" s="1591">
        <f t="shared" si="0"/>
        <v>0.39726416268627007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12" t="s">
        <v>297</v>
      </c>
      <c r="C19" s="1712"/>
      <c r="D19" s="1712"/>
      <c r="E19" s="1712"/>
      <c r="F19" s="1712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0" t="s">
        <v>11</v>
      </c>
      <c r="C23" s="236" t="s">
        <v>301</v>
      </c>
      <c r="D23" s="1574"/>
      <c r="E23" s="1716" t="s">
        <v>302</v>
      </c>
    </row>
    <row r="24" spans="1:10" ht="19.5" customHeight="1" thickBot="1">
      <c r="B24" s="1711"/>
      <c r="C24" s="1564" t="s">
        <v>303</v>
      </c>
      <c r="D24" s="1565"/>
      <c r="E24" s="1717"/>
    </row>
    <row r="25" spans="1:10" ht="24.75" customHeight="1" thickBot="1">
      <c r="B25" s="1711"/>
      <c r="C25" s="1566" t="s">
        <v>590</v>
      </c>
      <c r="D25" s="1567" t="s">
        <v>592</v>
      </c>
      <c r="E25" s="1718"/>
    </row>
    <row r="26" spans="1:10" ht="21" customHeight="1">
      <c r="B26" s="1598" t="s">
        <v>125</v>
      </c>
      <c r="C26" s="1555">
        <v>7504.0264705882355</v>
      </c>
      <c r="D26" s="1556">
        <v>5422.9441176470591</v>
      </c>
      <c r="E26" s="1557">
        <f t="shared" ref="E26:E32" si="1">((C26-D26)/D26)*100</f>
        <v>38.375507985948587</v>
      </c>
    </row>
    <row r="27" spans="1:10" ht="21" customHeight="1">
      <c r="B27" s="1599" t="s">
        <v>12</v>
      </c>
      <c r="C27" s="1558">
        <v>7410.5235294117647</v>
      </c>
      <c r="D27" s="1559">
        <v>5286.535294117647</v>
      </c>
      <c r="E27" s="1560">
        <f t="shared" si="1"/>
        <v>40.177320629212282</v>
      </c>
    </row>
    <row r="28" spans="1:10" ht="21" customHeight="1">
      <c r="B28" s="1599" t="s">
        <v>13</v>
      </c>
      <c r="C28" s="1558">
        <v>7035.6333333333332</v>
      </c>
      <c r="D28" s="1559">
        <v>4907.8254901960781</v>
      </c>
      <c r="E28" s="1560">
        <f t="shared" si="1"/>
        <v>43.355409587968964</v>
      </c>
    </row>
    <row r="29" spans="1:10" ht="21" customHeight="1">
      <c r="B29" s="1599" t="s">
        <v>14</v>
      </c>
      <c r="C29" s="1558">
        <v>6649.9960784313726</v>
      </c>
      <c r="D29" s="1559">
        <v>4533.8107843137259</v>
      </c>
      <c r="E29" s="1560">
        <f t="shared" si="1"/>
        <v>46.675642076623838</v>
      </c>
    </row>
    <row r="30" spans="1:10" ht="21" customHeight="1">
      <c r="B30" s="1599" t="s">
        <v>15</v>
      </c>
      <c r="C30" s="1558">
        <v>5865.8117647058816</v>
      </c>
      <c r="D30" s="1559">
        <v>3987.0039215686274</v>
      </c>
      <c r="E30" s="1560">
        <f t="shared" si="1"/>
        <v>47.123300606086815</v>
      </c>
    </row>
    <row r="31" spans="1:10" ht="21" customHeight="1">
      <c r="B31" s="1599" t="s">
        <v>16</v>
      </c>
      <c r="C31" s="1558">
        <v>5587.4441176470591</v>
      </c>
      <c r="D31" s="1559">
        <v>3485.4284313725493</v>
      </c>
      <c r="E31" s="1560">
        <f t="shared" si="1"/>
        <v>60.308674461771794</v>
      </c>
    </row>
    <row r="32" spans="1:10" ht="21" customHeight="1" thickBot="1">
      <c r="B32" s="1600" t="s">
        <v>124</v>
      </c>
      <c r="C32" s="1561">
        <v>7373.4862745098035</v>
      </c>
      <c r="D32" s="1562">
        <v>5238.8470588235296</v>
      </c>
      <c r="E32" s="1563">
        <f t="shared" si="1"/>
        <v>40.746354908204609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N43" sqref="N43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565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1639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1639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1639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1639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1639"/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1640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1640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1640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1640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1640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1640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40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40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40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40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40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40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40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40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40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40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40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40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40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40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40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40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40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40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26"/>
      <c r="Q34" s="1526"/>
      <c r="R34" s="1526"/>
      <c r="S34" s="1526"/>
      <c r="T34" s="1526"/>
      <c r="U34" s="1526"/>
      <c r="V34" s="1526"/>
      <c r="W34" s="2"/>
    </row>
    <row r="35" spans="2:23">
      <c r="C35" s="1000">
        <v>30</v>
      </c>
      <c r="D35" s="1640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40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40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27"/>
      <c r="Q37" s="1527"/>
      <c r="R37" s="1527"/>
      <c r="S37" s="1527"/>
      <c r="T37" s="2"/>
      <c r="U37" s="2"/>
      <c r="V37" s="2"/>
      <c r="W37" s="2"/>
    </row>
    <row r="38" spans="2:23">
      <c r="B38" s="10"/>
      <c r="C38" s="1000">
        <v>33</v>
      </c>
      <c r="D38" s="1640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28"/>
      <c r="Q38" s="1528"/>
      <c r="R38" s="1528"/>
      <c r="S38" s="1528"/>
      <c r="T38" s="2"/>
      <c r="U38" s="2"/>
      <c r="V38" s="2"/>
      <c r="W38" s="2"/>
    </row>
    <row r="39" spans="2:23">
      <c r="B39" s="10"/>
      <c r="C39" s="1000">
        <v>34</v>
      </c>
      <c r="D39" s="1640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40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40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40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40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40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40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40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40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40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40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40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40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40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40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40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40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41"/>
      <c r="E56" s="1719">
        <v>6.3009340588235299</v>
      </c>
      <c r="F56" s="1719">
        <v>4.1773075882352941</v>
      </c>
      <c r="G56" s="1719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42"/>
      <c r="E57" s="1720"/>
      <c r="F57" s="1720"/>
      <c r="G57" s="1720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43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Ceny_miesieczneUE_XII_2019</vt:lpstr>
      <vt:lpstr>Ceny_tygodniowe_UE</vt:lpstr>
      <vt:lpstr>CENY_GRUDZIEN_2019</vt:lpstr>
      <vt:lpstr>HANDEL_2018_kod0103_OSTATECZNY</vt:lpstr>
      <vt:lpstr>HANDEL_2018_kod0203_OSTATECZNY</vt:lpstr>
      <vt:lpstr>HANDEL_I-XI_2019</vt:lpstr>
      <vt:lpstr>Handel zagr. wg krajów 11_19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BAZA_Ceny_UE_2009_2018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2020-01-30T09:55:52Z</dcterms:modified>
</cp:coreProperties>
</file>