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III_2024" sheetId="82" r:id="rId15"/>
    <sheet name="Eksport_I-III_2024" sheetId="81" r:id="rId16"/>
    <sheet name="Import_I-II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'Import_I-III_2024'!#REF!</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467" i="45" l="1"/>
  <c r="D467" i="45"/>
  <c r="E467" i="45"/>
  <c r="F467" i="45"/>
  <c r="G467" i="45"/>
  <c r="H467" i="45"/>
  <c r="I467" i="45"/>
  <c r="J467" i="45"/>
  <c r="K467" i="45"/>
  <c r="C468" i="45"/>
  <c r="D468" i="45"/>
  <c r="E468" i="45"/>
  <c r="F468" i="45"/>
  <c r="G468" i="45"/>
  <c r="H468" i="45"/>
  <c r="I468" i="45"/>
  <c r="J468" i="45"/>
  <c r="K468" i="45"/>
  <c r="C469" i="45"/>
  <c r="D469" i="45"/>
  <c r="E469" i="45"/>
  <c r="F469" i="45"/>
  <c r="G469" i="45"/>
  <c r="H469" i="45"/>
  <c r="I469" i="45"/>
  <c r="J469" i="45"/>
  <c r="K469" i="45"/>
  <c r="C470" i="45"/>
  <c r="D470" i="45"/>
  <c r="E470" i="45"/>
  <c r="F470" i="45"/>
  <c r="G470" i="45"/>
  <c r="H470" i="45"/>
  <c r="I470" i="45"/>
  <c r="J470" i="45"/>
  <c r="K470" i="45"/>
  <c r="C471" i="45"/>
  <c r="D471" i="45"/>
  <c r="E471" i="45"/>
  <c r="F471" i="45"/>
  <c r="G471" i="45"/>
  <c r="H471" i="45"/>
  <c r="I471" i="45"/>
  <c r="J471" i="45"/>
  <c r="K471" i="45"/>
  <c r="C472" i="45"/>
  <c r="D472" i="45"/>
  <c r="E472" i="45"/>
  <c r="F472" i="45"/>
  <c r="G472" i="45"/>
  <c r="H472" i="45"/>
  <c r="I472" i="45"/>
  <c r="J472" i="45"/>
  <c r="K472" i="45"/>
  <c r="C473" i="45"/>
  <c r="D473" i="45"/>
  <c r="E473" i="45"/>
  <c r="F473" i="45"/>
  <c r="G473" i="45"/>
  <c r="H473" i="45"/>
  <c r="I473" i="45"/>
  <c r="J473" i="45"/>
  <c r="K473" i="45"/>
  <c r="C474" i="45"/>
  <c r="D474" i="45"/>
  <c r="E474" i="45"/>
  <c r="F474" i="45"/>
  <c r="G474" i="45"/>
  <c r="H474" i="45"/>
  <c r="I474" i="45"/>
  <c r="J474" i="45"/>
  <c r="K474" i="45"/>
  <c r="C475" i="45"/>
  <c r="D475" i="45"/>
  <c r="E475" i="45"/>
  <c r="F475" i="45"/>
  <c r="G475" i="45"/>
  <c r="H475" i="45"/>
  <c r="I475" i="45"/>
  <c r="J475" i="45"/>
  <c r="K475" i="45"/>
  <c r="C476" i="45"/>
  <c r="D476" i="45"/>
  <c r="E476" i="45"/>
  <c r="F476" i="45"/>
  <c r="G476" i="45"/>
  <c r="H476" i="45"/>
  <c r="I476" i="45"/>
  <c r="J476" i="45"/>
  <c r="K476" i="45"/>
  <c r="C466"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D465" i="45"/>
  <c r="E465" i="45"/>
  <c r="F465" i="45"/>
  <c r="G465" i="45"/>
  <c r="H465" i="45"/>
  <c r="I465" i="45"/>
  <c r="J465" i="45"/>
  <c r="K465" i="45"/>
  <c r="C465" i="45"/>
  <c r="F26" i="82" l="1"/>
  <c r="D26" i="82"/>
  <c r="F13" i="82"/>
  <c r="D13" i="82"/>
  <c r="C194"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<sst xmlns="http://schemas.openxmlformats.org/spreadsheetml/2006/main" count="4675" uniqueCount="539">
  <si>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</si>
  <si>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</si>
  <si>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</si>
  <si>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</si>
  <si>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</si>
  <si>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</si>
  <si>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</si>
  <si>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</si>
  <si>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</si>
  <si>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</si>
  <si>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</si>
  <si>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</si>
  <si>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</si>
  <si>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</si>
  <si>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</si>
  <si>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</si>
  <si>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</si>
  <si>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</si>
  <si>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</si>
  <si>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</si>
  <si>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</si>
  <si>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</si>
  <si>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</si>
  <si>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</si>
  <si>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</si>
  <si>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</si>
  <si>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</si>
  <si>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</si>
  <si>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</si>
  <si>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</si>
  <si>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</si>
  <si>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</si>
  <si>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</si>
  <si>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</si>
  <si>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</si>
  <si>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</si>
  <si>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</si>
  <si>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</si>
  <si>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</si>
  <si>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</si>
  <si>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</si>
  <si>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</si>
  <si>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</si>
  <si>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</si>
  <si>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</si>
  <si>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</si>
  <si>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</si>
  <si>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</si>
  <si>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</si>
  <si>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</si>
  <si>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</si>
  <si>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</si>
  <si>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</si>
  <si>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</si>
  <si>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</si>
  <si>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</si>
  <si>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</si>
  <si>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</si>
  <si>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</si>
  <si>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</si>
  <si>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</si>
  <si>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</si>
  <si>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</si>
  <si>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</si>
  <si>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</si>
  <si>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</si>
  <si>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</si>
  <si>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</si>
  <si>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</si>
  <si>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</si>
  <si>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</si>
  <si>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</si>
  <si>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</si>
  <si>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</si>
  <si>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</si>
  <si>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</si>
  <si>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</si>
  <si>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</si>
  <si>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</si>
  <si>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</si>
  <si>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</si>
  <si>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</si>
  <si>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</si>
  <si>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</si>
  <si>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</si>
  <si>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</si>
  <si>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</si>
  <si>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</si>
  <si>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</si>
  <si>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</si>
  <si>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</si>
  <si>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</si>
  <si>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</si>
  <si>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</si>
  <si>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</si>
  <si>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</si>
  <si>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</si>
  <si>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</si>
  <si>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</si>
  <si>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</si>
  <si>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</si>
  <si>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</si>
  <si>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</si>
  <si>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</si>
  <si>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</si>
  <si>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</si>
  <si>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</si>
  <si>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</si>
  <si>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</si>
  <si>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</si>
  <si>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</si>
  <si>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</si>
  <si>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</si>
  <si>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</si>
  <si>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</si>
  <si>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</si>
  <si>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</si>
  <si>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</si>
  <si>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</si>
  <si>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</si>
  <si>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</si>
  <si>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</si>
  <si>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</si>
  <si>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</si>
  <si>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</si>
  <si>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</si>
  <si>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</si>
  <si>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</si>
  <si>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</si>
  <si>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</si>
  <si>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</si>
  <si>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</si>
  <si>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</si>
  <si>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</si>
  <si>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</si>
  <si>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</si>
  <si>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</si>
  <si>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</si>
  <si>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</si>
  <si>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</si>
  <si>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</si>
  <si>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</si>
  <si>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</si>
  <si>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</si>
  <si>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</si>
  <si>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</si>
  <si>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</si>
  <si>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</si>
  <si>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</si>
  <si>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</si>
  <si>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</si>
  <si>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</si>
  <si>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</si>
  <si>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</si>
  <si>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</si>
  <si>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</si>
  <si>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</si>
  <si>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</si>
  <si>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</si>
  <si>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</si>
  <si>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</si>
  <si>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</si>
  <si>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</si>
  <si>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</si>
  <si>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</si>
  <si>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</si>
  <si>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</si>
  <si>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</si>
  <si>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</si>
  <si>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</si>
  <si>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</si>
  <si>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</si>
  <si>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</si>
  <si>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</si>
  <si>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</si>
  <si>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</si>
  <si>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</si>
  <si>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</si>
  <si>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</si>
  <si>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</si>
  <si>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</si>
  <si>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</si>
  <si>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</si>
  <si>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</si>
  <si>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</si>
  <si>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</si>
  <si>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</si>
  <si>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</si>
  <si>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</si>
  <si>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</si>
  <si>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</si>
  <si>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</si>
  <si>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</si>
  <si>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</si>
  <si>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</si>
  <si>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</si>
  <si>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</si>
  <si>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</si>
  <si>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</si>
  <si>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</si>
  <si>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</si>
  <si>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</si>
  <si>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</si>
  <si>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</si>
  <si>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</si>
  <si>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</si>
  <si>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</si>
  <si>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</si>
  <si>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</si>
  <si>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</si>
  <si>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</si>
  <si>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</si>
  <si>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</si>
  <si>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</si>
  <si>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</si>
  <si>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</si>
  <si>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</si>
  <si>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</si>
  <si>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</si>
  <si>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</si>
  <si>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</si>
  <si>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</si>
  <si>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</si>
  <si>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</si>
  <si>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</si>
  <si>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</si>
  <si>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</si>
  <si>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</si>
  <si>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</si>
  <si>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</si>
  <si>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</si>
  <si>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</si>
  <si>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</si>
  <si>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</si>
  <si>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</si>
  <si>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</si>
  <si>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</si>
  <si>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</si>
  <si>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</si>
  <si>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</si>
  <si>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</si>
  <si>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</si>
  <si>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</si>
  <si>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</si>
  <si>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</si>
  <si>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</si>
  <si>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</si>
  <si>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</si>
  <si>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</si>
  <si>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</si>
  <si>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</si>
  <si>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</si>
  <si>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</si>
  <si>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</si>
  <si>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</si>
  <si>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</si>
  <si>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</si>
  <si>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</si>
  <si>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</si>
  <si>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</si>
  <si>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</si>
  <si>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</si>
  <si>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</si>
  <si>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</si>
  <si>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</si>
  <si>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</si>
  <si>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</si>
  <si>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</si>
  <si>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</si>
  <si>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</si>
  <si>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</si>
  <si>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</si>
  <si>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</si>
  <si>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</si>
  <si>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</si>
  <si>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</si>
  <si>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</si>
  <si>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</si>
  <si>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</si>
  <si>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</si>
  <si>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</si>
  <si>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</si>
  <si>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</si>
  <si>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</si>
  <si>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</si>
  <si>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</si>
  <si>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</si>
  <si>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</si>
  <si>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</si>
  <si>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</si>
  <si>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</si>
  <si>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</si>
  <si>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</si>
  <si>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</si>
  <si>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</si>
  <si>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</si>
  <si>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</si>
  <si>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</si>
  <si>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</si>
  <si>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</si>
  <si>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</si>
  <si>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</si>
  <si>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</si>
  <si>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</si>
  <si>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</si>
  <si>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</si>
  <si>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</si>
  <si>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</si>
  <si>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</si>
  <si>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</si>
  <si>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</si>
  <si>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</si>
  <si>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</si>
  <si>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</si>
  <si>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</si>
  <si>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</si>
  <si>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</si>
  <si>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</si>
  <si>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</si>
  <si>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</si>
  <si>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</si>
  <si>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</si>
  <si>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</si>
  <si>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</si>
  <si>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</si>
  <si>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</si>
  <si>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</si>
  <si>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</si>
  <si>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</si>
  <si>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</si>
  <si>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</si>
  <si>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</si>
  <si>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</si>
  <si>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</si>
  <si>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</si>
  <si>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</si>
  <si>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</si>
  <si>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</si>
  <si>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</si>
  <si>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</si>
  <si>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</si>
  <si>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</si>
  <si>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</si>
  <si>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</si>
  <si>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</si>
  <si>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</si>
  <si>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</si>
  <si>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</si>
  <si>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</si>
  <si>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</si>
  <si>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</si>
  <si>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</si>
  <si>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</si>
  <si>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</si>
  <si>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</si>
  <si>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</si>
  <si>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</si>
  <si>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</si>
  <si>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</si>
  <si>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</si>
  <si>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</si>
  <si>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</si>
  <si>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</si>
  <si>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</si>
  <si>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</si>
  <si>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</si>
  <si>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</si>
  <si>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</si>
  <si>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</si>
  <si>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</si>
  <si>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</si>
  <si>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</si>
  <si>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</si>
  <si>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</si>
  <si>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</si>
  <si>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</si>
  <si>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</si>
  <si>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</si>
  <si>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</si>
  <si>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</si>
  <si>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</si>
  <si>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</si>
  <si>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</si>
  <si>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</si>
  <si>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</si>
  <si>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</si>
  <si>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</si>
  <si>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</si>
  <si>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</si>
  <si>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</si>
  <si>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</si>
  <si>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</si>
  <si>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</si>
  <si>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</si>
  <si>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</si>
  <si>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</si>
  <si>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</si>
  <si>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</si>
  <si>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</si>
  <si>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</si>
  <si>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</si>
  <si>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</si>
  <si>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</si>
  <si>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</si>
  <si>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</si>
  <si>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</si>
  <si>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</si>
  <si>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</si>
  <si>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</si>
  <si>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</si>
  <si>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</si>
  <si>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</si>
  <si>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</si>
  <si>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</si>
  <si>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</si>
  <si>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</si>
  <si>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</si>
  <si>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</si>
  <si>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</si>
  <si>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</si>
  <si>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</si>
  <si>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</si>
  <si>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</si>
  <si>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</si>
  <si>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</si>
  <si>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</si>
  <si>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</si>
  <si>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</si>
  <si>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</si>
  <si>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</si>
  <si>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</si>
  <si>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</si>
  <si>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</si>
  <si>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</si>
  <si>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</si>
  <si>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</si>
  <si>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</si>
  <si>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</si>
  <si>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</si>
  <si>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</si>
  <si>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</si>
  <si>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</si>
  <si>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</si>
  <si>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</si>
  <si>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</si>
  <si>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</si>
  <si>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</si>
  <si>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</si>
  <si>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</si>
  <si>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</si>
  <si>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</si>
  <si>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</si>
  <si>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</si>
  <si>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</si>
  <si>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</si>
  <si>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</si>
  <si>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</si>
  <si>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</si>
  <si>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</si>
  <si>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</si>
  <si>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</si>
  <si>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</si>
  <si>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</si>
  <si>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</si>
  <si>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</si>
  <si>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</si>
  <si>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</si>
  <si>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</si>
  <si>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</si>
  <si>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</si>
  <si>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</si>
  <si>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</si>
  <si>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</si>
  <si>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</si>
  <si>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</si>
  <si>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</si>
  <si>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</si>
  <si>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</si>
  <si>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</si>
  <si>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</si>
  <si>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</si>
  <si>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</si>
  <si>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</si>
  <si>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</si>
  <si>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</si>
  <si>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</si>
  <si>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</si>
  <si>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</si>
  <si>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</si>
  <si>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</si>
  <si>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</si>
  <si>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</si>
  <si>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</si>
  <si>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</si>
  <si>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</si>
  <si>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</si>
  <si>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</si>
  <si>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</si>
  <si>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</si>
  <si>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</si>
  <si>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</si>
  <si>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</si>
  <si>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</si>
  <si>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</si>
  <si>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</si>
  <si>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</si>
  <si>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</si>
  <si>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</si>
  <si>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</si>
  <si>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</si>
  <si>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</si>
  <si>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</si>
  <si>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z uwagi na ustawowy wymóg nieidentyfikowalności danych, ceny nie podano</t>
  </si>
  <si>
    <t>* - niewystarczająca liczba danych do prezentacji.</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</si>
  <si>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 III 2024 r.</t>
    </r>
    <r>
      <rPr>
        <b/>
        <sz val="14"/>
        <color indexed="8"/>
        <rFont val="Calibri"/>
        <family val="2"/>
        <charset val="238"/>
        <scheme val="minor"/>
      </rPr>
      <t xml:space="preserve"> (dane wstępne)</t>
    </r>
  </si>
  <si>
    <t>OKRES: I -III 2024 r. (wstępne) - ważniejsze państwa</t>
  </si>
  <si>
    <t>I-III 2024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</si>
  <si>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I-III 2024 r. (dane wstępne) </t>
    </r>
    <r>
      <rPr>
        <b/>
        <sz val="11"/>
        <rFont val="Calibri"/>
        <family val="2"/>
        <charset val="238"/>
        <scheme val="minor"/>
      </rPr>
      <t xml:space="preserve">w porównaniu do I-III 2023 r. </t>
    </r>
    <r>
      <rPr>
        <i/>
        <sz val="11"/>
        <rFont val="Calibri"/>
        <family val="2"/>
        <charset val="238"/>
        <scheme val="minor"/>
      </rPr>
      <t>(wg wstępnych danych Min. Finansów).</t>
    </r>
  </si>
  <si>
    <t>I-III 2023 r.</t>
  </si>
  <si>
    <t>zm. w stos. do  I-III 2023 r. (%)</t>
  </si>
  <si>
    <t>12.05.2024</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</si>
  <si>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I-III 2024 r.</t>
    </r>
    <r>
      <rPr>
        <b/>
        <sz val="14"/>
        <color indexed="8"/>
        <rFont val="Calibri"/>
        <family val="2"/>
        <charset val="238"/>
        <scheme val="minor"/>
      </rPr>
      <t xml:space="preserve"> (dane wstępne)</t>
    </r>
  </si>
  <si>
    <t>OKRES: I-III 2024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</si>
  <si>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I-III 2024 r. (dane wstępne)  </t>
    </r>
    <r>
      <rPr>
        <b/>
        <sz val="11"/>
        <rFont val="Calibri"/>
        <family val="2"/>
        <charset val="238"/>
        <scheme val="minor"/>
      </rPr>
      <t>w porównaniu do I-III 2023 r.  (</t>
    </r>
    <r>
      <rPr>
        <i/>
        <sz val="11"/>
        <rFont val="Calibri"/>
        <family val="2"/>
        <charset val="238"/>
        <scheme val="minor"/>
      </rPr>
      <t>wg wstępnych danych Min. Finansów</t>
    </r>
    <r>
      <rPr>
        <b/>
        <sz val="11"/>
        <rFont val="Calibri"/>
        <family val="2"/>
        <charset val="238"/>
        <scheme val="minor"/>
      </rPr>
      <t>).</t>
    </r>
  </si>
  <si>
    <t>I-III  2024 r. (wstępne)</t>
  </si>
  <si>
    <t>zm. w stos. do I-III 2023 r. (%)</t>
  </si>
  <si>
    <t>17.05.2024</t>
  </si>
  <si>
    <t>Prices not received : EL, LU</t>
  </si>
  <si>
    <t>Week 19</t>
  </si>
  <si>
    <t>19.05.2024</t>
  </si>
  <si>
    <t>13.05.2024 - 19.05.2024</t>
  </si>
  <si>
    <t>NR 20/2024</t>
  </si>
  <si>
    <t>23 maja 2024r.</t>
  </si>
  <si>
    <t>13.05 - 19.05.2024 r.</t>
  </si>
  <si>
    <r>
      <t>Tablica 9. Średnie ceny zakupu mięsa wołowego płacone przez podmioty handlu detalicznego w okresie:</t>
    </r>
    <r>
      <rPr>
        <b/>
        <sz val="16"/>
        <color rgb="FF0000FF"/>
        <rFont val="Calibri"/>
        <family val="2"/>
        <charset val="238"/>
        <scheme val="minor"/>
      </rPr>
      <t xml:space="preserve"> 13-19.05.2024 r.</t>
    </r>
  </si>
  <si>
    <r>
      <t xml:space="preserve">Tablica 6. Średnie ceny sprzedaży netto (bez VAT) elementów mięsa wołowego (kraj) wg makroregionów: </t>
    </r>
    <r>
      <rPr>
        <b/>
        <sz val="14"/>
        <color rgb="FF0000FF"/>
        <rFont val="Calibri"/>
        <family val="2"/>
        <charset val="238"/>
        <scheme val="minor"/>
      </rPr>
      <t>13-19.05.2024 r.</t>
    </r>
  </si>
  <si>
    <r>
      <t>Tablica 5. Średnie ceny sprzedaży netto (bez VAT) ćwierci wołowych (zagranica):</t>
    </r>
    <r>
      <rPr>
        <b/>
        <sz val="12"/>
        <color rgb="FF0000FF"/>
        <rFont val="Calibri"/>
        <family val="2"/>
        <charset val="238"/>
        <scheme val="minor"/>
      </rPr>
      <t xml:space="preserve"> 13-19.05.2024 r.</t>
    </r>
  </si>
  <si>
    <r>
      <t>Tablica 7. Średnie ceny sprzedaży netto (bez VAT) elementów mięsa wołowego (zagranica):</t>
    </r>
    <r>
      <rPr>
        <b/>
        <sz val="12"/>
        <color rgb="FF0000FF"/>
        <rFont val="Calibri"/>
        <family val="2"/>
        <charset val="238"/>
        <scheme val="minor"/>
      </rPr>
      <t xml:space="preserve"> 13-19.05.2024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</si>
  <si>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- 15 127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</si>
</sst>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5"/>
      <name val="Calibri"/>
      <family val="2"/>
      <charset val="238"/>
    </font>
    <font>
      <b/>
      <i/>
      <sz val="12"/>
      <color indexed="8"/>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419">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158" fillId="0" borderId="5" xfId="188" applyFont="1" applyBorder="1"/>
    <xf numFmtId="3" fontId="158" fillId="0" borderId="44" xfId="188" applyNumberFormat="1" applyFont="1" applyBorder="1"/>
    <xf numFmtId="2" fontId="159" fillId="0" borderId="45" xfId="188" applyNumberFormat="1" applyFont="1" applyBorder="1"/>
    <xf numFmtId="0" fontId="156" fillId="0" borderId="65" xfId="188" applyFont="1" applyBorder="1"/>
    <xf numFmtId="0" fontId="0" fillId="0" borderId="0" xfId="0" applyAlignment="1">
      <alignment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0" fontId="249" fillId="0" borderId="0" xfId="0" applyFont="1" applyAlignment="1">
      <alignment vertical="center"/>
    </xf>
    <xf numFmtId="0" fontId="250" fillId="0" borderId="0" xfId="0" applyFont="1" applyAlignment="1">
      <alignment vertical="center"/>
    </xf>
    <xf numFmtId="0" fontId="251" fillId="0" borderId="0" xfId="0" applyFont="1" applyAlignment="1">
      <alignment vertical="center"/>
    </xf>
    <xf numFmtId="0" fontId="252" fillId="0" borderId="0" xfId="0" quotePrefix="1" applyFont="1" applyAlignment="1">
      <alignment vertical="center"/>
    </xf>
    <xf numFmtId="0" fontId="253" fillId="0" borderId="2" xfId="0" applyFont="1" applyBorder="1" applyAlignment="1">
      <alignment horizontal="centerContinuous"/>
    </xf>
    <xf numFmtId="0" fontId="254" fillId="0" borderId="3" xfId="0" applyFont="1" applyBorder="1" applyAlignment="1">
      <alignment horizontal="centerContinuous"/>
    </xf>
    <xf numFmtId="0" fontId="254" fillId="0" borderId="4" xfId="0" applyFont="1" applyBorder="1" applyAlignment="1">
      <alignment horizontal="centerContinuous"/>
    </xf>
    <xf numFmtId="0" fontId="255" fillId="0" borderId="5" xfId="0" applyFont="1" applyBorder="1" applyAlignment="1">
      <alignment horizontal="center" vertical="center" wrapText="1"/>
    </xf>
    <xf numFmtId="0" fontId="255" fillId="0" borderId="1" xfId="0" applyFont="1" applyBorder="1" applyAlignment="1">
      <alignment horizontal="centerContinuous" vertical="center"/>
    </xf>
    <xf numFmtId="0" fontId="256" fillId="0" borderId="10" xfId="0" applyFont="1" applyBorder="1" applyAlignment="1">
      <alignment horizontal="center" vertical="center" wrapText="1"/>
    </xf>
    <xf numFmtId="0" fontId="256" fillId="0" borderId="11" xfId="0" applyFont="1" applyBorder="1" applyAlignment="1">
      <alignment horizontal="center" vertical="center" wrapText="1"/>
    </xf>
    <xf numFmtId="0" fontId="255" fillId="0" borderId="12" xfId="0" applyFont="1" applyBorder="1" applyAlignment="1">
      <alignment horizontal="centerContinuous" vertical="center"/>
    </xf>
    <xf numFmtId="0" fontId="255" fillId="2" borderId="52" xfId="0" applyFont="1" applyFill="1" applyBorder="1" applyAlignment="1">
      <alignment horizontal="centerContinuous" vertical="center"/>
    </xf>
    <xf numFmtId="0" fontId="255" fillId="2" borderId="12" xfId="0" applyFont="1" applyFill="1" applyBorder="1" applyAlignment="1">
      <alignment horizontal="centerContinuous" vertical="center"/>
    </xf>
    <xf numFmtId="0" fontId="256" fillId="0" borderId="14" xfId="0" applyFont="1" applyBorder="1" applyAlignment="1">
      <alignment horizontal="center" vertical="center"/>
    </xf>
    <xf numFmtId="0" fontId="256" fillId="0" borderId="15" xfId="0" applyFont="1" applyBorder="1" applyAlignment="1">
      <alignment horizontal="center" vertical="center"/>
    </xf>
    <xf numFmtId="14" fontId="255" fillId="0" borderId="46" xfId="0" applyNumberFormat="1" applyFont="1" applyBorder="1" applyAlignment="1">
      <alignment horizontal="center" vertical="center" wrapText="1"/>
    </xf>
    <xf numFmtId="14" fontId="255" fillId="0" borderId="47" xfId="0" applyNumberFormat="1" applyFont="1" applyBorder="1" applyAlignment="1">
      <alignment horizontal="center" vertical="center" wrapText="1"/>
    </xf>
    <xf numFmtId="14" fontId="255" fillId="2" borderId="51" xfId="0" applyNumberFormat="1" applyFont="1" applyFill="1" applyBorder="1" applyAlignment="1">
      <alignment horizontal="center" vertical="center" wrapText="1"/>
    </xf>
    <xf numFmtId="14" fontId="255" fillId="2" borderId="21" xfId="0" applyNumberFormat="1" applyFont="1" applyFill="1" applyBorder="1" applyAlignment="1">
      <alignment horizontal="center" vertical="center" wrapText="1"/>
    </xf>
    <xf numFmtId="0" fontId="257" fillId="0" borderId="16" xfId="0" applyFont="1" applyBorder="1"/>
    <xf numFmtId="0" fontId="257" fillId="0" borderId="17" xfId="0" applyFont="1" applyBorder="1" applyAlignment="1">
      <alignment horizontal="center"/>
    </xf>
    <xf numFmtId="3" fontId="255" fillId="0" borderId="55" xfId="0" applyNumberFormat="1" applyFont="1" applyBorder="1"/>
    <xf numFmtId="3" fontId="255" fillId="2" borderId="43" xfId="0" applyNumberFormat="1" applyFont="1" applyFill="1" applyBorder="1"/>
    <xf numFmtId="3" fontId="255" fillId="2" borderId="55" xfId="0" applyNumberFormat="1" applyFont="1" applyFill="1" applyBorder="1"/>
    <xf numFmtId="0" fontId="216" fillId="0" borderId="18" xfId="0" applyFont="1" applyBorder="1"/>
    <xf numFmtId="0" fontId="216" fillId="0" borderId="19" xfId="0" applyFont="1" applyBorder="1" applyAlignment="1">
      <alignment horizontal="center"/>
    </xf>
    <xf numFmtId="3" fontId="258" fillId="0" borderId="1" xfId="0" applyNumberFormat="1" applyFont="1" applyBorder="1"/>
    <xf numFmtId="3" fontId="258" fillId="2" borderId="1" xfId="0" applyNumberFormat="1" applyFont="1" applyFill="1" applyBorder="1"/>
    <xf numFmtId="0" fontId="216" fillId="0" borderId="14" xfId="0" applyFont="1" applyBorder="1"/>
    <xf numFmtId="0" fontId="216" fillId="0" borderId="15" xfId="0" applyFont="1" applyBorder="1" applyAlignment="1">
      <alignment horizontal="center"/>
    </xf>
    <xf numFmtId="3" fontId="258" fillId="0" borderId="12" xfId="0" applyNumberFormat="1" applyFont="1" applyBorder="1"/>
    <xf numFmtId="3" fontId="258" fillId="2" borderId="12" xfId="0" applyNumberFormat="1" applyFont="1" applyFill="1" applyBorder="1"/>
    <xf numFmtId="0" fontId="216" fillId="0" borderId="20" xfId="0" applyFont="1" applyBorder="1"/>
    <xf numFmtId="0" fontId="216" fillId="0" borderId="21" xfId="0" applyFont="1" applyBorder="1" applyAlignment="1">
      <alignment horizontal="center"/>
    </xf>
    <xf numFmtId="3" fontId="258" fillId="0" borderId="46" xfId="0" applyNumberFormat="1" applyFont="1" applyBorder="1"/>
    <xf numFmtId="3" fontId="258" fillId="2" borderId="46" xfId="0" applyNumberFormat="1" applyFont="1" applyFill="1" applyBorder="1"/>
    <xf numFmtId="0" fontId="216" fillId="0" borderId="22" xfId="0" applyFont="1" applyBorder="1"/>
    <xf numFmtId="0" fontId="216" fillId="0" borderId="23" xfId="0" applyFont="1" applyBorder="1" applyAlignment="1">
      <alignment horizontal="center"/>
    </xf>
    <xf numFmtId="3" fontId="258" fillId="0" borderId="51" xfId="0" applyNumberFormat="1" applyFont="1" applyBorder="1"/>
    <xf numFmtId="3" fontId="258" fillId="2" borderId="51" xfId="0" applyNumberFormat="1" applyFont="1" applyFill="1" applyBorder="1"/>
    <xf numFmtId="0" fontId="257" fillId="0" borderId="14" xfId="0" applyFont="1" applyBorder="1"/>
    <xf numFmtId="0" fontId="257" fillId="0" borderId="15" xfId="0" applyFont="1" applyBorder="1"/>
    <xf numFmtId="3" fontId="255" fillId="0" borderId="12" xfId="0" applyNumberFormat="1" applyFont="1" applyBorder="1"/>
    <xf numFmtId="3" fontId="255" fillId="2" borderId="12" xfId="0" applyNumberFormat="1" applyFont="1" applyFill="1" applyBorder="1"/>
    <xf numFmtId="0" fontId="216" fillId="0" borderId="21" xfId="0" applyFont="1" applyBorder="1"/>
    <xf numFmtId="0" fontId="257" fillId="0" borderId="21" xfId="0" applyFont="1" applyBorder="1"/>
    <xf numFmtId="3" fontId="255" fillId="0" borderId="46" xfId="0" applyNumberFormat="1" applyFont="1" applyBorder="1"/>
    <xf numFmtId="3" fontId="255" fillId="2" borderId="46" xfId="0" applyNumberFormat="1" applyFont="1" applyFill="1" applyBorder="1"/>
    <xf numFmtId="0" fontId="216" fillId="0" borderId="10" xfId="0" applyFont="1" applyBorder="1"/>
    <xf numFmtId="0" fontId="216" fillId="0" borderId="24" xfId="0" applyFont="1" applyBorder="1"/>
    <xf numFmtId="3" fontId="258" fillId="0" borderId="48" xfId="0" applyNumberFormat="1" applyFont="1" applyBorder="1"/>
    <xf numFmtId="3" fontId="258" fillId="2" borderId="48" xfId="0" applyNumberFormat="1" applyFont="1" applyFill="1" applyBorder="1"/>
    <xf numFmtId="0" fontId="216" fillId="0" borderId="11" xfId="0" applyFont="1" applyBorder="1"/>
    <xf numFmtId="3" fontId="258" fillId="0" borderId="52" xfId="0" applyNumberFormat="1" applyFont="1" applyBorder="1"/>
    <xf numFmtId="3" fontId="258" fillId="2" borderId="52" xfId="0" applyNumberFormat="1" applyFont="1" applyFill="1" applyBorder="1"/>
    <xf numFmtId="0" fontId="257" fillId="0" borderId="20" xfId="0" applyFont="1" applyBorder="1"/>
    <xf numFmtId="0" fontId="216" fillId="0" borderId="25" xfId="0" applyFont="1" applyBorder="1"/>
    <xf numFmtId="3" fontId="259" fillId="0" borderId="46" xfId="0" applyNumberFormat="1" applyFont="1" applyBorder="1"/>
    <xf numFmtId="3" fontId="259" fillId="2" borderId="46" xfId="0" applyNumberFormat="1" applyFont="1" applyFill="1" applyBorder="1"/>
    <xf numFmtId="0" fontId="216" fillId="0" borderId="26" xfId="0" applyFont="1" applyBorder="1"/>
    <xf numFmtId="0" fontId="216" fillId="0" borderId="23" xfId="0" applyFont="1" applyBorder="1"/>
    <xf numFmtId="0" fontId="258" fillId="0" borderId="0" xfId="0" applyFont="1"/>
    <xf numFmtId="4" fontId="258" fillId="0" borderId="0" xfId="0" applyNumberFormat="1" applyFont="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60" fillId="0" borderId="0" xfId="0" applyFont="1" applyAlignment="1">
      <alignment vertical="center"/>
    </xf>
    <xf numFmtId="165" fontId="72" fillId="0" borderId="41" xfId="51" applyNumberFormat="1" applyFont="1" applyBorder="1"/>
    <xf numFmtId="165" fontId="72" fillId="0" borderId="42" xfId="51" applyNumberFormat="1" applyFont="1" applyBorder="1"/>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3" fontId="156" fillId="0" borderId="16" xfId="188" applyNumberFormat="1" applyFont="1" applyBorder="1"/>
    <xf numFmtId="3" fontId="0" fillId="0" borderId="0" xfId="0" applyNumberFormat="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61" fillId="0" borderId="23" xfId="0" applyFont="1" applyBorder="1" applyAlignment="1">
      <alignment horizontal="center" vertical="center" wrapText="1"/>
    </xf>
    <xf numFmtId="0" fontId="261"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0" fontId="255" fillId="0" borderId="6" xfId="0" applyFont="1" applyBorder="1" applyAlignment="1">
      <alignment horizontal="center" vertical="center" wrapText="1"/>
    </xf>
    <xf numFmtId="0" fontId="5" fillId="0" borderId="0" xfId="188"/>
    <xf numFmtId="0" fontId="5" fillId="0" borderId="11" xfId="188" applyBorder="1"/>
    <xf numFmtId="0" fontId="5" fillId="0" borderId="0" xfId="188" applyBorder="1" applyAlignment="1">
      <alignment horizontal="center"/>
    </xf>
    <xf numFmtId="0" fontId="5" fillId="0" borderId="0" xfId="188" applyBorder="1"/>
    <xf numFmtId="0" fontId="19" fillId="0" borderId="0" xfId="188" applyFont="1" applyFill="1" applyBorder="1"/>
    <xf numFmtId="0" fontId="5" fillId="0" borderId="21" xfId="188" applyBorder="1" applyAlignment="1">
      <alignment horizontal="center"/>
    </xf>
    <xf numFmtId="170" fontId="5" fillId="0" borderId="11" xfId="188" applyNumberFormat="1" applyBorder="1" applyAlignment="1">
      <alignment horizontal="right"/>
    </xf>
    <xf numFmtId="0" fontId="10" fillId="0" borderId="0" xfId="188" applyFont="1" applyBorder="1" applyAlignment="1">
      <alignment horizontal="center"/>
    </xf>
    <xf numFmtId="170" fontId="5" fillId="0" borderId="52" xfId="188" applyNumberFormat="1" applyFont="1" applyBorder="1" applyAlignment="1">
      <alignment horizontal="right"/>
    </xf>
    <xf numFmtId="170" fontId="19" fillId="4" borderId="46" xfId="188" applyNumberFormat="1" applyFont="1" applyFill="1" applyBorder="1" applyAlignment="1">
      <alignment horizontal="right"/>
    </xf>
    <xf numFmtId="170" fontId="5" fillId="0" borderId="15" xfId="188" applyNumberFormat="1" applyBorder="1" applyAlignment="1">
      <alignment horizontal="right"/>
    </xf>
    <xf numFmtId="0" fontId="19" fillId="4" borderId="93" xfId="188" applyFont="1" applyFill="1" applyBorder="1" applyAlignment="1">
      <alignment horizontal="left"/>
    </xf>
    <xf numFmtId="170" fontId="5" fillId="0" borderId="11" xfId="188" applyNumberFormat="1" applyFont="1" applyBorder="1" applyAlignment="1"/>
    <xf numFmtId="170" fontId="5" fillId="0" borderId="52" xfId="188" applyNumberFormat="1" applyFont="1" applyBorder="1" applyAlignment="1"/>
    <xf numFmtId="170" fontId="19" fillId="4" borderId="46" xfId="188" applyNumberFormat="1" applyFont="1" applyFill="1" applyBorder="1" applyAlignment="1"/>
    <xf numFmtId="0" fontId="5" fillId="0" borderId="0" xfId="188" applyFont="1" applyBorder="1" applyAlignment="1"/>
    <xf numFmtId="170" fontId="19" fillId="0" borderId="0" xfId="188" applyNumberFormat="1" applyFont="1" applyFill="1" applyBorder="1" applyAlignment="1"/>
    <xf numFmtId="0" fontId="5" fillId="0" borderId="21" xfId="188" applyFont="1" applyBorder="1" applyAlignment="1"/>
    <xf numFmtId="0" fontId="5" fillId="0" borderId="46" xfId="188" applyFont="1" applyBorder="1" applyAlignment="1"/>
    <xf numFmtId="0" fontId="19" fillId="0" borderId="0" xfId="188" applyFont="1" applyBorder="1" applyAlignment="1"/>
    <xf numFmtId="170" fontId="5" fillId="0" borderId="0" xfId="188" applyNumberFormat="1" applyFont="1" applyFill="1" applyAlignment="1"/>
    <xf numFmtId="170" fontId="5" fillId="0" borderId="49" xfId="188" applyNumberFormat="1" applyFont="1" applyFill="1" applyBorder="1" applyAlignment="1"/>
    <xf numFmtId="170" fontId="5" fillId="0" borderId="52" xfId="188" applyNumberFormat="1" applyFont="1" applyFill="1" applyBorder="1" applyAlignment="1"/>
    <xf numFmtId="170" fontId="5" fillId="0" borderId="11" xfId="188" applyNumberFormat="1" applyFont="1" applyBorder="1" applyAlignment="1">
      <alignment horizontal="right"/>
    </xf>
    <xf numFmtId="170" fontId="5" fillId="0" borderId="49" xfId="239" applyNumberFormat="1" applyFont="1" applyFill="1" applyBorder="1" applyAlignment="1" applyProtection="1">
      <alignment horizontal="right"/>
    </xf>
    <xf numFmtId="170" fontId="5" fillId="0" borderId="0" xfId="239" applyNumberFormat="1" applyFont="1" applyFill="1" applyAlignment="1" applyProtection="1">
      <alignment horizontal="right"/>
    </xf>
    <xf numFmtId="170" fontId="5" fillId="0" borderId="52" xfId="239" applyNumberFormat="1" applyFont="1" applyFill="1" applyBorder="1" applyAlignment="1" applyProtection="1">
      <alignment horizontal="right"/>
    </xf>
    <xf numFmtId="0" fontId="5" fillId="0" borderId="11" xfId="188" applyFont="1" applyBorder="1"/>
    <xf numFmtId="0" fontId="5" fillId="0" borderId="11" xfId="188" applyFont="1" applyBorder="1" applyAlignment="1">
      <alignment horizontal="center"/>
    </xf>
    <xf numFmtId="0" fontId="5" fillId="0" borderId="11" xfId="188" applyFont="1" applyBorder="1" applyAlignment="1">
      <alignment horizontal="left"/>
    </xf>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xf numFmtId="0" fontId="255" fillId="0" borderId="7" xfId="0" applyFont="1" applyFill="1" applyBorder="1" applyAlignment="1">
      <alignment horizontal="centerContinuous" vertical="center" wrapText="1"/>
    </xf>
    <xf numFmtId="0" fontId="255" fillId="0" borderId="8" xfId="0" applyFont="1" applyFill="1" applyBorder="1" applyAlignment="1">
      <alignment horizontal="centerContinuous" vertical="center"/>
    </xf>
    <xf numFmtId="0" fontId="255" fillId="0" borderId="8" xfId="0" applyFont="1" applyFill="1" applyBorder="1" applyAlignment="1">
      <alignment horizontal="centerContinuous" vertical="center" wrapText="1"/>
    </xf>
    <xf numFmtId="0" fontId="255" fillId="0" borderId="9" xfId="0" applyFont="1" applyFill="1" applyBorder="1" applyAlignment="1">
      <alignment horizontal="centerContinuous" vertical="center" wrapText="1"/>
    </xf>
    <xf numFmtId="0" fontId="255" fillId="0" borderId="0" xfId="0" applyFont="1" applyFill="1" applyBorder="1" applyAlignment="1">
      <alignment horizontal="center" vertical="center" wrapText="1"/>
    </xf>
    <xf numFmtId="0" fontId="255" fillId="0" borderId="52" xfId="0" applyFont="1" applyFill="1" applyBorder="1" applyAlignment="1">
      <alignment horizontal="centerContinuous" vertical="center"/>
    </xf>
    <xf numFmtId="0" fontId="255" fillId="0" borderId="54" xfId="0" applyFont="1" applyFill="1" applyBorder="1" applyAlignment="1">
      <alignment horizontal="centerContinuous" vertical="center" wrapText="1"/>
    </xf>
    <xf numFmtId="0" fontId="255" fillId="0" borderId="13" xfId="0" applyFont="1" applyFill="1" applyBorder="1" applyAlignment="1">
      <alignment horizontal="centerContinuous" vertical="center" wrapText="1"/>
    </xf>
    <xf numFmtId="0" fontId="255" fillId="0" borderId="13" xfId="0" applyFont="1" applyFill="1" applyBorder="1" applyAlignment="1">
      <alignment horizontal="center" vertical="center" wrapText="1"/>
    </xf>
    <xf numFmtId="0" fontId="255" fillId="0" borderId="53" xfId="0" applyFont="1" applyFill="1" applyBorder="1" applyAlignment="1">
      <alignment horizontal="center" vertical="center" wrapText="1"/>
    </xf>
    <xf numFmtId="0" fontId="255" fillId="0" borderId="12" xfId="0" applyFont="1" applyFill="1" applyBorder="1" applyAlignment="1">
      <alignment horizontal="center" vertical="center" wrapText="1"/>
    </xf>
    <xf numFmtId="14" fontId="255" fillId="0" borderId="12" xfId="0" applyNumberFormat="1" applyFont="1" applyFill="1" applyBorder="1" applyAlignment="1">
      <alignment horizontal="center" vertical="center" wrapText="1"/>
    </xf>
    <xf numFmtId="14" fontId="255" fillId="0" borderId="46" xfId="0" applyNumberFormat="1" applyFont="1" applyFill="1" applyBorder="1" applyAlignment="1">
      <alignment horizontal="center" vertical="center" wrapText="1"/>
    </xf>
    <xf numFmtId="14" fontId="255" fillId="0" borderId="29" xfId="0" applyNumberFormat="1" applyFont="1" applyFill="1" applyBorder="1" applyAlignment="1">
      <alignment horizontal="center" vertical="center" wrapText="1"/>
    </xf>
    <xf numFmtId="2" fontId="255" fillId="0" borderId="4" xfId="0" applyNumberFormat="1" applyFont="1" applyFill="1" applyBorder="1"/>
    <xf numFmtId="165" fontId="255" fillId="0" borderId="56" xfId="0" applyNumberFormat="1" applyFont="1" applyFill="1" applyBorder="1"/>
    <xf numFmtId="165" fontId="255" fillId="0" borderId="3" xfId="0" applyNumberFormat="1" applyFont="1" applyFill="1" applyBorder="1"/>
    <xf numFmtId="165" fontId="255" fillId="0" borderId="27" xfId="0" applyNumberFormat="1" applyFont="1" applyFill="1" applyBorder="1"/>
    <xf numFmtId="0" fontId="257" fillId="0" borderId="2" xfId="0" applyFont="1" applyFill="1" applyBorder="1"/>
    <xf numFmtId="0" fontId="257" fillId="0" borderId="3" xfId="0" applyFont="1" applyFill="1" applyBorder="1" applyAlignment="1">
      <alignment horizontal="center"/>
    </xf>
    <xf numFmtId="3" fontId="255" fillId="0" borderId="3" xfId="0" applyNumberFormat="1" applyFont="1" applyFill="1" applyBorder="1"/>
    <xf numFmtId="2" fontId="255" fillId="0" borderId="3" xfId="0" applyNumberFormat="1" applyFont="1" applyFill="1" applyBorder="1"/>
    <xf numFmtId="165" fontId="255" fillId="0" borderId="4" xfId="0" applyNumberFormat="1" applyFont="1" applyFill="1" applyBorder="1"/>
    <xf numFmtId="2" fontId="258" fillId="0" borderId="35" xfId="0" applyNumberFormat="1" applyFont="1" applyFill="1" applyBorder="1"/>
    <xf numFmtId="165" fontId="258" fillId="0" borderId="57" xfId="0" applyNumberFormat="1" applyFont="1" applyFill="1" applyBorder="1"/>
    <xf numFmtId="165" fontId="258" fillId="0" borderId="7" xfId="0" applyNumberFormat="1" applyFont="1" applyFill="1" applyBorder="1"/>
    <xf numFmtId="2" fontId="258" fillId="0" borderId="13" xfId="0" applyNumberFormat="1" applyFont="1" applyFill="1" applyBorder="1"/>
    <xf numFmtId="165" fontId="258" fillId="0" borderId="53" xfId="0" applyNumberFormat="1" applyFont="1" applyFill="1" applyBorder="1"/>
    <xf numFmtId="165" fontId="258" fillId="0" borderId="28" xfId="0" applyNumberFormat="1" applyFont="1" applyFill="1" applyBorder="1"/>
    <xf numFmtId="2" fontId="258" fillId="0" borderId="58" xfId="0" applyNumberFormat="1" applyFont="1" applyFill="1" applyBorder="1"/>
    <xf numFmtId="165" fontId="258" fillId="0" borderId="47" xfId="0" applyNumberFormat="1" applyFont="1" applyFill="1" applyBorder="1"/>
    <xf numFmtId="165" fontId="258" fillId="0" borderId="29" xfId="0" applyNumberFormat="1" applyFont="1" applyFill="1" applyBorder="1"/>
    <xf numFmtId="2" fontId="258" fillId="0" borderId="59" xfId="0" applyNumberFormat="1" applyFont="1" applyFill="1" applyBorder="1"/>
    <xf numFmtId="165" fontId="258" fillId="0" borderId="60" xfId="0" applyNumberFormat="1" applyFont="1" applyFill="1" applyBorder="1"/>
    <xf numFmtId="165" fontId="258" fillId="0" borderId="30" xfId="0" applyNumberFormat="1" applyFont="1" applyFill="1" applyBorder="1"/>
    <xf numFmtId="0" fontId="257" fillId="0" borderId="3" xfId="0" applyFont="1" applyFill="1" applyBorder="1"/>
    <xf numFmtId="2" fontId="255" fillId="0" borderId="13" xfId="0" applyNumberFormat="1" applyFont="1" applyFill="1" applyBorder="1"/>
    <xf numFmtId="165" fontId="255" fillId="0" borderId="53" xfId="0" applyNumberFormat="1" applyFont="1" applyFill="1" applyBorder="1"/>
    <xf numFmtId="165" fontId="255" fillId="0" borderId="49" xfId="0" applyNumberFormat="1" applyFont="1" applyFill="1" applyBorder="1"/>
    <xf numFmtId="165" fontId="255" fillId="0" borderId="37" xfId="0" applyNumberFormat="1" applyFont="1" applyFill="1" applyBorder="1"/>
    <xf numFmtId="165" fontId="258" fillId="0" borderId="61" xfId="0" applyNumberFormat="1" applyFont="1" applyFill="1" applyBorder="1"/>
    <xf numFmtId="165" fontId="258" fillId="0" borderId="62"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61" xfId="0" applyNumberFormat="1" applyFont="1" applyFill="1" applyBorder="1"/>
    <xf numFmtId="165" fontId="255" fillId="0" borderId="62" xfId="0" applyNumberFormat="1" applyFont="1" applyFill="1" applyBorder="1"/>
    <xf numFmtId="2" fontId="258" fillId="0" borderId="63" xfId="0" applyNumberFormat="1" applyFont="1" applyFill="1" applyBorder="1"/>
    <xf numFmtId="0" fontId="216" fillId="0" borderId="2" xfId="0" applyFont="1" applyFill="1" applyBorder="1"/>
    <xf numFmtId="0" fontId="216" fillId="0" borderId="3" xfId="0" applyFont="1" applyFill="1" applyBorder="1"/>
    <xf numFmtId="3" fontId="258" fillId="0" borderId="3" xfId="0" applyNumberFormat="1" applyFont="1" applyFill="1" applyBorder="1"/>
    <xf numFmtId="2" fontId="258" fillId="0" borderId="3" xfId="0" applyNumberFormat="1" applyFont="1" applyFill="1" applyBorder="1"/>
    <xf numFmtId="165" fontId="258" fillId="0" borderId="3" xfId="0" applyNumberFormat="1" applyFont="1" applyFill="1" applyBorder="1"/>
    <xf numFmtId="165" fontId="258" fillId="0" borderId="4" xfId="0" applyNumberFormat="1" applyFont="1" applyFill="1" applyBorder="1"/>
    <xf numFmtId="2" fontId="258" fillId="0" borderId="64" xfId="0" applyNumberFormat="1" applyFont="1" applyFill="1" applyBorder="1"/>
    <xf numFmtId="165" fontId="258" fillId="0" borderId="49" xfId="0" applyNumberFormat="1" applyFont="1" applyFill="1" applyBorder="1"/>
    <xf numFmtId="165" fontId="258" fillId="0" borderId="37" xfId="0" applyNumberFormat="1" applyFont="1" applyFill="1" applyBorder="1"/>
    <xf numFmtId="2" fontId="259" fillId="0" borderId="58" xfId="0" applyNumberFormat="1" applyFont="1" applyFill="1" applyBorder="1"/>
    <xf numFmtId="165" fontId="259" fillId="0" borderId="47" xfId="0" applyNumberFormat="1" applyFont="1" applyFill="1" applyBorder="1"/>
    <xf numFmtId="165" fontId="259" fillId="0" borderId="61" xfId="0" applyNumberFormat="1" applyFont="1" applyFill="1" applyBorder="1"/>
    <xf numFmtId="165" fontId="259" fillId="0" borderId="62" xfId="0" applyNumberFormat="1" applyFont="1" applyFill="1" applyBorder="1"/>
    <xf numFmtId="0" fontId="258" fillId="0" borderId="0" xfId="0" applyFont="1" applyFill="1"/>
    <xf numFmtId="0" fontId="0" fillId="0" borderId="0" xfId="0" applyFill="1"/>
    <xf numFmtId="0" fontId="0" fillId="0" borderId="41" xfId="0" applyFill="1" applyBorder="1"/>
    <xf numFmtId="0" fontId="254" fillId="0" borderId="3" xfId="0" applyFont="1" applyFill="1" applyBorder="1" applyAlignment="1">
      <alignment horizontal="centerContinuous"/>
    </xf>
    <xf numFmtId="0" fontId="254" fillId="0" borderId="4" xfId="0" applyFont="1" applyFill="1" applyBorder="1" applyAlignment="1">
      <alignment horizontal="centerContinuous"/>
    </xf>
    <xf numFmtId="0" fontId="0" fillId="0" borderId="0" xfId="0" applyFill="1" applyBorder="1"/>
    <xf numFmtId="0" fontId="173" fillId="0" borderId="0" xfId="0" applyFont="1" applyFill="1"/>
    <xf numFmtId="3" fontId="165" fillId="0" borderId="26" xfId="0" applyNumberFormat="1" applyFont="1" applyBorder="1" applyAlignment="1">
      <alignment horizontal="right"/>
    </xf>
    <xf numFmtId="3" fontId="165" fillId="0" borderId="39" xfId="0" applyNumberFormat="1" applyFont="1" applyBorder="1" applyAlignment="1">
      <alignment horizontal="right"/>
    </xf>
    <xf numFmtId="165" fontId="188" fillId="63" borderId="42" xfId="0" applyNumberFormat="1" applyFont="1" applyFill="1" applyBorder="1" applyAlignment="1">
      <alignment horizontal="right"/>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255" fillId="0" borderId="32" xfId="0" applyFont="1" applyFill="1" applyBorder="1" applyAlignment="1">
      <alignment horizontal="center" vertical="center" wrapText="1"/>
    </xf>
    <xf numFmtId="0" fontId="255" fillId="0" borderId="6" xfId="0" applyFont="1" applyFill="1" applyBorder="1" applyAlignment="1">
      <alignment horizontal="center" vertical="center" wrapText="1"/>
    </xf>
    <xf numFmtId="0" fontId="255" fillId="0" borderId="66" xfId="0" applyFont="1" applyFill="1" applyBorder="1" applyAlignment="1">
      <alignment horizontal="center" vertical="center" wrapText="1"/>
    </xf>
    <xf numFmtId="0" fontId="255" fillId="0" borderId="54" xfId="0" applyFont="1" applyFill="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0" fontId="113" fillId="62" borderId="0" xfId="96" applyFont="1" applyFill="1" applyAlignment="1" applyProtection="1">
      <alignment horizontal="center" vertical="center"/>
      <protection locked="0"/>
    </xf>
    <xf numFmtId="0" fontId="113" fillId="62" borderId="41"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41" xfId="96" applyFont="1" applyFill="1" applyBorder="1" applyAlignment="1">
      <alignment horizontal="center" vertical="center"/>
    </xf>
    <xf numFmtId="0" fontId="113" fillId="62" borderId="33" xfId="96" applyFont="1" applyFill="1" applyBorder="1" applyAlignment="1" applyProtection="1">
      <alignment horizontal="center" vertical="center"/>
      <protection locked="0"/>
    </xf>
    <xf numFmtId="178" fontId="131" fillId="0" borderId="0" xfId="96" applyNumberFormat="1" applyFont="1" applyAlignment="1">
      <alignment horizontal="right" vertical="center"/>
    </xf>
    <xf numFmtId="0" fontId="122" fillId="62" borderId="0" xfId="96"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188" applyFont="1" applyBorder="1" applyAlignment="1">
      <alignment horizontal="center"/>
    </xf>
    <xf numFmtId="0" fontId="5" fillId="0" borderId="48" xfId="188" applyFont="1" applyBorder="1" applyAlignment="1">
      <alignment horizontal="center" vertical="center" wrapText="1"/>
    </xf>
    <xf numFmtId="0" fontId="5" fillId="0" borderId="52" xfId="188" applyFont="1" applyBorder="1" applyAlignment="1">
      <alignment horizontal="center" vertical="center" wrapText="1"/>
    </xf>
    <xf numFmtId="0" fontId="5" fillId="0" borderId="48" xfId="188" applyFont="1" applyBorder="1" applyAlignment="1">
      <alignment horizontal="center" vertical="center"/>
    </xf>
    <xf numFmtId="0" fontId="5" fillId="0" borderId="12" xfId="188" applyFont="1" applyBorder="1" applyAlignment="1">
      <alignment horizontal="center" vertical="center"/>
    </xf>
    <xf numFmtId="0" fontId="5" fillId="0" borderId="12" xfId="188" applyFont="1" applyBorder="1" applyAlignment="1">
      <alignment horizontal="center" vertical="center" wrapText="1"/>
    </xf>
    <xf numFmtId="0" fontId="5" fillId="0" borderId="24" xfId="188" applyFont="1" applyBorder="1" applyAlignment="1">
      <alignment horizontal="center" vertical="center" wrapText="1"/>
    </xf>
    <xf numFmtId="0" fontId="5" fillId="0" borderId="11" xfId="188" applyFont="1" applyBorder="1" applyAlignment="1">
      <alignment horizontal="center" vertical="center" wrapText="1"/>
    </xf>
    <xf numFmtId="0" fontId="5" fillId="0" borderId="61" xfId="188" applyFont="1" applyBorder="1" applyAlignment="1">
      <alignment horizontal="center" vertical="center"/>
    </xf>
    <xf numFmtId="0" fontId="5" fillId="0" borderId="94" xfId="188" applyFont="1" applyBorder="1" applyAlignment="1">
      <alignment horizontal="center" vertical="center"/>
    </xf>
    <xf numFmtId="0" fontId="18" fillId="0" borderId="24" xfId="188" applyFont="1" applyBorder="1" applyAlignment="1">
      <alignment horizontal="center" vertical="center"/>
    </xf>
    <xf numFmtId="0" fontId="18" fillId="0" borderId="11" xfId="188" applyFont="1" applyBorder="1" applyAlignment="1">
      <alignment horizontal="center" vertical="center"/>
    </xf>
    <xf numFmtId="0" fontId="5" fillId="0" borderId="47" xfId="188" applyFont="1" applyBorder="1" applyAlignment="1">
      <alignment horizontal="center" vertical="center"/>
    </xf>
    <xf numFmtId="0" fontId="5" fillId="0" borderId="93" xfId="188" applyFont="1" applyBorder="1" applyAlignment="1">
      <alignment horizontal="center" vertical="center"/>
    </xf>
    <xf numFmtId="0" fontId="5" fillId="0" borderId="21" xfId="188" applyFont="1" applyBorder="1" applyAlignment="1">
      <alignment horizontal="center" vertical="center"/>
    </xf>
    <xf numFmtId="0" fontId="5" fillId="0" borderId="52" xfId="188"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2"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20</xdr:row>
      <xdr:rowOff>233866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105525" cy="3615241"/>
        </a:xfrm>
        <a:prstGeom prst="rect">
          <a:avLst/>
        </a:prstGeom>
      </xdr:spPr>
    </xdr:pic>
    <xdr:clientData/>
  </xdr:twoCellAnchor>
  <xdr:twoCellAnchor editAs="oneCell">
    <xdr:from>
      <xdr:col>10</xdr:col>
      <xdr:colOff>600075</xdr:colOff>
      <xdr:row>0</xdr:row>
      <xdr:rowOff>0</xdr:rowOff>
    </xdr:from>
    <xdr:to>
      <xdr:col>21</xdr:col>
      <xdr:colOff>539691</xdr:colOff>
      <xdr:row>21</xdr:row>
      <xdr:rowOff>9525</xdr:rowOff>
    </xdr:to>
    <xdr:pic>
      <xdr:nvPicPr>
        <xdr:cNvPr id="5" name="Obraz 4"/>
        <xdr:cNvPicPr>
          <a:picLocks noChangeAspect="1"/>
        </xdr:cNvPicPr>
      </xdr:nvPicPr>
      <xdr:blipFill>
        <a:blip xmlns:r="http://schemas.openxmlformats.org/officeDocument/2006/relationships" r:embed="rId2"/>
        <a:stretch>
          <a:fillRect/>
        </a:stretch>
      </xdr:blipFill>
      <xdr:spPr>
        <a:xfrm>
          <a:off x="6696075" y="0"/>
          <a:ext cx="6645216" cy="3629025"/>
        </a:xfrm>
        <a:prstGeom prst="rect">
          <a:avLst/>
        </a:prstGeom>
      </xdr:spPr>
    </xdr:pic>
    <xdr:clientData/>
  </xdr:twoCellAnchor>
  <xdr:twoCellAnchor editAs="oneCell">
    <xdr:from>
      <xdr:col>0</xdr:col>
      <xdr:colOff>0</xdr:colOff>
      <xdr:row>22</xdr:row>
      <xdr:rowOff>0</xdr:rowOff>
    </xdr:from>
    <xdr:to>
      <xdr:col>10</xdr:col>
      <xdr:colOff>38100</xdr:colOff>
      <xdr:row>44</xdr:row>
      <xdr:rowOff>38100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771900"/>
          <a:ext cx="6134100" cy="3562350"/>
        </a:xfrm>
        <a:prstGeom prst="rect">
          <a:avLst/>
        </a:prstGeom>
      </xdr:spPr>
    </xdr:pic>
    <xdr:clientData/>
  </xdr:twoCellAnchor>
  <xdr:twoCellAnchor editAs="oneCell">
    <xdr:from>
      <xdr:col>11</xdr:col>
      <xdr:colOff>0</xdr:colOff>
      <xdr:row>22</xdr:row>
      <xdr:rowOff>0</xdr:rowOff>
    </xdr:from>
    <xdr:to>
      <xdr:col>21</xdr:col>
      <xdr:colOff>549216</xdr:colOff>
      <xdr:row>44</xdr:row>
      <xdr:rowOff>57150</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71900"/>
          <a:ext cx="6645216" cy="3581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J25" sqref="J25"/>
    </sheetView>
  </sheetViews>
  <sheetFormatPr defaultColWidth="9.140625" defaultRowHeight="12.75"/>
  <cols>
    <col min="1" max="1" width="7.85546875" style="333" customWidth="1"/>
    <col min="2" max="2" width="19.28515625" style="333" customWidth="1"/>
    <col min="3" max="3" width="19.85546875" style="333" customWidth="1"/>
    <col min="4" max="4" width="21" style="333" customWidth="1"/>
    <col min="5" max="5" width="14.7109375" style="333" customWidth="1"/>
    <col min="6" max="6" width="13.42578125" style="333" customWidth="1"/>
    <col min="7" max="10" width="9.140625" style="333"/>
    <col min="11" max="11" width="17.85546875" style="333" customWidth="1"/>
    <col min="12" max="16384" width="9.140625" style="333"/>
  </cols>
  <sheetData>
    <row r="1" spans="2:36">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75">
      <c r="B3" s="469"/>
      <c r="C3" s="469"/>
      <c r="D3" s="471" t="s">
        <v>450</v>
      </c>
      <c r="E3" s="470"/>
      <c r="F3" s="470"/>
      <c r="G3" s="334"/>
      <c r="H3" s="336"/>
      <c r="I3" s="334"/>
      <c r="J3" s="334"/>
      <c r="K3" s="334"/>
      <c r="L3" s="334"/>
      <c r="M3" s="334"/>
      <c r="N3" s="334"/>
      <c r="O3" s="334"/>
      <c r="P3" s="334"/>
      <c r="Q3" s="334"/>
      <c r="R3" s="334"/>
      <c r="S3" s="334"/>
      <c r="T3" s="334"/>
    </row>
    <row r="4" spans="2:36" ht="17.25">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1048"/>
      <c r="C10" s="334"/>
      <c r="D10" s="334"/>
      <c r="E10" s="334"/>
      <c r="F10" s="334"/>
      <c r="G10" s="334"/>
      <c r="H10" s="334"/>
      <c r="I10" s="334"/>
      <c r="J10" s="334"/>
      <c r="K10" s="334"/>
      <c r="L10" s="334"/>
      <c r="M10" s="334"/>
      <c r="N10" s="334"/>
      <c r="O10" s="334"/>
      <c r="P10" s="334"/>
      <c r="Q10" s="334"/>
      <c r="R10" s="334"/>
      <c r="S10" s="334"/>
      <c r="T10" s="334"/>
    </row>
    <row r="11" spans="2:36" ht="23.25">
      <c r="B11" s="339" t="s">
        <v>531</v>
      </c>
      <c r="C11" s="340"/>
      <c r="D11" s="341"/>
      <c r="E11" s="342" t="s">
        <v>532</v>
      </c>
      <c r="F11" s="343"/>
      <c r="G11" s="341"/>
      <c r="Q11" s="334"/>
      <c r="R11" s="334"/>
      <c r="S11" s="334"/>
      <c r="T11" s="334"/>
    </row>
    <row r="12" spans="2:36">
      <c r="B12" s="334"/>
      <c r="C12" s="334"/>
      <c r="D12" s="334"/>
      <c r="E12" s="334"/>
      <c r="F12" s="334"/>
      <c r="G12" s="334"/>
      <c r="H12" s="334"/>
      <c r="I12" s="334"/>
      <c r="J12" s="334"/>
      <c r="K12" s="334"/>
      <c r="L12" s="334"/>
      <c r="M12" s="334"/>
      <c r="N12" s="334"/>
      <c r="O12" s="334"/>
      <c r="P12" s="334"/>
      <c r="Q12" s="334"/>
      <c r="R12" s="334"/>
      <c r="S12" s="334"/>
      <c r="T12" s="334"/>
    </row>
    <row r="13" spans="2:36">
      <c r="B13" s="334"/>
      <c r="C13" s="334"/>
      <c r="D13" s="334"/>
      <c r="E13" s="334"/>
      <c r="F13" s="334"/>
      <c r="G13" s="334"/>
      <c r="H13" s="334"/>
      <c r="I13" s="334"/>
      <c r="J13" s="334"/>
      <c r="K13" s="334"/>
      <c r="L13" s="334"/>
      <c r="M13" s="334"/>
      <c r="N13" s="334"/>
      <c r="O13" s="334"/>
      <c r="P13" s="334"/>
      <c r="Q13" s="334"/>
      <c r="R13" s="334"/>
      <c r="S13" s="334"/>
      <c r="T13" s="334"/>
    </row>
    <row r="14" spans="2:36" ht="18.75">
      <c r="B14" s="474" t="s">
        <v>437</v>
      </c>
      <c r="C14" s="475"/>
      <c r="D14" s="477" t="s">
        <v>533</v>
      </c>
      <c r="E14" s="478"/>
      <c r="F14" s="475"/>
      <c r="G14" s="476"/>
      <c r="H14" s="334"/>
      <c r="I14" s="334"/>
      <c r="J14" s="334"/>
      <c r="K14" s="334"/>
      <c r="L14" s="334"/>
      <c r="M14" s="334"/>
      <c r="N14" s="334"/>
      <c r="O14" s="334"/>
      <c r="P14" s="334"/>
      <c r="Q14" s="334"/>
      <c r="R14" s="334"/>
      <c r="S14" s="334"/>
      <c r="T14" s="334"/>
    </row>
    <row r="15" spans="2:36" ht="15">
      <c r="B15" s="344"/>
      <c r="C15" s="344"/>
      <c r="D15" s="344"/>
      <c r="E15" s="344"/>
      <c r="F15" s="344"/>
      <c r="G15" s="334"/>
      <c r="H15" s="334"/>
      <c r="I15" s="334"/>
      <c r="J15" s="334"/>
      <c r="K15" s="334"/>
      <c r="L15" s="334"/>
      <c r="M15" s="334"/>
      <c r="N15" s="334"/>
      <c r="O15" s="334"/>
      <c r="P15" s="334"/>
      <c r="Q15" s="334"/>
      <c r="R15" s="334"/>
      <c r="S15" s="334"/>
      <c r="T15" s="334"/>
    </row>
    <row r="16" spans="2:36" ht="15">
      <c r="B16" s="334" t="s">
        <v>451</v>
      </c>
      <c r="C16" s="334"/>
      <c r="D16" s="334"/>
      <c r="E16" s="334"/>
      <c r="F16" s="344"/>
      <c r="G16" s="334"/>
      <c r="H16" s="334"/>
      <c r="I16" s="334"/>
      <c r="J16" s="334"/>
      <c r="K16" s="334"/>
      <c r="L16" s="334"/>
      <c r="M16" s="334"/>
      <c r="N16" s="334"/>
      <c r="O16" s="334"/>
      <c r="P16" s="334"/>
      <c r="Q16" s="334"/>
      <c r="R16" s="334"/>
      <c r="S16" s="334"/>
      <c r="T16" s="334"/>
    </row>
    <row r="17" spans="2:20" ht="15">
      <c r="B17" s="334" t="s">
        <v>1</v>
      </c>
      <c r="C17" s="334"/>
      <c r="D17" s="334"/>
      <c r="E17" s="334"/>
      <c r="F17" s="344"/>
      <c r="G17" s="334"/>
      <c r="H17" s="334"/>
      <c r="I17" s="334"/>
      <c r="J17" s="334"/>
      <c r="K17" s="334"/>
      <c r="L17" s="334"/>
      <c r="M17" s="334"/>
      <c r="N17" s="334"/>
      <c r="O17" s="334"/>
      <c r="P17" s="334"/>
      <c r="Q17" s="334"/>
      <c r="R17" s="334"/>
      <c r="S17" s="334"/>
      <c r="T17" s="334"/>
    </row>
    <row r="18" spans="2:20" ht="15">
      <c r="B18" s="346" t="s">
        <v>448</v>
      </c>
      <c r="C18" s="346"/>
      <c r="D18" s="346"/>
      <c r="E18" s="346"/>
      <c r="F18" s="345"/>
      <c r="G18" s="346"/>
      <c r="H18" s="346"/>
      <c r="I18" s="346"/>
      <c r="J18" s="346"/>
      <c r="K18" s="334"/>
      <c r="L18" s="334"/>
      <c r="M18" s="334"/>
      <c r="N18" s="334"/>
      <c r="O18" s="334"/>
      <c r="P18" s="334"/>
      <c r="Q18" s="334"/>
      <c r="R18" s="334"/>
      <c r="S18" s="334"/>
      <c r="T18" s="334"/>
    </row>
    <row r="19" spans="2:20" ht="15">
      <c r="B19" s="346" t="s">
        <v>449</v>
      </c>
      <c r="C19" s="346"/>
      <c r="D19" s="346"/>
      <c r="E19" s="346"/>
      <c r="F19" s="344"/>
      <c r="G19" s="334"/>
      <c r="H19" s="334"/>
      <c r="I19" s="334"/>
      <c r="J19" s="334"/>
      <c r="K19" s="334"/>
      <c r="L19" s="334"/>
      <c r="M19" s="334"/>
      <c r="N19" s="334"/>
      <c r="O19" s="334"/>
      <c r="P19" s="334"/>
      <c r="Q19" s="334"/>
      <c r="R19" s="334"/>
      <c r="S19" s="334"/>
      <c r="T19" s="334"/>
    </row>
    <row r="20" spans="2:20" ht="15">
      <c r="B20" s="334" t="s">
        <v>2</v>
      </c>
      <c r="C20" s="334"/>
      <c r="D20" s="334"/>
      <c r="E20" s="334"/>
      <c r="F20" s="344"/>
      <c r="G20" s="334"/>
      <c r="H20" s="334"/>
      <c r="I20" s="334"/>
      <c r="J20" s="334"/>
      <c r="K20" s="334"/>
      <c r="L20" s="334"/>
      <c r="M20" s="334"/>
      <c r="N20" s="334"/>
      <c r="O20" s="334"/>
      <c r="P20" s="334"/>
      <c r="Q20" s="334"/>
      <c r="R20" s="334"/>
      <c r="S20" s="334"/>
      <c r="T20" s="334"/>
    </row>
    <row r="21" spans="2:20" ht="15">
      <c r="B21" s="334" t="s">
        <v>3</v>
      </c>
      <c r="C21" s="334"/>
      <c r="D21" s="334"/>
      <c r="E21" s="334"/>
      <c r="F21" s="344"/>
      <c r="G21" s="334"/>
      <c r="H21" s="334"/>
      <c r="I21" s="334"/>
      <c r="J21" s="334"/>
      <c r="K21" s="334"/>
      <c r="L21" s="334"/>
      <c r="M21" s="334"/>
      <c r="N21" s="334"/>
      <c r="O21" s="334"/>
      <c r="P21" s="334"/>
      <c r="Q21" s="334"/>
      <c r="R21" s="334"/>
      <c r="S21" s="334"/>
      <c r="T21" s="334"/>
    </row>
    <row r="22" spans="2:20" ht="15">
      <c r="B22" s="344"/>
      <c r="C22" s="344"/>
      <c r="D22" s="344"/>
      <c r="E22" s="344"/>
      <c r="F22" s="344"/>
      <c r="G22" s="334"/>
      <c r="H22" s="334"/>
      <c r="I22" s="334"/>
      <c r="J22" s="334"/>
      <c r="K22" s="334"/>
      <c r="L22" s="334"/>
      <c r="M22" s="334"/>
      <c r="N22" s="334"/>
      <c r="O22" s="334"/>
      <c r="P22" s="334"/>
      <c r="Q22" s="334"/>
      <c r="R22" s="334"/>
      <c r="S22" s="334"/>
      <c r="T22" s="334"/>
    </row>
    <row r="23" spans="2:20" ht="15">
      <c r="B23" s="344"/>
      <c r="C23" s="347"/>
      <c r="D23" s="344"/>
      <c r="E23" s="344"/>
      <c r="F23" s="344"/>
      <c r="G23" s="334"/>
      <c r="H23" s="334"/>
      <c r="I23" s="334"/>
      <c r="J23" s="334"/>
      <c r="K23" s="334"/>
      <c r="L23" s="334"/>
      <c r="M23" s="334"/>
      <c r="N23" s="334"/>
      <c r="O23" s="334"/>
      <c r="P23" s="334"/>
      <c r="Q23" s="334"/>
      <c r="R23" s="334"/>
      <c r="S23" s="334"/>
      <c r="T23" s="334"/>
    </row>
    <row r="24" spans="2:20" ht="15">
      <c r="B24" s="344"/>
      <c r="C24" s="347"/>
      <c r="D24" s="344"/>
      <c r="E24" s="344"/>
      <c r="F24" s="344"/>
      <c r="G24" s="334"/>
      <c r="H24" s="334"/>
      <c r="I24" s="334"/>
      <c r="J24" s="334"/>
      <c r="K24" s="334"/>
      <c r="L24" s="334"/>
      <c r="M24" s="334"/>
      <c r="N24" s="334"/>
      <c r="O24" s="334"/>
      <c r="P24" s="334"/>
      <c r="Q24" s="334"/>
      <c r="R24" s="334"/>
      <c r="S24" s="334"/>
      <c r="T24" s="334"/>
    </row>
    <row r="25" spans="2:20" ht="15">
      <c r="B25" s="345" t="s">
        <v>438</v>
      </c>
      <c r="C25" s="344"/>
      <c r="D25" s="344"/>
      <c r="E25" s="344"/>
      <c r="F25" s="344"/>
      <c r="G25" s="334"/>
      <c r="H25" s="334"/>
      <c r="I25" s="334"/>
      <c r="J25" s="334"/>
      <c r="K25" s="334"/>
      <c r="L25" s="334"/>
      <c r="M25" s="334"/>
      <c r="N25" s="334"/>
      <c r="O25" s="334"/>
      <c r="P25" s="334"/>
      <c r="Q25" s="334"/>
      <c r="R25" s="334"/>
      <c r="S25" s="334"/>
      <c r="T25" s="334"/>
    </row>
    <row r="26" spans="2:20" ht="15">
      <c r="B26" s="345" t="s">
        <v>443</v>
      </c>
      <c r="C26" s="345"/>
      <c r="D26" s="345"/>
      <c r="E26" s="345"/>
      <c r="F26" s="345"/>
      <c r="G26" s="346"/>
      <c r="H26" s="346"/>
      <c r="I26" s="346"/>
      <c r="J26" s="346"/>
      <c r="K26" s="334"/>
      <c r="L26" s="334"/>
      <c r="M26" s="334"/>
      <c r="N26" s="334"/>
      <c r="O26" s="334"/>
      <c r="P26" s="334"/>
      <c r="Q26" s="334"/>
      <c r="R26" s="334"/>
      <c r="S26" s="334"/>
      <c r="T26" s="334"/>
    </row>
    <row r="27" spans="2:20" ht="15">
      <c r="B27" s="344" t="s">
        <v>439</v>
      </c>
      <c r="C27" s="355" t="s">
        <v>462</v>
      </c>
      <c r="D27" s="344"/>
      <c r="E27" s="344"/>
      <c r="F27" s="344"/>
      <c r="G27" s="334"/>
      <c r="H27" s="334"/>
      <c r="I27" s="334"/>
      <c r="J27" s="334"/>
      <c r="K27" s="334"/>
      <c r="L27" s="334"/>
      <c r="M27" s="334"/>
      <c r="N27" s="334"/>
      <c r="O27" s="334"/>
      <c r="P27" s="334"/>
      <c r="Q27" s="334"/>
      <c r="R27" s="334"/>
      <c r="S27" s="334"/>
      <c r="T27" s="334"/>
    </row>
    <row r="28" spans="2:20" ht="15">
      <c r="B28" s="344" t="s">
        <v>452</v>
      </c>
      <c r="C28" s="344"/>
      <c r="D28" s="344"/>
      <c r="E28" s="344"/>
      <c r="F28" s="344"/>
      <c r="G28" s="334"/>
      <c r="H28" s="334"/>
      <c r="I28" s="334"/>
      <c r="J28" s="334"/>
      <c r="K28" s="334"/>
      <c r="L28" s="334"/>
      <c r="M28" s="334"/>
      <c r="N28" s="334"/>
      <c r="O28" s="334"/>
      <c r="P28" s="334"/>
      <c r="Q28" s="334"/>
      <c r="R28" s="334"/>
      <c r="S28" s="334"/>
      <c r="T28" s="334"/>
    </row>
    <row r="29" spans="2:20" ht="15">
      <c r="B29" s="344"/>
      <c r="C29" s="344"/>
      <c r="D29" s="344"/>
      <c r="E29" s="344"/>
      <c r="F29" s="344"/>
      <c r="G29" s="334"/>
      <c r="H29" s="334"/>
      <c r="I29" s="334"/>
      <c r="J29" s="334"/>
      <c r="K29" s="334"/>
      <c r="L29" s="334"/>
      <c r="M29" s="334"/>
      <c r="N29" s="334"/>
      <c r="O29" s="334"/>
      <c r="P29" s="334"/>
      <c r="Q29" s="334"/>
      <c r="R29" s="334"/>
      <c r="S29" s="334"/>
      <c r="T29" s="334"/>
    </row>
    <row r="30" spans="2:20" ht="1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75">
      <c r="B32" s="351" t="s">
        <v>442</v>
      </c>
      <c r="C32" s="344"/>
      <c r="D32" s="344"/>
      <c r="E32" s="344"/>
      <c r="F32" s="344"/>
      <c r="G32" s="334"/>
      <c r="H32" s="334"/>
      <c r="I32" s="334"/>
      <c r="J32" s="334"/>
      <c r="K32" s="334"/>
      <c r="L32" s="334"/>
      <c r="M32" s="334"/>
      <c r="N32" s="352"/>
      <c r="O32" s="334"/>
      <c r="P32" s="334"/>
      <c r="Q32" s="334"/>
      <c r="R32" s="334"/>
      <c r="S32" s="334"/>
      <c r="T32" s="334"/>
    </row>
    <row r="33" spans="2:20" ht="15.75">
      <c r="B33" s="344"/>
      <c r="C33" s="344"/>
      <c r="D33" s="344"/>
      <c r="E33" s="344"/>
      <c r="F33" s="344"/>
      <c r="G33" s="334"/>
      <c r="H33" s="334"/>
      <c r="I33" s="334"/>
      <c r="J33" s="334"/>
      <c r="K33" s="334"/>
      <c r="L33" s="334"/>
      <c r="M33" s="334"/>
      <c r="N33" s="352"/>
      <c r="O33" s="334"/>
      <c r="P33" s="334"/>
      <c r="Q33" s="334"/>
      <c r="R33" s="334"/>
      <c r="S33" s="334"/>
      <c r="T33" s="334"/>
    </row>
    <row r="34" spans="2:20" ht="15.75">
      <c r="B34" s="334"/>
      <c r="C34" s="334"/>
      <c r="D34" s="334"/>
      <c r="E34" s="334"/>
      <c r="F34" s="334"/>
      <c r="G34" s="334"/>
      <c r="H34" s="334"/>
      <c r="I34" s="334"/>
      <c r="J34" s="334"/>
      <c r="K34" s="334"/>
      <c r="L34" s="334"/>
      <c r="M34" s="334"/>
      <c r="N34" s="352"/>
      <c r="O34" s="334"/>
      <c r="P34" s="334"/>
      <c r="Q34" s="334"/>
      <c r="R34" s="334"/>
      <c r="S34" s="334"/>
      <c r="T34" s="334"/>
    </row>
    <row r="35" spans="2:20" ht="15.75">
      <c r="B35" s="334"/>
      <c r="C35" s="334"/>
      <c r="D35" s="334"/>
      <c r="E35" s="334"/>
      <c r="F35" s="334"/>
      <c r="G35" s="334"/>
      <c r="H35" s="334"/>
      <c r="I35" s="334"/>
      <c r="J35" s="334"/>
      <c r="K35" s="334"/>
      <c r="L35" s="334"/>
      <c r="M35" s="334"/>
      <c r="N35" s="352"/>
      <c r="O35" s="334"/>
      <c r="P35" s="334"/>
      <c r="Q35" s="334"/>
      <c r="R35" s="334"/>
      <c r="S35" s="334"/>
      <c r="T35" s="334"/>
    </row>
    <row r="36" spans="2:20" ht="15.75">
      <c r="B36" s="353"/>
      <c r="C36" s="353"/>
      <c r="D36" s="353"/>
      <c r="E36" s="353"/>
      <c r="F36" s="353"/>
      <c r="G36" s="353"/>
      <c r="H36" s="353"/>
      <c r="I36" s="353"/>
      <c r="J36" s="353"/>
      <c r="K36" s="353"/>
      <c r="N36" s="354"/>
    </row>
    <row r="37" spans="2:20" ht="15.7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P24" sqref="P24"/>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782" t="s">
        <v>537</v>
      </c>
      <c r="B2" s="356"/>
      <c r="C2" s="356"/>
      <c r="D2" s="356"/>
      <c r="E2" s="356"/>
      <c r="F2" s="367"/>
      <c r="G2" s="367"/>
      <c r="H2" s="367"/>
    </row>
    <row r="3" spans="1:14" ht="18" customHeight="1" thickBot="1">
      <c r="A3"/>
      <c r="B3"/>
      <c r="C3"/>
      <c r="D3"/>
      <c r="E3"/>
      <c r="G3"/>
      <c r="H3"/>
    </row>
    <row r="4" spans="1:14" s="233" customFormat="1" ht="18" customHeight="1" thickBot="1">
      <c r="A4" s="1276" t="s">
        <v>392</v>
      </c>
      <c r="B4" s="734" t="s">
        <v>390</v>
      </c>
      <c r="C4" s="735"/>
      <c r="D4" s="736"/>
      <c r="E4" s="737" t="s">
        <v>219</v>
      </c>
      <c r="F4" s="738"/>
      <c r="G4" s="683"/>
      <c r="H4" s="232"/>
    </row>
    <row r="5" spans="1:14" s="233" customFormat="1" ht="30" customHeight="1" thickBot="1">
      <c r="A5" s="1277"/>
      <c r="B5" s="739" t="s">
        <v>111</v>
      </c>
      <c r="C5" s="740" t="s">
        <v>112</v>
      </c>
      <c r="D5" s="741" t="s">
        <v>389</v>
      </c>
      <c r="E5" s="742" t="s">
        <v>111</v>
      </c>
      <c r="F5" s="743" t="s">
        <v>112</v>
      </c>
      <c r="G5" s="744" t="s">
        <v>389</v>
      </c>
      <c r="H5" s="232"/>
      <c r="I5" s="790"/>
      <c r="J5" s="790"/>
      <c r="K5" s="790"/>
      <c r="L5" s="790"/>
      <c r="M5" s="790"/>
      <c r="N5" s="359"/>
    </row>
    <row r="6" spans="1:14" s="235" customFormat="1" ht="24.95" customHeight="1" thickBot="1">
      <c r="A6" s="358"/>
      <c r="B6" s="757">
        <v>42085.06</v>
      </c>
      <c r="C6" s="758">
        <v>31969.1</v>
      </c>
      <c r="D6" s="759" t="s">
        <v>510</v>
      </c>
      <c r="E6" s="760">
        <v>2.7580178486405917</v>
      </c>
      <c r="F6" s="761">
        <v>-1.2696945018611696</v>
      </c>
      <c r="G6" s="762" t="s">
        <v>72</v>
      </c>
      <c r="H6" s="234"/>
    </row>
    <row r="7" spans="1:14" customFormat="1" ht="15.75" customHeight="1">
      <c r="A7" s="460" t="s">
        <v>512</v>
      </c>
      <c r="B7" s="455"/>
      <c r="C7" s="455"/>
      <c r="D7" s="455"/>
      <c r="E7" s="455"/>
      <c r="F7" s="455"/>
      <c r="G7" s="455"/>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94</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2"/>
  <sheetViews>
    <sheetView showGridLines="0" zoomScale="90" zoomScaleNormal="90" workbookViewId="0">
      <selection activeCell="A3" sqref="A3:G7"/>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1282" t="s">
        <v>391</v>
      </c>
      <c r="B1" s="1282"/>
      <c r="C1" s="1282"/>
      <c r="D1" s="1282"/>
      <c r="E1" s="1282"/>
      <c r="F1" s="1282"/>
      <c r="G1" s="58"/>
      <c r="H1" s="58"/>
    </row>
    <row r="2" spans="1:13" ht="18.75" customHeight="1" thickBot="1">
      <c r="A2" s="371"/>
      <c r="B2" s="370"/>
      <c r="C2" s="370"/>
      <c r="D2" s="370"/>
      <c r="E2" s="370"/>
      <c r="F2" s="370"/>
    </row>
    <row r="3" spans="1:13" ht="27" customHeight="1">
      <c r="A3" s="1278" t="s">
        <v>53</v>
      </c>
      <c r="B3" s="1278" t="s">
        <v>89</v>
      </c>
      <c r="C3" s="1283" t="s">
        <v>59</v>
      </c>
      <c r="D3" s="1284"/>
      <c r="E3" s="1285"/>
      <c r="F3" s="1280" t="s">
        <v>90</v>
      </c>
      <c r="G3" s="1281"/>
    </row>
    <row r="4" spans="1:13" ht="32.25" customHeight="1" thickBot="1">
      <c r="A4" s="1279"/>
      <c r="B4" s="1279"/>
      <c r="C4" s="1056">
        <v>45431</v>
      </c>
      <c r="D4" s="1057">
        <v>45424</v>
      </c>
      <c r="E4" s="1057">
        <v>45067</v>
      </c>
      <c r="F4" s="1058" t="s">
        <v>239</v>
      </c>
      <c r="G4" s="1059" t="s">
        <v>91</v>
      </c>
    </row>
    <row r="5" spans="1:13" ht="29.25" customHeight="1">
      <c r="A5" s="745" t="s">
        <v>95</v>
      </c>
      <c r="B5" s="746" t="s">
        <v>224</v>
      </c>
      <c r="C5" s="1060" t="s">
        <v>510</v>
      </c>
      <c r="D5" s="1061">
        <v>854.8</v>
      </c>
      <c r="E5" s="1061" t="s">
        <v>510</v>
      </c>
      <c r="F5" s="1062" t="s">
        <v>72</v>
      </c>
      <c r="G5" s="1063" t="s">
        <v>72</v>
      </c>
      <c r="I5" s="366"/>
      <c r="M5" s="366"/>
    </row>
    <row r="6" spans="1:13" ht="28.5" customHeight="1" thickBot="1">
      <c r="A6" s="747" t="s">
        <v>96</v>
      </c>
      <c r="B6" s="748" t="s">
        <v>224</v>
      </c>
      <c r="C6" s="1064" t="s">
        <v>510</v>
      </c>
      <c r="D6" s="1065">
        <v>1291.1300000000001</v>
      </c>
      <c r="E6" s="1065" t="s">
        <v>510</v>
      </c>
      <c r="F6" s="1066" t="s">
        <v>72</v>
      </c>
      <c r="G6" s="1067" t="s">
        <v>72</v>
      </c>
    </row>
    <row r="7" spans="1:13" ht="32.25" customHeight="1" thickBot="1">
      <c r="A7" s="749" t="s">
        <v>92</v>
      </c>
      <c r="B7" s="750" t="s">
        <v>93</v>
      </c>
      <c r="C7" s="1064" t="s">
        <v>510</v>
      </c>
      <c r="D7" s="1068" t="s">
        <v>510</v>
      </c>
      <c r="E7" s="1068" t="s">
        <v>510</v>
      </c>
      <c r="F7" s="1069" t="s">
        <v>72</v>
      </c>
      <c r="G7" s="1070" t="s">
        <v>72</v>
      </c>
    </row>
    <row r="8" spans="1:13" ht="15.75">
      <c r="A8" s="110"/>
      <c r="B8" s="111"/>
      <c r="D8" s="101"/>
      <c r="E8" s="102"/>
      <c r="F8" s="103"/>
      <c r="G8" s="103"/>
    </row>
    <row r="9" spans="1:13" ht="19.5" customHeight="1">
      <c r="A9" s="465" t="s">
        <v>38</v>
      </c>
      <c r="B9" s="357"/>
    </row>
    <row r="10" spans="1:13">
      <c r="A10" s="466" t="s">
        <v>513</v>
      </c>
      <c r="B10" s="357"/>
    </row>
    <row r="11" spans="1:13" ht="15">
      <c r="A11" s="467"/>
      <c r="B11" s="357"/>
    </row>
    <row r="12" spans="1:13" ht="15">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8"/>
  <sheetViews>
    <sheetView showGridLines="0" zoomScale="80" zoomScaleNormal="80" workbookViewId="0">
      <selection activeCell="E12" sqref="E12"/>
    </sheetView>
  </sheetViews>
  <sheetFormatPr defaultColWidth="9.140625" defaultRowHeight="12.75"/>
  <cols>
    <col min="1" max="1" width="19.7109375" style="357" customWidth="1"/>
    <col min="2" max="2" width="38.85546875" style="357" bestFit="1" customWidth="1"/>
    <col min="3" max="3" width="16" style="357" bestFit="1" customWidth="1"/>
    <col min="4" max="4" width="15.7109375" style="357" customWidth="1"/>
    <col min="5" max="5" width="11.42578125" style="357" customWidth="1"/>
    <col min="6" max="6" width="12" style="357" customWidth="1"/>
    <col min="7" max="8" width="10.28515625" style="357" bestFit="1" customWidth="1"/>
    <col min="9" max="9" width="11.28515625" style="357" bestFit="1" customWidth="1"/>
    <col min="10" max="16384" width="9.140625" style="357"/>
  </cols>
  <sheetData>
    <row r="1" spans="1:14" ht="27.75" customHeight="1">
      <c r="A1" s="363" t="s">
        <v>534</v>
      </c>
      <c r="B1" s="364"/>
      <c r="C1" s="364"/>
      <c r="D1" s="364"/>
      <c r="E1" s="364"/>
      <c r="F1" s="364"/>
      <c r="G1" s="364"/>
      <c r="H1" s="364"/>
      <c r="I1" s="364"/>
      <c r="J1" s="364"/>
      <c r="K1" s="364"/>
      <c r="L1" s="364"/>
      <c r="M1" s="364"/>
      <c r="N1" s="364"/>
    </row>
    <row r="2" spans="1:14" ht="21">
      <c r="A2" s="365" t="s">
        <v>386</v>
      </c>
      <c r="B2" s="364"/>
      <c r="C2" s="364"/>
      <c r="D2" s="364"/>
      <c r="E2" s="364"/>
      <c r="F2" s="364"/>
      <c r="G2" s="364"/>
      <c r="H2" s="364"/>
      <c r="I2" s="364"/>
      <c r="J2" s="364"/>
      <c r="K2" s="364"/>
      <c r="L2" s="364"/>
      <c r="M2" s="364"/>
      <c r="N2" s="364"/>
    </row>
    <row r="3" spans="1:14" ht="25.5" customHeight="1">
      <c r="A3" s="371"/>
      <c r="B3" s="366"/>
      <c r="C3" s="367"/>
      <c r="D3" s="367"/>
      <c r="E3" s="367"/>
      <c r="F3" s="367"/>
      <c r="G3" s="367"/>
      <c r="H3" s="367"/>
    </row>
    <row r="4" spans="1:14" ht="34.5" customHeight="1" thickBot="1">
      <c r="B4" s="371"/>
    </row>
    <row r="5" spans="1:14" ht="24.95" customHeight="1">
      <c r="B5" s="1286" t="s">
        <v>94</v>
      </c>
      <c r="C5" s="1288" t="s">
        <v>387</v>
      </c>
      <c r="D5" s="1289"/>
      <c r="E5" s="1290" t="s">
        <v>388</v>
      </c>
      <c r="F5" s="368"/>
    </row>
    <row r="6" spans="1:14" ht="24.95" customHeight="1" thickBot="1">
      <c r="B6" s="1287"/>
      <c r="C6" s="955">
        <v>45431</v>
      </c>
      <c r="D6" s="956">
        <v>45424</v>
      </c>
      <c r="E6" s="1291"/>
    </row>
    <row r="7" spans="1:14" ht="24.95" customHeight="1" thickBot="1">
      <c r="B7" s="1292" t="s">
        <v>404</v>
      </c>
      <c r="C7" s="1293"/>
      <c r="D7" s="1293"/>
      <c r="E7" s="1294"/>
    </row>
    <row r="8" spans="1:14" ht="24.95" customHeight="1">
      <c r="B8" s="957" t="s">
        <v>433</v>
      </c>
      <c r="C8" s="1045" t="s">
        <v>510</v>
      </c>
      <c r="D8" s="1046" t="s">
        <v>510</v>
      </c>
      <c r="E8" s="1047" t="s">
        <v>72</v>
      </c>
    </row>
    <row r="9" spans="1:14" ht="24.95" customHeight="1">
      <c r="B9" s="958" t="s">
        <v>405</v>
      </c>
      <c r="C9" s="959">
        <v>34.049999999999997</v>
      </c>
      <c r="D9" s="960">
        <v>34.9</v>
      </c>
      <c r="E9" s="961">
        <v>-2.4355300859598894</v>
      </c>
      <c r="G9" s="366"/>
      <c r="H9" s="366"/>
      <c r="I9" s="366"/>
      <c r="J9" s="366"/>
    </row>
    <row r="10" spans="1:14" ht="24.95" customHeight="1" thickBot="1">
      <c r="B10" s="962" t="s">
        <v>406</v>
      </c>
      <c r="C10" s="963">
        <v>22.31</v>
      </c>
      <c r="D10" s="964">
        <v>22.79</v>
      </c>
      <c r="E10" s="965">
        <v>-2.1061869240895148</v>
      </c>
      <c r="G10" s="366"/>
      <c r="H10" s="366"/>
      <c r="I10" s="366"/>
      <c r="J10" s="366"/>
    </row>
    <row r="11" spans="1:14" ht="25.5" customHeight="1" thickBot="1">
      <c r="B11" s="1295" t="s">
        <v>407</v>
      </c>
      <c r="C11" s="1293"/>
      <c r="D11" s="1293"/>
      <c r="E11" s="1294"/>
    </row>
    <row r="12" spans="1:14" ht="20.25" customHeight="1" thickBot="1">
      <c r="B12" s="966" t="s">
        <v>405</v>
      </c>
      <c r="C12" s="967">
        <v>32.1</v>
      </c>
      <c r="D12" s="968">
        <v>33.78</v>
      </c>
      <c r="E12" s="969">
        <v>-4.9733570159857896</v>
      </c>
    </row>
    <row r="13" spans="1:14" ht="15.75">
      <c r="B13" s="369" t="s">
        <v>509</v>
      </c>
    </row>
    <row r="17" spans="18:24" ht="18.75">
      <c r="R17" s="366"/>
      <c r="S17" s="366"/>
      <c r="T17" s="366"/>
      <c r="U17" s="366"/>
      <c r="V17" s="366"/>
      <c r="W17" s="791"/>
      <c r="X17" s="791"/>
    </row>
    <row r="18" spans="18:24" ht="18.75">
      <c r="R18" s="370"/>
      <c r="S18" s="370"/>
      <c r="T18" s="370"/>
      <c r="U18" s="370"/>
      <c r="V18" s="370"/>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5" priority="1" stopIfTrue="1" operator="lessThan">
      <formula>0</formula>
    </cfRule>
    <cfRule type="cellIs" dxfId="24" priority="2" stopIfTrue="1" operator="greaterThan">
      <formula>0</formula>
    </cfRule>
    <cfRule type="cellIs" dxfId="23" priority="3" stopIfTrue="1" operator="equal">
      <formula>0</formula>
    </cfRule>
  </conditionalFormatting>
  <conditionalFormatting sqref="E12">
    <cfRule type="cellIs" dxfId="22" priority="13" stopIfTrue="1" operator="lessThan">
      <formula>0</formula>
    </cfRule>
    <cfRule type="cellIs" dxfId="21" priority="14" stopIfTrue="1" operator="greaterThan">
      <formula>0</formula>
    </cfRule>
    <cfRule type="cellIs" dxfId="20"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D25" sqref="AD25"/>
    </sheetView>
  </sheetViews>
  <sheetFormatPr defaultColWidth="9.42578125" defaultRowHeight="12.75"/>
  <cols>
    <col min="1" max="1" width="17.42578125" style="205" customWidth="1"/>
    <col min="2" max="2" width="1" style="205" customWidth="1"/>
    <col min="3" max="7" width="7.42578125" style="205" customWidth="1"/>
    <col min="8" max="8" width="7.7109375" style="205" customWidth="1"/>
    <col min="9" max="9" width="0.5703125" style="205" customWidth="1"/>
    <col min="10" max="15" width="7.42578125" style="205" customWidth="1"/>
    <col min="16" max="16" width="0.5703125" style="205" customWidth="1"/>
    <col min="17" max="22" width="7.42578125" style="205" customWidth="1"/>
    <col min="23" max="23" width="0.5703125" style="205" customWidth="1"/>
    <col min="24" max="24" width="7" style="205" customWidth="1"/>
    <col min="25" max="26" width="7.42578125" style="205" customWidth="1"/>
    <col min="27" max="27" width="9.42578125" style="205" customWidth="1"/>
    <col min="28" max="29" width="2.5703125" style="205" customWidth="1"/>
    <col min="30" max="31" width="9.42578125" style="205" customWidth="1"/>
    <col min="32" max="33" width="9.42578125" style="205"/>
    <col min="34" max="34" width="3.42578125" style="205" customWidth="1"/>
    <col min="35" max="16384" width="9.42578125" style="205"/>
  </cols>
  <sheetData>
    <row r="1" spans="1:35" s="195" customFormat="1" ht="56.1" customHeight="1">
      <c r="A1" s="501" t="s">
        <v>374</v>
      </c>
      <c r="B1" s="502"/>
      <c r="C1" s="502"/>
      <c r="D1" s="503"/>
      <c r="E1" s="503"/>
      <c r="F1" s="502"/>
      <c r="G1" s="502"/>
      <c r="H1" s="502"/>
      <c r="I1" s="502"/>
      <c r="J1" s="502"/>
      <c r="K1" s="502"/>
      <c r="L1" s="502"/>
      <c r="M1" s="502"/>
      <c r="N1" s="502"/>
      <c r="O1" s="502"/>
      <c r="P1" s="502"/>
      <c r="Q1" s="502"/>
      <c r="R1" s="502"/>
      <c r="S1" s="502"/>
      <c r="T1" s="502"/>
      <c r="U1" s="502"/>
      <c r="V1" s="502"/>
      <c r="W1" s="502"/>
      <c r="X1" s="502"/>
      <c r="Y1" s="502"/>
      <c r="Z1" s="504"/>
      <c r="AA1" s="504" t="s">
        <v>379</v>
      </c>
      <c r="AD1" s="196">
        <v>1</v>
      </c>
      <c r="AE1" s="196">
        <v>0</v>
      </c>
      <c r="AF1" s="196"/>
      <c r="AG1" s="196">
        <v>0</v>
      </c>
      <c r="AH1" s="196">
        <v>0</v>
      </c>
      <c r="AI1" s="196">
        <v>0</v>
      </c>
    </row>
    <row r="2" spans="1:35" s="198" customFormat="1" ht="18" customHeight="1">
      <c r="A2" s="505"/>
      <c r="B2" s="506"/>
      <c r="C2" s="506"/>
      <c r="D2" s="507"/>
      <c r="E2" s="507"/>
      <c r="F2" s="506"/>
      <c r="G2" s="506"/>
      <c r="H2" s="506"/>
      <c r="I2" s="506"/>
      <c r="J2" s="506"/>
      <c r="K2" s="506"/>
      <c r="L2" s="506"/>
      <c r="M2" s="506"/>
      <c r="N2" s="506"/>
      <c r="O2" s="506"/>
      <c r="P2" s="506"/>
      <c r="Q2" s="506"/>
      <c r="R2" s="506"/>
      <c r="S2" s="506"/>
      <c r="T2" s="506"/>
      <c r="U2" s="506"/>
      <c r="V2" s="506"/>
      <c r="W2" s="506"/>
      <c r="X2" s="506"/>
      <c r="Y2" s="506"/>
      <c r="Z2" s="197"/>
      <c r="AA2" s="508" t="s">
        <v>526</v>
      </c>
      <c r="AD2" s="199"/>
      <c r="AF2" s="200"/>
    </row>
    <row r="3" spans="1:35" s="195" customFormat="1" ht="15" customHeight="1">
      <c r="A3" s="201"/>
      <c r="B3" s="202"/>
      <c r="C3" s="203"/>
      <c r="D3" s="751"/>
      <c r="E3" s="751"/>
      <c r="F3" s="203"/>
      <c r="G3" s="203"/>
      <c r="H3" s="203"/>
      <c r="I3" s="203"/>
      <c r="J3" s="203"/>
      <c r="K3" s="203"/>
      <c r="L3" s="203"/>
      <c r="M3" s="203"/>
      <c r="N3" s="203"/>
      <c r="Y3" s="204"/>
      <c r="Z3" s="205"/>
      <c r="AA3" s="206"/>
    </row>
    <row r="4" spans="1:35" ht="15">
      <c r="A4" s="201"/>
      <c r="Y4" s="1301">
        <v>19</v>
      </c>
      <c r="Z4" s="1301"/>
      <c r="AA4" s="1301"/>
    </row>
    <row r="5" spans="1:35" ht="15.75">
      <c r="A5" s="509" t="s">
        <v>527</v>
      </c>
      <c r="B5" s="207"/>
      <c r="C5" s="207"/>
      <c r="D5" s="207"/>
      <c r="E5" s="207"/>
      <c r="F5" s="207"/>
      <c r="G5" s="207"/>
      <c r="H5" s="207"/>
      <c r="I5" s="207"/>
      <c r="J5" s="207"/>
      <c r="Y5" s="1102"/>
      <c r="Z5" s="1103" t="s">
        <v>380</v>
      </c>
      <c r="AA5" s="1104">
        <v>45418</v>
      </c>
      <c r="AE5" s="195"/>
      <c r="AF5" s="195"/>
      <c r="AG5" s="195"/>
      <c r="AH5" s="195"/>
      <c r="AI5" s="195"/>
    </row>
    <row r="6" spans="1:35">
      <c r="Y6" s="1102"/>
      <c r="Z6" s="1105" t="s">
        <v>381</v>
      </c>
      <c r="AA6" s="1106">
        <v>45424</v>
      </c>
      <c r="AE6" s="195"/>
      <c r="AF6" s="195"/>
      <c r="AG6" s="195"/>
      <c r="AH6" s="195"/>
      <c r="AI6" s="195"/>
    </row>
    <row r="7" spans="1:35" s="207" customFormat="1" ht="15.75">
      <c r="A7" s="1302" t="s">
        <v>382</v>
      </c>
      <c r="B7" s="1302"/>
      <c r="C7" s="1302"/>
      <c r="D7" s="1302"/>
      <c r="E7" s="1302"/>
      <c r="F7" s="1302"/>
      <c r="G7" s="1302"/>
      <c r="H7" s="1302"/>
      <c r="I7" s="1302"/>
      <c r="J7" s="1302"/>
      <c r="K7" s="1302"/>
      <c r="L7" s="1302"/>
      <c r="M7" s="1302"/>
      <c r="N7" s="1302"/>
      <c r="O7" s="1302"/>
      <c r="P7" s="1302"/>
      <c r="Q7" s="1302"/>
      <c r="R7" s="1302"/>
      <c r="S7" s="1302"/>
      <c r="T7" s="1302"/>
      <c r="U7" s="1302"/>
      <c r="V7" s="1302"/>
      <c r="W7" s="1302"/>
      <c r="X7" s="1302"/>
      <c r="Y7" s="1302"/>
      <c r="Z7" s="1302"/>
      <c r="AA7" s="1107"/>
      <c r="AB7" s="1108"/>
      <c r="AC7" s="1108"/>
      <c r="AD7" s="1108"/>
      <c r="AE7" s="195"/>
      <c r="AF7" s="195"/>
      <c r="AG7" s="195"/>
      <c r="AH7" s="195"/>
      <c r="AI7" s="195"/>
    </row>
    <row r="8" spans="1:35" s="207" customFormat="1" ht="15.75">
      <c r="A8" s="1302" t="s">
        <v>383</v>
      </c>
      <c r="B8" s="1302"/>
      <c r="C8" s="1302"/>
      <c r="D8" s="1302"/>
      <c r="E8" s="1302"/>
      <c r="F8" s="1302"/>
      <c r="G8" s="1302"/>
      <c r="H8" s="1302"/>
      <c r="I8" s="1302"/>
      <c r="J8" s="1302"/>
      <c r="K8" s="1302"/>
      <c r="L8" s="1302"/>
      <c r="M8" s="1302"/>
      <c r="N8" s="1302"/>
      <c r="O8" s="1302"/>
      <c r="P8" s="1302"/>
      <c r="Q8" s="1302"/>
      <c r="R8" s="1302"/>
      <c r="S8" s="1302"/>
      <c r="T8" s="1302"/>
      <c r="U8" s="1302"/>
      <c r="V8" s="1302"/>
      <c r="W8" s="1302"/>
      <c r="X8" s="1302"/>
      <c r="Y8" s="1302"/>
      <c r="Z8" s="1302"/>
      <c r="AA8" s="1107"/>
      <c r="AB8" s="1108"/>
      <c r="AC8" s="1108"/>
      <c r="AD8" s="1108"/>
      <c r="AE8" s="195"/>
      <c r="AF8" s="195"/>
      <c r="AG8" s="195"/>
      <c r="AH8" s="195"/>
      <c r="AI8" s="195"/>
    </row>
    <row r="9" spans="1:35" s="207" customFormat="1" ht="13.5" thickBot="1">
      <c r="A9" s="1109"/>
      <c r="B9" s="1109"/>
      <c r="C9" s="1110"/>
      <c r="D9" s="1110"/>
      <c r="E9" s="1110"/>
      <c r="F9" s="1110"/>
      <c r="G9" s="1110"/>
      <c r="H9" s="1111"/>
      <c r="I9" s="1110"/>
      <c r="J9" s="1110"/>
      <c r="K9" s="1110"/>
      <c r="L9" s="1110"/>
      <c r="M9" s="1110"/>
      <c r="N9" s="1110"/>
      <c r="O9" s="1110"/>
      <c r="P9" s="1110"/>
      <c r="Q9" s="1110"/>
      <c r="R9" s="1110"/>
      <c r="S9" s="1110"/>
      <c r="T9" s="1110"/>
      <c r="U9" s="1110"/>
      <c r="V9" s="1110"/>
      <c r="W9" s="1110"/>
      <c r="X9" s="1110"/>
      <c r="Y9" s="1110"/>
      <c r="Z9" s="1109"/>
      <c r="AA9" s="1109"/>
      <c r="AB9" s="1108"/>
      <c r="AC9" s="1108"/>
      <c r="AD9" s="1108"/>
      <c r="AE9" s="195"/>
      <c r="AF9" s="195"/>
      <c r="AG9" s="195"/>
      <c r="AH9" s="195"/>
      <c r="AI9" s="195"/>
    </row>
    <row r="10" spans="1:35" s="207" customFormat="1" ht="13.5" thickBot="1">
      <c r="A10" s="1112" t="s">
        <v>270</v>
      </c>
      <c r="B10" s="1109"/>
      <c r="C10" s="1303" t="s">
        <v>321</v>
      </c>
      <c r="D10" s="1304"/>
      <c r="E10" s="1304"/>
      <c r="F10" s="1304"/>
      <c r="G10" s="1304"/>
      <c r="H10" s="1305"/>
      <c r="I10" s="1110"/>
      <c r="J10" s="1303" t="s">
        <v>322</v>
      </c>
      <c r="K10" s="1304"/>
      <c r="L10" s="1304"/>
      <c r="M10" s="1304"/>
      <c r="N10" s="1304"/>
      <c r="O10" s="1305"/>
      <c r="P10" s="1110"/>
      <c r="Q10" s="1303" t="s">
        <v>323</v>
      </c>
      <c r="R10" s="1304"/>
      <c r="S10" s="1304"/>
      <c r="T10" s="1304"/>
      <c r="U10" s="1304"/>
      <c r="V10" s="1305"/>
      <c r="W10" s="1110"/>
      <c r="X10" s="1306" t="s">
        <v>324</v>
      </c>
      <c r="Y10" s="1307"/>
      <c r="Z10" s="1307"/>
      <c r="AA10" s="1308"/>
      <c r="AB10" s="1108"/>
      <c r="AC10" s="1108"/>
      <c r="AD10" s="1108"/>
      <c r="AE10" s="195"/>
      <c r="AF10" s="195"/>
      <c r="AG10" s="195"/>
      <c r="AH10" s="195"/>
      <c r="AI10" s="195"/>
    </row>
    <row r="11" spans="1:35" s="207" customFormat="1" ht="12" customHeight="1">
      <c r="A11" s="1109"/>
      <c r="B11" s="1109"/>
      <c r="C11" s="1296" t="s">
        <v>271</v>
      </c>
      <c r="D11" s="1296" t="s">
        <v>272</v>
      </c>
      <c r="E11" s="1296" t="s">
        <v>273</v>
      </c>
      <c r="F11" s="1296" t="s">
        <v>274</v>
      </c>
      <c r="G11" s="1113" t="s">
        <v>316</v>
      </c>
      <c r="H11" s="1114"/>
      <c r="I11" s="1110"/>
      <c r="J11" s="1300" t="s">
        <v>275</v>
      </c>
      <c r="K11" s="1300" t="s">
        <v>276</v>
      </c>
      <c r="L11" s="1300" t="s">
        <v>277</v>
      </c>
      <c r="M11" s="1300" t="s">
        <v>274</v>
      </c>
      <c r="N11" s="1113" t="s">
        <v>316</v>
      </c>
      <c r="O11" s="1113"/>
      <c r="P11" s="1110"/>
      <c r="Q11" s="1296" t="s">
        <v>271</v>
      </c>
      <c r="R11" s="1296" t="s">
        <v>272</v>
      </c>
      <c r="S11" s="1296" t="s">
        <v>273</v>
      </c>
      <c r="T11" s="1296" t="s">
        <v>274</v>
      </c>
      <c r="U11" s="1113" t="s">
        <v>316</v>
      </c>
      <c r="V11" s="1114"/>
      <c r="W11" s="1110"/>
      <c r="X11" s="1298" t="s">
        <v>278</v>
      </c>
      <c r="Y11" s="1115" t="s">
        <v>279</v>
      </c>
      <c r="Z11" s="1113" t="s">
        <v>316</v>
      </c>
      <c r="AA11" s="1113"/>
      <c r="AB11" s="1108"/>
      <c r="AC11" s="1108"/>
      <c r="AD11" s="1108"/>
      <c r="AE11" s="195"/>
      <c r="AF11" s="195"/>
      <c r="AG11" s="195"/>
      <c r="AH11" s="195"/>
      <c r="AI11" s="195"/>
    </row>
    <row r="12" spans="1:35" s="207" customFormat="1" ht="12" customHeight="1" thickBot="1">
      <c r="A12" s="1116" t="s">
        <v>317</v>
      </c>
      <c r="B12" s="1109"/>
      <c r="C12" s="1297"/>
      <c r="D12" s="1297"/>
      <c r="E12" s="1297"/>
      <c r="F12" s="1297"/>
      <c r="G12" s="1117" t="s">
        <v>318</v>
      </c>
      <c r="H12" s="1118" t="s">
        <v>280</v>
      </c>
      <c r="I12" s="1119"/>
      <c r="J12" s="1297"/>
      <c r="K12" s="1297"/>
      <c r="L12" s="1297"/>
      <c r="M12" s="1297"/>
      <c r="N12" s="1117" t="s">
        <v>318</v>
      </c>
      <c r="O12" s="1118" t="s">
        <v>280</v>
      </c>
      <c r="P12" s="1109"/>
      <c r="Q12" s="1297"/>
      <c r="R12" s="1297"/>
      <c r="S12" s="1297"/>
      <c r="T12" s="1297"/>
      <c r="U12" s="1117" t="s">
        <v>318</v>
      </c>
      <c r="V12" s="1118" t="s">
        <v>280</v>
      </c>
      <c r="W12" s="1109"/>
      <c r="X12" s="1299"/>
      <c r="Y12" s="1120" t="s">
        <v>281</v>
      </c>
      <c r="Z12" s="1117" t="s">
        <v>318</v>
      </c>
      <c r="AA12" s="1117" t="s">
        <v>280</v>
      </c>
      <c r="AB12" s="1108"/>
      <c r="AC12" s="1108"/>
      <c r="AD12" s="1108"/>
      <c r="AE12" s="1108"/>
    </row>
    <row r="13" spans="1:35" s="207" customFormat="1" ht="15.75" thickBot="1">
      <c r="A13" s="1121" t="s">
        <v>319</v>
      </c>
      <c r="B13" s="1109"/>
      <c r="C13" s="1122">
        <v>502.17099999999999</v>
      </c>
      <c r="D13" s="1123">
        <v>496.37099999999998</v>
      </c>
      <c r="E13" s="1124"/>
      <c r="F13" s="1125">
        <v>496.33</v>
      </c>
      <c r="G13" s="208">
        <v>-3.3000000000000114</v>
      </c>
      <c r="H13" s="209">
        <v>-6.60488761683653E-3</v>
      </c>
      <c r="I13" s="1119"/>
      <c r="J13" s="1122">
        <v>405.827</v>
      </c>
      <c r="K13" s="1123">
        <v>527.35199999999998</v>
      </c>
      <c r="L13" s="1124">
        <v>540.65499999999997</v>
      </c>
      <c r="M13" s="1125">
        <v>531.77300000000002</v>
      </c>
      <c r="N13" s="208">
        <v>-0.79099999999993997</v>
      </c>
      <c r="O13" s="209">
        <v>-1.485267498366305E-3</v>
      </c>
      <c r="P13" s="1109"/>
      <c r="Q13" s="1122">
        <v>527.30499999999995</v>
      </c>
      <c r="R13" s="1123">
        <v>519.48400000000004</v>
      </c>
      <c r="S13" s="1124"/>
      <c r="T13" s="1125">
        <v>507.88200000000001</v>
      </c>
      <c r="U13" s="208">
        <v>1.8899999999999864</v>
      </c>
      <c r="V13" s="209">
        <v>3.7352369207417357E-3</v>
      </c>
      <c r="W13" s="1109"/>
      <c r="X13" s="1126">
        <v>502.79689999999999</v>
      </c>
      <c r="Y13" s="240">
        <v>226.07774280575538</v>
      </c>
      <c r="Z13" s="208">
        <v>-1.9445999999999799</v>
      </c>
      <c r="AA13" s="209">
        <v>-3.8526651761346953E-3</v>
      </c>
      <c r="AB13" s="1108"/>
      <c r="AC13" s="1108"/>
      <c r="AD13" s="1108"/>
      <c r="AE13" s="1108"/>
      <c r="AF13" s="210"/>
    </row>
    <row r="14" spans="1:35" s="207" customFormat="1" ht="2.1" customHeight="1">
      <c r="A14" s="1127"/>
      <c r="B14" s="1109"/>
      <c r="C14" s="1127"/>
      <c r="D14" s="1110"/>
      <c r="E14" s="1110"/>
      <c r="F14" s="1110"/>
      <c r="G14" s="1110"/>
      <c r="H14" s="211"/>
      <c r="I14" s="1110"/>
      <c r="J14" s="1110"/>
      <c r="K14" s="1110"/>
      <c r="L14" s="1110"/>
      <c r="M14" s="1110"/>
      <c r="N14" s="1110"/>
      <c r="O14" s="212"/>
      <c r="P14" s="1109"/>
      <c r="Q14" s="1127"/>
      <c r="R14" s="1110"/>
      <c r="S14" s="1110"/>
      <c r="T14" s="1110"/>
      <c r="U14" s="1110"/>
      <c r="V14" s="211"/>
      <c r="W14" s="1109"/>
      <c r="X14" s="1128"/>
      <c r="Y14" s="1129"/>
      <c r="Z14" s="1127"/>
      <c r="AA14" s="1127"/>
      <c r="AB14" s="1108"/>
      <c r="AC14" s="1108"/>
      <c r="AD14" s="1108"/>
      <c r="AE14" s="1108"/>
    </row>
    <row r="15" spans="1:35" s="207" customFormat="1" ht="2.85" customHeight="1">
      <c r="A15" s="1130"/>
      <c r="B15" s="1109"/>
      <c r="C15" s="1130"/>
      <c r="D15" s="1130"/>
      <c r="E15" s="1130"/>
      <c r="F15" s="1130"/>
      <c r="G15" s="213"/>
      <c r="H15" s="214"/>
      <c r="I15" s="1130"/>
      <c r="J15" s="1130"/>
      <c r="K15" s="1130"/>
      <c r="L15" s="1130"/>
      <c r="M15" s="1130"/>
      <c r="N15" s="1130"/>
      <c r="O15" s="215"/>
      <c r="P15" s="1130"/>
      <c r="Q15" s="1130"/>
      <c r="R15" s="1130"/>
      <c r="S15" s="1130"/>
      <c r="T15" s="1130"/>
      <c r="U15" s="213"/>
      <c r="V15" s="214"/>
      <c r="W15" s="1130"/>
      <c r="X15" s="1130"/>
      <c r="Y15" s="1130"/>
      <c r="Z15" s="1131"/>
      <c r="AA15" s="1131"/>
      <c r="AB15" s="1108"/>
      <c r="AC15" s="1108"/>
      <c r="AD15" s="1108"/>
      <c r="AE15" s="1108"/>
    </row>
    <row r="16" spans="1:35" s="207" customFormat="1" ht="13.5" thickBot="1">
      <c r="A16" s="1130"/>
      <c r="B16" s="1109"/>
      <c r="C16" s="1132" t="s">
        <v>282</v>
      </c>
      <c r="D16" s="1132" t="s">
        <v>283</v>
      </c>
      <c r="E16" s="1132" t="s">
        <v>284</v>
      </c>
      <c r="F16" s="1132" t="s">
        <v>285</v>
      </c>
      <c r="G16" s="1132"/>
      <c r="H16" s="216"/>
      <c r="I16" s="1110"/>
      <c r="J16" s="1132" t="s">
        <v>282</v>
      </c>
      <c r="K16" s="1132" t="s">
        <v>283</v>
      </c>
      <c r="L16" s="1132" t="s">
        <v>284</v>
      </c>
      <c r="M16" s="1132" t="s">
        <v>285</v>
      </c>
      <c r="N16" s="1133"/>
      <c r="O16" s="217"/>
      <c r="P16" s="1110"/>
      <c r="Q16" s="1132" t="s">
        <v>282</v>
      </c>
      <c r="R16" s="1132" t="s">
        <v>283</v>
      </c>
      <c r="S16" s="1132" t="s">
        <v>284</v>
      </c>
      <c r="T16" s="1132" t="s">
        <v>285</v>
      </c>
      <c r="U16" s="1132"/>
      <c r="V16" s="216"/>
      <c r="W16" s="1109"/>
      <c r="X16" s="1134" t="s">
        <v>278</v>
      </c>
      <c r="Y16" s="1110"/>
      <c r="Z16" s="1131"/>
      <c r="AA16" s="1131"/>
      <c r="AB16" s="1108"/>
      <c r="AC16" s="1108"/>
      <c r="AD16" s="1108"/>
      <c r="AE16" s="1108"/>
    </row>
    <row r="17" spans="1:31" s="207" customFormat="1">
      <c r="A17" s="1135" t="s">
        <v>286</v>
      </c>
      <c r="B17" s="1109"/>
      <c r="C17" s="1136">
        <v>474.358</v>
      </c>
      <c r="D17" s="1137">
        <v>445.815</v>
      </c>
      <c r="E17" s="1137" t="s">
        <v>331</v>
      </c>
      <c r="F17" s="1138">
        <v>470.6361</v>
      </c>
      <c r="G17" s="218">
        <v>1.831799999999987</v>
      </c>
      <c r="H17" s="219">
        <v>3.9073873682471394E-3</v>
      </c>
      <c r="I17" s="1139"/>
      <c r="J17" s="1136" t="s">
        <v>331</v>
      </c>
      <c r="K17" s="1137" t="s">
        <v>331</v>
      </c>
      <c r="L17" s="1137" t="s">
        <v>331</v>
      </c>
      <c r="M17" s="1138" t="s">
        <v>331</v>
      </c>
      <c r="N17" s="218"/>
      <c r="O17" s="219"/>
      <c r="P17" s="1109"/>
      <c r="Q17" s="1136" t="s">
        <v>331</v>
      </c>
      <c r="R17" s="1137" t="s">
        <v>331</v>
      </c>
      <c r="S17" s="1137" t="s">
        <v>331</v>
      </c>
      <c r="T17" s="1138" t="s">
        <v>331</v>
      </c>
      <c r="U17" s="218" t="s">
        <v>331</v>
      </c>
      <c r="V17" s="220" t="s">
        <v>331</v>
      </c>
      <c r="W17" s="1109"/>
      <c r="X17" s="1140">
        <v>470.6361</v>
      </c>
      <c r="Y17" s="1141"/>
      <c r="Z17" s="221">
        <v>1.831799999999987</v>
      </c>
      <c r="AA17" s="220">
        <v>3.9073873682471394E-3</v>
      </c>
      <c r="AB17" s="1142"/>
      <c r="AC17" s="1142"/>
      <c r="AD17" s="1142"/>
      <c r="AE17" s="1142"/>
    </row>
    <row r="18" spans="1:31" s="207" customFormat="1">
      <c r="A18" s="1143" t="s">
        <v>287</v>
      </c>
      <c r="B18" s="1109"/>
      <c r="C18" s="1144" t="s">
        <v>331</v>
      </c>
      <c r="D18" s="1145">
        <v>400.14049999999997</v>
      </c>
      <c r="E18" s="1145" t="s">
        <v>331</v>
      </c>
      <c r="F18" s="1146">
        <v>400.14049999999997</v>
      </c>
      <c r="G18" s="222"/>
      <c r="H18" s="223">
        <v>0</v>
      </c>
      <c r="I18" s="1139"/>
      <c r="J18" s="1144" t="s">
        <v>331</v>
      </c>
      <c r="K18" s="1145" t="s">
        <v>331</v>
      </c>
      <c r="L18" s="1145" t="s">
        <v>331</v>
      </c>
      <c r="M18" s="1146" t="s">
        <v>331</v>
      </c>
      <c r="N18" s="222" t="s">
        <v>331</v>
      </c>
      <c r="O18" s="224" t="s">
        <v>331</v>
      </c>
      <c r="P18" s="1109"/>
      <c r="Q18" s="1144" t="s">
        <v>331</v>
      </c>
      <c r="R18" s="1145" t="s">
        <v>331</v>
      </c>
      <c r="S18" s="1145" t="s">
        <v>331</v>
      </c>
      <c r="T18" s="1146" t="s">
        <v>331</v>
      </c>
      <c r="U18" s="222" t="s">
        <v>331</v>
      </c>
      <c r="V18" s="224" t="s">
        <v>331</v>
      </c>
      <c r="W18" s="1109"/>
      <c r="X18" s="1147">
        <v>400.14049999999997</v>
      </c>
      <c r="Y18" s="1110"/>
      <c r="Z18" s="225" t="s">
        <v>331</v>
      </c>
      <c r="AA18" s="224" t="s">
        <v>331</v>
      </c>
      <c r="AB18" s="1142"/>
      <c r="AC18" s="1142"/>
      <c r="AD18" s="1142"/>
      <c r="AE18" s="1142"/>
    </row>
    <row r="19" spans="1:31" s="207" customFormat="1">
      <c r="A19" s="1143" t="s">
        <v>288</v>
      </c>
      <c r="B19" s="1109"/>
      <c r="C19" s="1144" t="s">
        <v>460</v>
      </c>
      <c r="D19" s="1145">
        <v>466.0976</v>
      </c>
      <c r="E19" s="1145" t="s">
        <v>460</v>
      </c>
      <c r="F19" s="1146" t="s">
        <v>460</v>
      </c>
      <c r="G19" s="222" t="s">
        <v>331</v>
      </c>
      <c r="H19" s="223" t="s">
        <v>331</v>
      </c>
      <c r="I19" s="1139"/>
      <c r="J19" s="1144" t="s">
        <v>331</v>
      </c>
      <c r="K19" s="1145" t="s">
        <v>331</v>
      </c>
      <c r="L19" s="1145" t="s">
        <v>331</v>
      </c>
      <c r="M19" s="1146" t="s">
        <v>331</v>
      </c>
      <c r="N19" s="222" t="s">
        <v>331</v>
      </c>
      <c r="O19" s="224" t="s">
        <v>331</v>
      </c>
      <c r="P19" s="1109"/>
      <c r="Q19" s="1144" t="s">
        <v>331</v>
      </c>
      <c r="R19" s="1145" t="s">
        <v>460</v>
      </c>
      <c r="S19" s="1145" t="s">
        <v>460</v>
      </c>
      <c r="T19" s="1146" t="s">
        <v>460</v>
      </c>
      <c r="U19" s="222" t="s">
        <v>331</v>
      </c>
      <c r="V19" s="224" t="s">
        <v>331</v>
      </c>
      <c r="W19" s="1109"/>
      <c r="X19" s="1147" t="s">
        <v>460</v>
      </c>
      <c r="Y19" s="1110"/>
      <c r="Z19" s="225" t="s">
        <v>331</v>
      </c>
      <c r="AA19" s="224" t="s">
        <v>331</v>
      </c>
      <c r="AB19" s="1142"/>
      <c r="AC19" s="1142"/>
      <c r="AD19" s="1142"/>
      <c r="AE19" s="1142"/>
    </row>
    <row r="20" spans="1:31" s="207" customFormat="1">
      <c r="A20" s="1143" t="s">
        <v>289</v>
      </c>
      <c r="B20" s="1109"/>
      <c r="C20" s="1144" t="s">
        <v>331</v>
      </c>
      <c r="D20" s="1145">
        <v>427.84640000000002</v>
      </c>
      <c r="E20" s="1145">
        <v>405.61559999999997</v>
      </c>
      <c r="F20" s="1146">
        <v>414.63440000000003</v>
      </c>
      <c r="G20" s="222">
        <v>1.1258000000000266</v>
      </c>
      <c r="H20" s="223">
        <v>2.7225552261791464E-3</v>
      </c>
      <c r="I20" s="1139"/>
      <c r="J20" s="1144" t="s">
        <v>331</v>
      </c>
      <c r="K20" s="1145" t="s">
        <v>331</v>
      </c>
      <c r="L20" s="1145" t="s">
        <v>331</v>
      </c>
      <c r="M20" s="1146" t="s">
        <v>331</v>
      </c>
      <c r="N20" s="222" t="s">
        <v>331</v>
      </c>
      <c r="O20" s="224" t="s">
        <v>331</v>
      </c>
      <c r="P20" s="1109"/>
      <c r="Q20" s="1144" t="s">
        <v>331</v>
      </c>
      <c r="R20" s="1145">
        <v>452.95530000000002</v>
      </c>
      <c r="S20" s="1145">
        <v>473.0795</v>
      </c>
      <c r="T20" s="1146">
        <v>467.48160000000001</v>
      </c>
      <c r="U20" s="222">
        <v>7.6795999999999935</v>
      </c>
      <c r="V20" s="224">
        <v>1.6701971718261266E-2</v>
      </c>
      <c r="W20" s="1109"/>
      <c r="X20" s="1148">
        <v>452.47890000000001</v>
      </c>
      <c r="Y20" s="1109"/>
      <c r="Z20" s="225">
        <v>5.8190999999999917</v>
      </c>
      <c r="AA20" s="224">
        <v>1.3028036102644469E-2</v>
      </c>
      <c r="AB20" s="1142"/>
      <c r="AC20" s="1142"/>
      <c r="AD20" s="1142"/>
      <c r="AE20" s="1142"/>
    </row>
    <row r="21" spans="1:31" s="207" customFormat="1">
      <c r="A21" s="1143" t="s">
        <v>290</v>
      </c>
      <c r="B21" s="1109"/>
      <c r="C21" s="1144">
        <v>470.49590000000001</v>
      </c>
      <c r="D21" s="1145">
        <v>485.70499999999998</v>
      </c>
      <c r="E21" s="1145" t="s">
        <v>331</v>
      </c>
      <c r="F21" s="1146">
        <v>477.92649999999998</v>
      </c>
      <c r="G21" s="222">
        <v>-0.28480000000001837</v>
      </c>
      <c r="H21" s="223">
        <v>-5.955526354145535E-4</v>
      </c>
      <c r="I21" s="1139"/>
      <c r="J21" s="1144" t="s">
        <v>331</v>
      </c>
      <c r="K21" s="1145" t="s">
        <v>331</v>
      </c>
      <c r="L21" s="1145" t="s">
        <v>331</v>
      </c>
      <c r="M21" s="1146" t="s">
        <v>331</v>
      </c>
      <c r="N21" s="222" t="s">
        <v>331</v>
      </c>
      <c r="O21" s="224" t="s">
        <v>331</v>
      </c>
      <c r="P21" s="1109"/>
      <c r="Q21" s="1144" t="s">
        <v>331</v>
      </c>
      <c r="R21" s="1145">
        <v>456.197</v>
      </c>
      <c r="S21" s="1145" t="s">
        <v>331</v>
      </c>
      <c r="T21" s="1146">
        <v>456.197</v>
      </c>
      <c r="U21" s="222" t="s">
        <v>331</v>
      </c>
      <c r="V21" s="224" t="s">
        <v>331</v>
      </c>
      <c r="W21" s="1109"/>
      <c r="X21" s="1148">
        <v>477.61579999999998</v>
      </c>
      <c r="Y21" s="1110"/>
      <c r="Z21" s="225">
        <v>-0.28070000000002437</v>
      </c>
      <c r="AA21" s="224">
        <v>-5.8736567436679099E-4</v>
      </c>
      <c r="AB21" s="1142"/>
      <c r="AC21" s="1142"/>
      <c r="AD21" s="1142"/>
      <c r="AE21" s="1142"/>
    </row>
    <row r="22" spans="1:31" s="207" customFormat="1">
      <c r="A22" s="1143" t="s">
        <v>291</v>
      </c>
      <c r="B22" s="1109"/>
      <c r="C22" s="1144" t="s">
        <v>331</v>
      </c>
      <c r="D22" s="1145" t="s">
        <v>460</v>
      </c>
      <c r="E22" s="1145" t="s">
        <v>331</v>
      </c>
      <c r="F22" s="1146" t="s">
        <v>460</v>
      </c>
      <c r="G22" s="236" t="s">
        <v>331</v>
      </c>
      <c r="H22" s="237" t="s">
        <v>331</v>
      </c>
      <c r="I22" s="1139"/>
      <c r="J22" s="1144" t="s">
        <v>331</v>
      </c>
      <c r="K22" s="1145" t="s">
        <v>331</v>
      </c>
      <c r="L22" s="1145" t="s">
        <v>331</v>
      </c>
      <c r="M22" s="1146" t="s">
        <v>331</v>
      </c>
      <c r="N22" s="222" t="s">
        <v>331</v>
      </c>
      <c r="O22" s="224" t="s">
        <v>331</v>
      </c>
      <c r="P22" s="1109"/>
      <c r="Q22" s="1144" t="s">
        <v>331</v>
      </c>
      <c r="R22" s="1145" t="s">
        <v>460</v>
      </c>
      <c r="S22" s="1145" t="s">
        <v>331</v>
      </c>
      <c r="T22" s="1146" t="s">
        <v>460</v>
      </c>
      <c r="U22" s="222" t="s">
        <v>331</v>
      </c>
      <c r="V22" s="224" t="s">
        <v>331</v>
      </c>
      <c r="W22" s="1109"/>
      <c r="X22" s="1148" t="s">
        <v>460</v>
      </c>
      <c r="Y22" s="1110"/>
      <c r="Z22" s="225"/>
      <c r="AA22" s="224"/>
      <c r="AB22" s="1142"/>
      <c r="AC22" s="1142"/>
      <c r="AD22" s="1142"/>
      <c r="AE22" s="1142"/>
    </row>
    <row r="23" spans="1:31" s="207" customFormat="1">
      <c r="A23" s="1143" t="s">
        <v>292</v>
      </c>
      <c r="B23" s="1109"/>
      <c r="C23" s="1149" t="s">
        <v>331</v>
      </c>
      <c r="D23" s="1150" t="s">
        <v>331</v>
      </c>
      <c r="E23" s="1150" t="s">
        <v>331</v>
      </c>
      <c r="F23" s="1151" t="s">
        <v>331</v>
      </c>
      <c r="G23" s="222"/>
      <c r="H23" s="223"/>
      <c r="I23" s="1152"/>
      <c r="J23" s="1149">
        <v>509.9837</v>
      </c>
      <c r="K23" s="1150">
        <v>526.77269999999999</v>
      </c>
      <c r="L23" s="1150">
        <v>548.67920000000004</v>
      </c>
      <c r="M23" s="1151">
        <v>536.63900000000001</v>
      </c>
      <c r="N23" s="222">
        <v>-0.59579999999994016</v>
      </c>
      <c r="O23" s="224">
        <v>-1.1090122977884809E-3</v>
      </c>
      <c r="P23" s="1109"/>
      <c r="Q23" s="1149" t="s">
        <v>331</v>
      </c>
      <c r="R23" s="1150" t="s">
        <v>331</v>
      </c>
      <c r="S23" s="1150" t="s">
        <v>331</v>
      </c>
      <c r="T23" s="1151" t="s">
        <v>331</v>
      </c>
      <c r="U23" s="222" t="s">
        <v>331</v>
      </c>
      <c r="V23" s="224" t="s">
        <v>331</v>
      </c>
      <c r="W23" s="1109"/>
      <c r="X23" s="1148">
        <v>536.63900000000001</v>
      </c>
      <c r="Y23" s="1141"/>
      <c r="Z23" s="225">
        <v>-0.59579999999994016</v>
      </c>
      <c r="AA23" s="224">
        <v>-1.1090122977884809E-3</v>
      </c>
      <c r="AB23" s="1142"/>
      <c r="AC23" s="1142"/>
      <c r="AD23" s="1142"/>
      <c r="AE23" s="1142"/>
    </row>
    <row r="24" spans="1:31" s="207" customFormat="1">
      <c r="A24" s="1143" t="s">
        <v>293</v>
      </c>
      <c r="B24" s="1109"/>
      <c r="C24" s="1144" t="s">
        <v>331</v>
      </c>
      <c r="D24" s="1145">
        <v>422.2045</v>
      </c>
      <c r="E24" s="1145">
        <v>469.50420000000003</v>
      </c>
      <c r="F24" s="1146">
        <v>443.20460000000003</v>
      </c>
      <c r="G24" s="222">
        <v>0</v>
      </c>
      <c r="H24" s="223">
        <v>0</v>
      </c>
      <c r="I24" s="1139"/>
      <c r="J24" s="1144" t="s">
        <v>331</v>
      </c>
      <c r="K24" s="1145" t="s">
        <v>331</v>
      </c>
      <c r="L24" s="1145" t="s">
        <v>331</v>
      </c>
      <c r="M24" s="1146" t="s">
        <v>331</v>
      </c>
      <c r="N24" s="222" t="s">
        <v>331</v>
      </c>
      <c r="O24" s="224" t="s">
        <v>331</v>
      </c>
      <c r="P24" s="1109"/>
      <c r="Q24" s="1144" t="s">
        <v>331</v>
      </c>
      <c r="R24" s="1145" t="s">
        <v>331</v>
      </c>
      <c r="S24" s="1145">
        <v>512.55229999999995</v>
      </c>
      <c r="T24" s="1146">
        <v>512.55229999999995</v>
      </c>
      <c r="U24" s="222" t="s">
        <v>331</v>
      </c>
      <c r="V24" s="224" t="s">
        <v>331</v>
      </c>
      <c r="W24" s="1109"/>
      <c r="X24" s="1148">
        <v>476.74930000000001</v>
      </c>
      <c r="Y24" s="1141"/>
      <c r="Z24" s="225" t="s">
        <v>331</v>
      </c>
      <c r="AA24" s="224" t="s">
        <v>331</v>
      </c>
      <c r="AB24" s="1142"/>
      <c r="AC24" s="1142"/>
      <c r="AD24" s="1142"/>
      <c r="AE24" s="1142"/>
    </row>
    <row r="25" spans="1:31" s="207" customFormat="1">
      <c r="A25" s="1143" t="s">
        <v>294</v>
      </c>
      <c r="B25" s="1109"/>
      <c r="C25" s="1144">
        <v>522.50969999999995</v>
      </c>
      <c r="D25" s="1145">
        <v>531.63099999999997</v>
      </c>
      <c r="E25" s="1145" t="s">
        <v>331</v>
      </c>
      <c r="F25" s="1146">
        <v>525.71450000000004</v>
      </c>
      <c r="G25" s="222">
        <v>-1.5144999999999982</v>
      </c>
      <c r="H25" s="223">
        <v>-2.8725658110612118E-3</v>
      </c>
      <c r="I25" s="1139"/>
      <c r="J25" s="1144" t="s">
        <v>331</v>
      </c>
      <c r="K25" s="1145" t="s">
        <v>331</v>
      </c>
      <c r="L25" s="1145" t="s">
        <v>331</v>
      </c>
      <c r="M25" s="1146" t="s">
        <v>331</v>
      </c>
      <c r="N25" s="222" t="s">
        <v>331</v>
      </c>
      <c r="O25" s="224" t="s">
        <v>331</v>
      </c>
      <c r="P25" s="1109"/>
      <c r="Q25" s="1144">
        <v>525.6114</v>
      </c>
      <c r="R25" s="1145">
        <v>534.99220000000003</v>
      </c>
      <c r="S25" s="1145">
        <v>512.55229999999995</v>
      </c>
      <c r="T25" s="1146">
        <v>531.31690000000003</v>
      </c>
      <c r="U25" s="222">
        <v>-1.6459999999999582</v>
      </c>
      <c r="V25" s="224">
        <v>-3.0883950834100782E-3</v>
      </c>
      <c r="W25" s="1109"/>
      <c r="X25" s="1148">
        <v>528.70989999999995</v>
      </c>
      <c r="Y25" s="1141"/>
      <c r="Z25" s="225">
        <v>-1.5848000000000866</v>
      </c>
      <c r="AA25" s="224">
        <v>-2.9885269454891228E-3</v>
      </c>
      <c r="AB25" s="1142"/>
      <c r="AC25" s="1142"/>
      <c r="AD25" s="1142"/>
      <c r="AE25" s="1142"/>
    </row>
    <row r="26" spans="1:31" s="207" customFormat="1">
      <c r="A26" s="1143" t="s">
        <v>295</v>
      </c>
      <c r="B26" s="1109"/>
      <c r="C26" s="1149">
        <v>512.23080000000004</v>
      </c>
      <c r="D26" s="1150">
        <v>517.35919999999999</v>
      </c>
      <c r="E26" s="1150">
        <v>501.041</v>
      </c>
      <c r="F26" s="1151">
        <v>512.03549999999996</v>
      </c>
      <c r="G26" s="222">
        <v>-0.68170000000009168</v>
      </c>
      <c r="H26" s="223">
        <v>-1.3295828577627455E-3</v>
      </c>
      <c r="I26" s="1139"/>
      <c r="J26" s="1149" t="s">
        <v>331</v>
      </c>
      <c r="K26" s="1150">
        <v>532</v>
      </c>
      <c r="L26" s="1150" t="s">
        <v>94</v>
      </c>
      <c r="M26" s="1151">
        <v>507.5609</v>
      </c>
      <c r="N26" s="222">
        <v>-1.7653999999999996</v>
      </c>
      <c r="O26" s="224">
        <v>-3.4661473401236265E-3</v>
      </c>
      <c r="P26" s="1109"/>
      <c r="Q26" s="1149" t="s">
        <v>331</v>
      </c>
      <c r="R26" s="1150" t="s">
        <v>331</v>
      </c>
      <c r="S26" s="1150" t="s">
        <v>331</v>
      </c>
      <c r="T26" s="1151" t="s">
        <v>331</v>
      </c>
      <c r="U26" s="222" t="s">
        <v>331</v>
      </c>
      <c r="V26" s="224" t="s">
        <v>331</v>
      </c>
      <c r="W26" s="1109"/>
      <c r="X26" s="1148">
        <v>511.34070000000003</v>
      </c>
      <c r="Y26" s="1110"/>
      <c r="Z26" s="225">
        <v>-0.84999999999996589</v>
      </c>
      <c r="AA26" s="224">
        <v>-1.6595381368696982E-3</v>
      </c>
      <c r="AB26" s="1142"/>
      <c r="AC26" s="1142"/>
      <c r="AD26" s="1142"/>
      <c r="AE26" s="1142"/>
    </row>
    <row r="27" spans="1:31" s="207" customFormat="1">
      <c r="A27" s="1143" t="s">
        <v>296</v>
      </c>
      <c r="B27" s="1109"/>
      <c r="C27" s="1149">
        <v>508.45209999999997</v>
      </c>
      <c r="D27" s="1150">
        <v>523.18619999999999</v>
      </c>
      <c r="E27" s="1150" t="s">
        <v>331</v>
      </c>
      <c r="F27" s="1151">
        <v>519.63919999999996</v>
      </c>
      <c r="G27" s="222">
        <v>3.5442999999999074</v>
      </c>
      <c r="H27" s="223">
        <v>6.8675354087008866E-3</v>
      </c>
      <c r="I27" s="1139"/>
      <c r="J27" s="1149" t="s">
        <v>331</v>
      </c>
      <c r="K27" s="1150" t="s">
        <v>331</v>
      </c>
      <c r="L27" s="1150" t="s">
        <v>331</v>
      </c>
      <c r="M27" s="1151" t="s">
        <v>331</v>
      </c>
      <c r="N27" s="222" t="s">
        <v>331</v>
      </c>
      <c r="O27" s="224" t="s">
        <v>331</v>
      </c>
      <c r="P27" s="1109"/>
      <c r="Q27" s="1149">
        <v>767.48580000000004</v>
      </c>
      <c r="R27" s="1150" t="s">
        <v>331</v>
      </c>
      <c r="S27" s="1150" t="s">
        <v>331</v>
      </c>
      <c r="T27" s="1151">
        <v>518.92729999999995</v>
      </c>
      <c r="U27" s="222" t="s">
        <v>331</v>
      </c>
      <c r="V27" s="224" t="s">
        <v>331</v>
      </c>
      <c r="W27" s="1109"/>
      <c r="X27" s="1148">
        <v>519.60820000000001</v>
      </c>
      <c r="Y27" s="1110"/>
      <c r="Z27" s="225">
        <v>3.3899999999999864</v>
      </c>
      <c r="AA27" s="224">
        <v>6.5669904703089532E-3</v>
      </c>
      <c r="AB27" s="1142"/>
      <c r="AC27" s="1142"/>
      <c r="AD27" s="1142"/>
      <c r="AE27" s="1142"/>
    </row>
    <row r="28" spans="1:31" s="207" customFormat="1">
      <c r="A28" s="1143" t="s">
        <v>297</v>
      </c>
      <c r="B28" s="1109"/>
      <c r="C28" s="1144">
        <v>539.02800000000002</v>
      </c>
      <c r="D28" s="1145">
        <v>495.90820000000002</v>
      </c>
      <c r="E28" s="1145">
        <v>452.44639999999998</v>
      </c>
      <c r="F28" s="1146">
        <v>531.47019999999998</v>
      </c>
      <c r="G28" s="226">
        <v>-10.908400000000029</v>
      </c>
      <c r="H28" s="223">
        <v>-2.0112150442513799E-2</v>
      </c>
      <c r="I28" s="1139"/>
      <c r="J28" s="1144" t="s">
        <v>331</v>
      </c>
      <c r="K28" s="1145" t="s">
        <v>331</v>
      </c>
      <c r="L28" s="1145" t="s">
        <v>331</v>
      </c>
      <c r="M28" s="1146" t="s">
        <v>331</v>
      </c>
      <c r="N28" s="222" t="s">
        <v>331</v>
      </c>
      <c r="O28" s="224" t="s">
        <v>331</v>
      </c>
      <c r="P28" s="1109"/>
      <c r="Q28" s="1144">
        <v>556.52419999999995</v>
      </c>
      <c r="R28" s="1145">
        <v>547.30349999999999</v>
      </c>
      <c r="S28" s="1145">
        <v>587.54759999999999</v>
      </c>
      <c r="T28" s="1146">
        <v>559.70979999999997</v>
      </c>
      <c r="U28" s="222">
        <v>10.814499999999953</v>
      </c>
      <c r="V28" s="224">
        <v>1.9702300238314985E-2</v>
      </c>
      <c r="W28" s="1109"/>
      <c r="X28" s="1148">
        <v>532.89530000000002</v>
      </c>
      <c r="Y28" s="1110"/>
      <c r="Z28" s="225">
        <v>-9.8121999999999616</v>
      </c>
      <c r="AA28" s="224">
        <v>-1.8080089182478498E-2</v>
      </c>
      <c r="AB28" s="1142"/>
      <c r="AC28" s="1142"/>
      <c r="AD28" s="1142"/>
      <c r="AE28" s="1142"/>
    </row>
    <row r="29" spans="1:31" s="207" customFormat="1">
      <c r="A29" s="1143" t="s">
        <v>298</v>
      </c>
      <c r="B29" s="1109"/>
      <c r="C29" s="1144" t="s">
        <v>331</v>
      </c>
      <c r="D29" s="1145" t="s">
        <v>331</v>
      </c>
      <c r="E29" s="1145" t="s">
        <v>331</v>
      </c>
      <c r="F29" s="1146" t="s">
        <v>331</v>
      </c>
      <c r="G29" s="222">
        <v>0</v>
      </c>
      <c r="H29" s="223">
        <v>0</v>
      </c>
      <c r="I29" s="1139"/>
      <c r="J29" s="1144" t="s">
        <v>331</v>
      </c>
      <c r="K29" s="1145" t="s">
        <v>331</v>
      </c>
      <c r="L29" s="1145" t="s">
        <v>331</v>
      </c>
      <c r="M29" s="1146" t="s">
        <v>331</v>
      </c>
      <c r="N29" s="222" t="s">
        <v>331</v>
      </c>
      <c r="O29" s="224" t="s">
        <v>331</v>
      </c>
      <c r="P29" s="1109"/>
      <c r="Q29" s="1144" t="s">
        <v>331</v>
      </c>
      <c r="R29" s="1145" t="s">
        <v>331</v>
      </c>
      <c r="S29" s="1145" t="s">
        <v>331</v>
      </c>
      <c r="T29" s="1146" t="s">
        <v>331</v>
      </c>
      <c r="U29" s="222" t="s">
        <v>331</v>
      </c>
      <c r="V29" s="224" t="s">
        <v>331</v>
      </c>
      <c r="W29" s="1109"/>
      <c r="X29" s="1148" t="s">
        <v>331</v>
      </c>
      <c r="Y29" s="1141"/>
      <c r="Z29" s="225" t="s">
        <v>331</v>
      </c>
      <c r="AA29" s="224" t="s">
        <v>331</v>
      </c>
      <c r="AB29" s="1142"/>
      <c r="AC29" s="1142"/>
      <c r="AD29" s="1142"/>
      <c r="AE29" s="1142"/>
    </row>
    <row r="30" spans="1:31" s="207" customFormat="1">
      <c r="A30" s="1143" t="s">
        <v>299</v>
      </c>
      <c r="B30" s="1109"/>
      <c r="C30" s="1144" t="s">
        <v>331</v>
      </c>
      <c r="D30" s="1145">
        <v>354.19130000000001</v>
      </c>
      <c r="E30" s="1145" t="s">
        <v>331</v>
      </c>
      <c r="F30" s="1146">
        <v>354.19130000000001</v>
      </c>
      <c r="G30" s="222">
        <v>-16.192999999999984</v>
      </c>
      <c r="H30" s="223">
        <v>-4.3719455711270672E-2</v>
      </c>
      <c r="I30" s="1139"/>
      <c r="J30" s="1144" t="s">
        <v>331</v>
      </c>
      <c r="K30" s="1145" t="s">
        <v>331</v>
      </c>
      <c r="L30" s="1145" t="s">
        <v>331</v>
      </c>
      <c r="M30" s="1146" t="s">
        <v>331</v>
      </c>
      <c r="N30" s="222" t="s">
        <v>331</v>
      </c>
      <c r="O30" s="224" t="s">
        <v>331</v>
      </c>
      <c r="P30" s="1109"/>
      <c r="Q30" s="1144" t="s">
        <v>331</v>
      </c>
      <c r="R30" s="1145">
        <v>353.53609999999998</v>
      </c>
      <c r="S30" s="1145" t="s">
        <v>331</v>
      </c>
      <c r="T30" s="1146">
        <v>353.53609999999998</v>
      </c>
      <c r="U30" s="222">
        <v>37.781399999999962</v>
      </c>
      <c r="V30" s="224">
        <v>0.11965427593001765</v>
      </c>
      <c r="W30" s="1109"/>
      <c r="X30" s="1148">
        <v>354.05669999999998</v>
      </c>
      <c r="Y30" s="1141"/>
      <c r="Z30" s="225">
        <v>-5.101600000000019</v>
      </c>
      <c r="AA30" s="224">
        <v>-1.4204321604150638E-2</v>
      </c>
      <c r="AB30" s="1142"/>
      <c r="AC30" s="1142"/>
      <c r="AD30" s="1142"/>
      <c r="AE30" s="1142"/>
    </row>
    <row r="31" spans="1:31" s="207" customFormat="1">
      <c r="A31" s="1143" t="s">
        <v>300</v>
      </c>
      <c r="B31" s="1109"/>
      <c r="C31" s="1144" t="s">
        <v>331</v>
      </c>
      <c r="D31" s="1145">
        <v>415.24579999999997</v>
      </c>
      <c r="E31" s="1145">
        <v>421.24880000000002</v>
      </c>
      <c r="F31" s="1146">
        <v>419.4855</v>
      </c>
      <c r="G31" s="222">
        <v>-10.969800000000021</v>
      </c>
      <c r="H31" s="223">
        <v>-2.5484179193519085E-2</v>
      </c>
      <c r="I31" s="1139"/>
      <c r="J31" s="1144" t="s">
        <v>331</v>
      </c>
      <c r="K31" s="1145" t="s">
        <v>331</v>
      </c>
      <c r="L31" s="1145" t="s">
        <v>331</v>
      </c>
      <c r="M31" s="1146" t="s">
        <v>331</v>
      </c>
      <c r="N31" s="222" t="s">
        <v>331</v>
      </c>
      <c r="O31" s="224" t="s">
        <v>331</v>
      </c>
      <c r="P31" s="1109"/>
      <c r="Q31" s="1144" t="s">
        <v>331</v>
      </c>
      <c r="R31" s="1145" t="s">
        <v>460</v>
      </c>
      <c r="S31" s="1145" t="s">
        <v>331</v>
      </c>
      <c r="T31" s="1146" t="s">
        <v>460</v>
      </c>
      <c r="U31" s="222" t="s">
        <v>331</v>
      </c>
      <c r="V31" s="224" t="s">
        <v>331</v>
      </c>
      <c r="W31" s="1109"/>
      <c r="X31" s="1148" t="s">
        <v>460</v>
      </c>
      <c r="Y31" s="1141"/>
      <c r="Z31" s="225" t="s">
        <v>331</v>
      </c>
      <c r="AA31" s="224" t="s">
        <v>331</v>
      </c>
      <c r="AB31" s="1142"/>
      <c r="AC31" s="1142"/>
      <c r="AD31" s="1142"/>
      <c r="AE31" s="1142"/>
    </row>
    <row r="32" spans="1:31" s="207" customFormat="1">
      <c r="A32" s="1143" t="s">
        <v>301</v>
      </c>
      <c r="B32" s="1109"/>
      <c r="C32" s="1144" t="s">
        <v>460</v>
      </c>
      <c r="D32" s="1150" t="s">
        <v>460</v>
      </c>
      <c r="E32" s="1150" t="s">
        <v>331</v>
      </c>
      <c r="F32" s="1151" t="s">
        <v>460</v>
      </c>
      <c r="G32" s="222" t="s">
        <v>331</v>
      </c>
      <c r="H32" s="223" t="s">
        <v>331</v>
      </c>
      <c r="I32" s="1139"/>
      <c r="J32" s="1144" t="s">
        <v>331</v>
      </c>
      <c r="K32" s="1150" t="s">
        <v>331</v>
      </c>
      <c r="L32" s="1150" t="s">
        <v>331</v>
      </c>
      <c r="M32" s="1151" t="s">
        <v>331</v>
      </c>
      <c r="N32" s="222" t="s">
        <v>331</v>
      </c>
      <c r="O32" s="224" t="s">
        <v>331</v>
      </c>
      <c r="P32" s="1109"/>
      <c r="Q32" s="1144" t="s">
        <v>331</v>
      </c>
      <c r="R32" s="1150" t="s">
        <v>331</v>
      </c>
      <c r="S32" s="1150" t="s">
        <v>331</v>
      </c>
      <c r="T32" s="1151" t="s">
        <v>331</v>
      </c>
      <c r="U32" s="222" t="s">
        <v>331</v>
      </c>
      <c r="V32" s="224" t="s">
        <v>331</v>
      </c>
      <c r="W32" s="1109"/>
      <c r="X32" s="1148" t="s">
        <v>460</v>
      </c>
      <c r="Y32" s="1141"/>
      <c r="Z32" s="225" t="s">
        <v>331</v>
      </c>
      <c r="AA32" s="224" t="s">
        <v>331</v>
      </c>
      <c r="AB32" s="1142"/>
      <c r="AC32" s="1142"/>
      <c r="AD32" s="1142"/>
      <c r="AE32" s="1142"/>
    </row>
    <row r="33" spans="1:31" s="207" customFormat="1">
      <c r="A33" s="1143" t="s">
        <v>302</v>
      </c>
      <c r="B33" s="1109"/>
      <c r="C33" s="1144" t="s">
        <v>331</v>
      </c>
      <c r="D33" s="1150">
        <v>185.99299999999999</v>
      </c>
      <c r="E33" s="1150" t="s">
        <v>331</v>
      </c>
      <c r="F33" s="1151">
        <v>185.99299999999999</v>
      </c>
      <c r="G33" s="222">
        <v>0.85159999999999059</v>
      </c>
      <c r="H33" s="223">
        <v>4.5997275595841547E-3</v>
      </c>
      <c r="I33" s="1139"/>
      <c r="J33" s="1144" t="s">
        <v>331</v>
      </c>
      <c r="K33" s="1150" t="s">
        <v>331</v>
      </c>
      <c r="L33" s="1150" t="s">
        <v>331</v>
      </c>
      <c r="M33" s="1151" t="s">
        <v>331</v>
      </c>
      <c r="N33" s="222" t="s">
        <v>331</v>
      </c>
      <c r="O33" s="224" t="s">
        <v>331</v>
      </c>
      <c r="P33" s="1109"/>
      <c r="Q33" s="1144" t="s">
        <v>331</v>
      </c>
      <c r="R33" s="1150" t="s">
        <v>331</v>
      </c>
      <c r="S33" s="1150" t="s">
        <v>331</v>
      </c>
      <c r="T33" s="1151" t="s">
        <v>331</v>
      </c>
      <c r="U33" s="222" t="s">
        <v>331</v>
      </c>
      <c r="V33" s="224" t="s">
        <v>331</v>
      </c>
      <c r="W33" s="1109"/>
      <c r="X33" s="1148">
        <v>185.99299999999999</v>
      </c>
      <c r="Y33" s="1141"/>
      <c r="Z33" s="225">
        <v>0.85159999999999059</v>
      </c>
      <c r="AA33" s="224">
        <v>4.5997275595841547E-3</v>
      </c>
      <c r="AB33" s="1142"/>
      <c r="AC33" s="1142"/>
      <c r="AD33" s="1142"/>
      <c r="AE33" s="1142"/>
    </row>
    <row r="34" spans="1:31" s="207" customFormat="1">
      <c r="A34" s="1143" t="s">
        <v>303</v>
      </c>
      <c r="B34" s="1109"/>
      <c r="C34" s="1144" t="s">
        <v>331</v>
      </c>
      <c r="D34" s="1150" t="s">
        <v>331</v>
      </c>
      <c r="E34" s="1150" t="s">
        <v>331</v>
      </c>
      <c r="F34" s="1151" t="s">
        <v>331</v>
      </c>
      <c r="G34" s="222"/>
      <c r="H34" s="223" t="s">
        <v>331</v>
      </c>
      <c r="I34" s="1139"/>
      <c r="J34" s="1144" t="s">
        <v>331</v>
      </c>
      <c r="K34" s="1150" t="s">
        <v>331</v>
      </c>
      <c r="L34" s="1150" t="s">
        <v>331</v>
      </c>
      <c r="M34" s="1151" t="s">
        <v>331</v>
      </c>
      <c r="N34" s="222" t="s">
        <v>331</v>
      </c>
      <c r="O34" s="224" t="s">
        <v>331</v>
      </c>
      <c r="P34" s="1109"/>
      <c r="Q34" s="1144" t="s">
        <v>331</v>
      </c>
      <c r="R34" s="1150" t="s">
        <v>331</v>
      </c>
      <c r="S34" s="1150" t="s">
        <v>331</v>
      </c>
      <c r="T34" s="1151" t="s">
        <v>331</v>
      </c>
      <c r="U34" s="222" t="s">
        <v>331</v>
      </c>
      <c r="V34" s="224" t="s">
        <v>331</v>
      </c>
      <c r="W34" s="1109"/>
      <c r="X34" s="1148" t="s">
        <v>331</v>
      </c>
      <c r="Y34" s="1141"/>
      <c r="Z34" s="225" t="s">
        <v>331</v>
      </c>
      <c r="AA34" s="224" t="s">
        <v>331</v>
      </c>
      <c r="AB34" s="1142"/>
      <c r="AC34" s="1142"/>
      <c r="AD34" s="1142"/>
      <c r="AE34" s="1142"/>
    </row>
    <row r="35" spans="1:31" s="207" customFormat="1">
      <c r="A35" s="1143" t="s">
        <v>304</v>
      </c>
      <c r="B35" s="1109"/>
      <c r="C35" s="1144" t="s">
        <v>331</v>
      </c>
      <c r="D35" s="1145">
        <v>356.70280000000002</v>
      </c>
      <c r="E35" s="1145">
        <v>148.2415</v>
      </c>
      <c r="F35" s="1146">
        <v>250.88650000000001</v>
      </c>
      <c r="G35" s="222">
        <v>-60.449799999999982</v>
      </c>
      <c r="H35" s="223">
        <v>-0.19416238967316046</v>
      </c>
      <c r="I35" s="1139"/>
      <c r="J35" s="1144" t="s">
        <v>331</v>
      </c>
      <c r="K35" s="1145" t="s">
        <v>331</v>
      </c>
      <c r="L35" s="1145" t="s">
        <v>331</v>
      </c>
      <c r="M35" s="1146" t="s">
        <v>331</v>
      </c>
      <c r="N35" s="222" t="s">
        <v>331</v>
      </c>
      <c r="O35" s="224" t="s">
        <v>331</v>
      </c>
      <c r="P35" s="1109"/>
      <c r="Q35" s="1144" t="s">
        <v>331</v>
      </c>
      <c r="R35" s="1145">
        <v>465.8931</v>
      </c>
      <c r="S35" s="1145">
        <v>433.79379999999998</v>
      </c>
      <c r="T35" s="1146">
        <v>439.26010000000002</v>
      </c>
      <c r="U35" s="222">
        <v>-4.9273999999999774</v>
      </c>
      <c r="V35" s="224">
        <v>-1.1093063177149198E-2</v>
      </c>
      <c r="W35" s="1109"/>
      <c r="X35" s="1148">
        <v>395.97179999999997</v>
      </c>
      <c r="Y35" s="1110"/>
      <c r="Z35" s="225">
        <v>-17.686500000000024</v>
      </c>
      <c r="AA35" s="224">
        <v>-4.2756303934914475E-2</v>
      </c>
      <c r="AB35" s="1142"/>
      <c r="AC35" s="1142"/>
      <c r="AD35" s="1142"/>
      <c r="AE35" s="1142"/>
    </row>
    <row r="36" spans="1:31" s="207" customFormat="1">
      <c r="A36" s="1143" t="s">
        <v>305</v>
      </c>
      <c r="B36" s="1109"/>
      <c r="C36" s="1144">
        <v>463.44220000000001</v>
      </c>
      <c r="D36" s="1145">
        <v>472.55790000000002</v>
      </c>
      <c r="E36" s="1145" t="s">
        <v>331</v>
      </c>
      <c r="F36" s="1146">
        <v>466.4461</v>
      </c>
      <c r="G36" s="222">
        <v>-0.30599999999998317</v>
      </c>
      <c r="H36" s="223">
        <v>-6.5559426513561725E-4</v>
      </c>
      <c r="I36" s="1139"/>
      <c r="J36" s="1144" t="s">
        <v>331</v>
      </c>
      <c r="K36" s="1145" t="s">
        <v>331</v>
      </c>
      <c r="L36" s="1145" t="s">
        <v>331</v>
      </c>
      <c r="M36" s="1146" t="s">
        <v>331</v>
      </c>
      <c r="N36" s="222" t="s">
        <v>331</v>
      </c>
      <c r="O36" s="224" t="s">
        <v>331</v>
      </c>
      <c r="P36" s="1109"/>
      <c r="Q36" s="1144">
        <v>552.72789999999998</v>
      </c>
      <c r="R36" s="1145">
        <v>523.56529999999998</v>
      </c>
      <c r="S36" s="1145" t="s">
        <v>331</v>
      </c>
      <c r="T36" s="1146">
        <v>540.82180000000005</v>
      </c>
      <c r="U36" s="222">
        <v>-3.7869999999999209</v>
      </c>
      <c r="V36" s="224">
        <v>-6.9536151454032691E-3</v>
      </c>
      <c r="W36" s="1109"/>
      <c r="X36" s="1148">
        <v>472.12139999999999</v>
      </c>
      <c r="Y36" s="1110"/>
      <c r="Z36" s="225">
        <v>-0.57170000000002119</v>
      </c>
      <c r="AA36" s="224">
        <v>-1.2094528140986771E-3</v>
      </c>
      <c r="AB36" s="1142"/>
      <c r="AC36" s="1142"/>
      <c r="AD36" s="1142"/>
      <c r="AE36" s="1142"/>
    </row>
    <row r="37" spans="1:31" s="207" customFormat="1">
      <c r="A37" s="1143" t="s">
        <v>306</v>
      </c>
      <c r="B37" s="1109"/>
      <c r="C37" s="1144" t="s">
        <v>331</v>
      </c>
      <c r="D37" s="1145">
        <v>486.2817</v>
      </c>
      <c r="E37" s="1145">
        <v>486.04570000000001</v>
      </c>
      <c r="F37" s="1146">
        <v>486.13060000000002</v>
      </c>
      <c r="G37" s="222">
        <v>-6.9968000000000075</v>
      </c>
      <c r="H37" s="223">
        <v>-1.4188625495155982E-2</v>
      </c>
      <c r="I37" s="1139"/>
      <c r="J37" s="1144" t="s">
        <v>331</v>
      </c>
      <c r="K37" s="1145" t="s">
        <v>331</v>
      </c>
      <c r="L37" s="1145" t="s">
        <v>331</v>
      </c>
      <c r="M37" s="1146" t="s">
        <v>331</v>
      </c>
      <c r="N37" s="222" t="s">
        <v>331</v>
      </c>
      <c r="O37" s="224" t="s">
        <v>331</v>
      </c>
      <c r="P37" s="1109"/>
      <c r="Q37" s="1144" t="s">
        <v>331</v>
      </c>
      <c r="R37" s="1145">
        <v>467.46800000000002</v>
      </c>
      <c r="S37" s="1145">
        <v>426.65260000000001</v>
      </c>
      <c r="T37" s="1146">
        <v>437.55880000000002</v>
      </c>
      <c r="U37" s="222">
        <v>-13.129399999999976</v>
      </c>
      <c r="V37" s="224">
        <v>-2.913189207083744E-2</v>
      </c>
      <c r="W37" s="1109"/>
      <c r="X37" s="1148">
        <v>485.72340000000003</v>
      </c>
      <c r="Y37" s="1110"/>
      <c r="Z37" s="225">
        <v>-7.0481999999999516</v>
      </c>
      <c r="AA37" s="224">
        <v>-1.4303178186405141E-2</v>
      </c>
      <c r="AB37" s="1142"/>
      <c r="AC37" s="1142"/>
      <c r="AD37" s="1142"/>
      <c r="AE37" s="1142"/>
    </row>
    <row r="38" spans="1:31" s="207" customFormat="1">
      <c r="A38" s="1143" t="s">
        <v>307</v>
      </c>
      <c r="B38" s="1109"/>
      <c r="C38" s="1144">
        <v>507.8236</v>
      </c>
      <c r="D38" s="1145">
        <v>492.28969999999998</v>
      </c>
      <c r="E38" s="1145" t="s">
        <v>331</v>
      </c>
      <c r="F38" s="1146">
        <v>501.00319999999999</v>
      </c>
      <c r="G38" s="222">
        <v>-1.097500000000025</v>
      </c>
      <c r="H38" s="223">
        <v>-2.1858165105127503E-3</v>
      </c>
      <c r="I38" s="1139"/>
      <c r="J38" s="1144" t="s">
        <v>331</v>
      </c>
      <c r="K38" s="1145" t="s">
        <v>331</v>
      </c>
      <c r="L38" s="1145" t="s">
        <v>331</v>
      </c>
      <c r="M38" s="1146" t="s">
        <v>331</v>
      </c>
      <c r="N38" s="222" t="s">
        <v>331</v>
      </c>
      <c r="O38" s="224" t="s">
        <v>331</v>
      </c>
      <c r="P38" s="1109"/>
      <c r="Q38" s="1144">
        <v>496.74090000000001</v>
      </c>
      <c r="R38" s="1145">
        <v>472.44009999999997</v>
      </c>
      <c r="S38" s="1145" t="s">
        <v>331</v>
      </c>
      <c r="T38" s="1146">
        <v>476.44049999999999</v>
      </c>
      <c r="U38" s="222">
        <v>10.660599999999988</v>
      </c>
      <c r="V38" s="224">
        <v>2.2887634266742785E-2</v>
      </c>
      <c r="W38" s="1109"/>
      <c r="X38" s="1148">
        <v>489.36360000000002</v>
      </c>
      <c r="Y38" s="1110"/>
      <c r="Z38" s="225">
        <v>4.4743000000000279</v>
      </c>
      <c r="AA38" s="224">
        <v>9.2274669702960832E-3</v>
      </c>
      <c r="AB38" s="1108"/>
      <c r="AC38" s="1108"/>
      <c r="AD38" s="1108"/>
      <c r="AE38" s="1108"/>
    </row>
    <row r="39" spans="1:31" s="207" customFormat="1">
      <c r="A39" s="1143" t="s">
        <v>308</v>
      </c>
      <c r="B39" s="1109"/>
      <c r="C39" s="1144">
        <v>444.58460000000002</v>
      </c>
      <c r="D39" s="1145">
        <v>453.6164</v>
      </c>
      <c r="E39" s="1145">
        <v>478.54640000000001</v>
      </c>
      <c r="F39" s="1146">
        <v>470.17700000000002</v>
      </c>
      <c r="G39" s="222">
        <v>11.109700000000032</v>
      </c>
      <c r="H39" s="223">
        <v>2.4200591068019861E-2</v>
      </c>
      <c r="I39" s="1139"/>
      <c r="J39" s="1144" t="s">
        <v>331</v>
      </c>
      <c r="K39" s="1145" t="s">
        <v>331</v>
      </c>
      <c r="L39" s="1145" t="s">
        <v>331</v>
      </c>
      <c r="M39" s="1146" t="s">
        <v>331</v>
      </c>
      <c r="N39" s="222" t="s">
        <v>331</v>
      </c>
      <c r="O39" s="224" t="s">
        <v>331</v>
      </c>
      <c r="P39" s="1109"/>
      <c r="Q39" s="1144">
        <v>405.80419999999998</v>
      </c>
      <c r="R39" s="1145">
        <v>414.31740000000002</v>
      </c>
      <c r="S39" s="1145">
        <v>471.7749</v>
      </c>
      <c r="T39" s="1146">
        <v>463.82299999999998</v>
      </c>
      <c r="U39" s="222">
        <v>46.214099999999974</v>
      </c>
      <c r="V39" s="224">
        <v>0.11066358978460467</v>
      </c>
      <c r="W39" s="1109"/>
      <c r="X39" s="1148">
        <v>465.52190000000002</v>
      </c>
      <c r="Y39" s="1110"/>
      <c r="Z39" s="225">
        <v>36.828100000000006</v>
      </c>
      <c r="AA39" s="224">
        <v>8.5907703820302439E-2</v>
      </c>
      <c r="AB39" s="1142"/>
      <c r="AC39" s="1142"/>
      <c r="AD39" s="1142"/>
      <c r="AE39" s="1142"/>
    </row>
    <row r="40" spans="1:31" s="207" customFormat="1">
      <c r="A40" s="1143" t="s">
        <v>309</v>
      </c>
      <c r="B40" s="1109"/>
      <c r="C40" s="1144">
        <v>486.92739999999998</v>
      </c>
      <c r="D40" s="1145">
        <v>498.78660000000002</v>
      </c>
      <c r="E40" s="1145">
        <v>487.13389999999998</v>
      </c>
      <c r="F40" s="1146">
        <v>493.4348</v>
      </c>
      <c r="G40" s="222">
        <v>2.9735999999999763</v>
      </c>
      <c r="H40" s="223">
        <v>6.0628649116383215E-3</v>
      </c>
      <c r="I40" s="1139"/>
      <c r="J40" s="1144" t="s">
        <v>331</v>
      </c>
      <c r="K40" s="1145" t="s">
        <v>331</v>
      </c>
      <c r="L40" s="1145" t="s">
        <v>331</v>
      </c>
      <c r="M40" s="1146" t="s">
        <v>331</v>
      </c>
      <c r="N40" s="222" t="s">
        <v>331</v>
      </c>
      <c r="O40" s="224" t="s">
        <v>331</v>
      </c>
      <c r="P40" s="1109"/>
      <c r="Q40" s="1144">
        <v>530.9357</v>
      </c>
      <c r="R40" s="1145">
        <v>444.589</v>
      </c>
      <c r="S40" s="1145">
        <v>493.44139999999999</v>
      </c>
      <c r="T40" s="1146">
        <v>465.33429999999998</v>
      </c>
      <c r="U40" s="222" t="s">
        <v>331</v>
      </c>
      <c r="V40" s="224" t="s">
        <v>331</v>
      </c>
      <c r="W40" s="1109"/>
      <c r="X40" s="1148">
        <v>491.11579999999998</v>
      </c>
      <c r="Y40" s="1110"/>
      <c r="Z40" s="225">
        <v>2.7281999999999584</v>
      </c>
      <c r="AA40" s="224">
        <v>5.5861369125669302E-3</v>
      </c>
      <c r="AB40" s="1142"/>
      <c r="AC40" s="1142"/>
      <c r="AD40" s="1142"/>
      <c r="AE40" s="1142"/>
    </row>
    <row r="41" spans="1:31" s="207" customFormat="1">
      <c r="A41" s="1143" t="s">
        <v>310</v>
      </c>
      <c r="B41" s="1109"/>
      <c r="C41" s="1144" t="s">
        <v>331</v>
      </c>
      <c r="D41" s="1145">
        <v>471.9205</v>
      </c>
      <c r="E41" s="1145" t="s">
        <v>460</v>
      </c>
      <c r="F41" s="1146" t="s">
        <v>460</v>
      </c>
      <c r="G41" s="222" t="s">
        <v>331</v>
      </c>
      <c r="H41" s="223" t="s">
        <v>331</v>
      </c>
      <c r="I41" s="1139"/>
      <c r="J41" s="1144" t="s">
        <v>331</v>
      </c>
      <c r="K41" s="1145" t="s">
        <v>331</v>
      </c>
      <c r="L41" s="1145" t="s">
        <v>331</v>
      </c>
      <c r="M41" s="1146" t="s">
        <v>331</v>
      </c>
      <c r="N41" s="222" t="s">
        <v>331</v>
      </c>
      <c r="O41" s="224" t="s">
        <v>331</v>
      </c>
      <c r="P41" s="1109"/>
      <c r="Q41" s="1144" t="s">
        <v>331</v>
      </c>
      <c r="R41" s="1145" t="s">
        <v>331</v>
      </c>
      <c r="S41" s="1145" t="s">
        <v>460</v>
      </c>
      <c r="T41" s="1146" t="s">
        <v>460</v>
      </c>
      <c r="U41" s="222" t="s">
        <v>331</v>
      </c>
      <c r="V41" s="224" t="s">
        <v>331</v>
      </c>
      <c r="W41" s="1109"/>
      <c r="X41" s="1148" t="s">
        <v>460</v>
      </c>
      <c r="Y41" s="1110"/>
      <c r="Z41" s="225" t="s">
        <v>331</v>
      </c>
      <c r="AA41" s="224" t="s">
        <v>331</v>
      </c>
      <c r="AB41" s="1142"/>
      <c r="AC41" s="1142"/>
      <c r="AD41" s="1142"/>
      <c r="AE41" s="1142"/>
    </row>
    <row r="42" spans="1:31" s="207" customFormat="1">
      <c r="A42" s="1143" t="s">
        <v>311</v>
      </c>
      <c r="B42" s="1109"/>
      <c r="C42" s="1144" t="s">
        <v>331</v>
      </c>
      <c r="D42" s="1145">
        <v>477.33909999999997</v>
      </c>
      <c r="E42" s="1145">
        <v>476.73489999999998</v>
      </c>
      <c r="F42" s="1146">
        <v>476.90019999999998</v>
      </c>
      <c r="G42" s="222">
        <v>0.9294999999999618</v>
      </c>
      <c r="H42" s="223">
        <v>1.9528512994602121E-3</v>
      </c>
      <c r="I42" s="1139"/>
      <c r="J42" s="1144" t="s">
        <v>331</v>
      </c>
      <c r="K42" s="1145" t="s">
        <v>331</v>
      </c>
      <c r="L42" s="1145" t="s">
        <v>331</v>
      </c>
      <c r="M42" s="1146" t="s">
        <v>331</v>
      </c>
      <c r="N42" s="222" t="s">
        <v>331</v>
      </c>
      <c r="O42" s="224" t="s">
        <v>331</v>
      </c>
      <c r="P42" s="1109"/>
      <c r="Q42" s="1144" t="s">
        <v>331</v>
      </c>
      <c r="R42" s="1145" t="s">
        <v>331</v>
      </c>
      <c r="S42" s="1145" t="s">
        <v>331</v>
      </c>
      <c r="T42" s="1146" t="s">
        <v>331</v>
      </c>
      <c r="U42" s="222" t="s">
        <v>331</v>
      </c>
      <c r="V42" s="224" t="s">
        <v>331</v>
      </c>
      <c r="W42" s="1109"/>
      <c r="X42" s="1148">
        <v>476.90019999999998</v>
      </c>
      <c r="Y42" s="1110"/>
      <c r="Z42" s="225">
        <v>0.9294999999999618</v>
      </c>
      <c r="AA42" s="224">
        <v>1.9528512994602121E-3</v>
      </c>
      <c r="AB42" s="1142"/>
      <c r="AC42" s="1142"/>
      <c r="AD42" s="1142"/>
      <c r="AE42" s="1142"/>
    </row>
    <row r="43" spans="1:31" s="207" customFormat="1" ht="13.5" thickBot="1">
      <c r="A43" s="1153" t="s">
        <v>312</v>
      </c>
      <c r="B43" s="1109"/>
      <c r="C43" s="1154" t="s">
        <v>331</v>
      </c>
      <c r="D43" s="1155">
        <v>519.82839999999999</v>
      </c>
      <c r="E43" s="1155">
        <v>535.44190000000003</v>
      </c>
      <c r="F43" s="1156">
        <v>528.88340000000005</v>
      </c>
      <c r="G43" s="227">
        <v>-1.0021999999999025</v>
      </c>
      <c r="H43" s="228">
        <v>-1.8913516426940502E-3</v>
      </c>
      <c r="I43" s="1139"/>
      <c r="J43" s="1154" t="s">
        <v>331</v>
      </c>
      <c r="K43" s="1155" t="s">
        <v>331</v>
      </c>
      <c r="L43" s="1155" t="s">
        <v>331</v>
      </c>
      <c r="M43" s="1156" t="s">
        <v>331</v>
      </c>
      <c r="N43" s="227" t="s">
        <v>331</v>
      </c>
      <c r="O43" s="229" t="s">
        <v>331</v>
      </c>
      <c r="P43" s="1109"/>
      <c r="Q43" s="1154" t="s">
        <v>331</v>
      </c>
      <c r="R43" s="1155">
        <v>547.46709999999996</v>
      </c>
      <c r="S43" s="1155" t="s">
        <v>331</v>
      </c>
      <c r="T43" s="1156">
        <v>547.46709999999996</v>
      </c>
      <c r="U43" s="227">
        <v>20.780899999999974</v>
      </c>
      <c r="V43" s="229">
        <v>3.9455941697352115E-2</v>
      </c>
      <c r="W43" s="1109"/>
      <c r="X43" s="1157">
        <v>529.98649999999998</v>
      </c>
      <c r="Y43" s="1110"/>
      <c r="Z43" s="230">
        <v>0.29079999999999018</v>
      </c>
      <c r="AA43" s="229">
        <v>5.489944509649014E-4</v>
      </c>
      <c r="AB43" s="1108"/>
      <c r="AC43" s="1108"/>
      <c r="AD43" s="1108"/>
      <c r="AE43" s="1108"/>
    </row>
    <row r="44" spans="1:31">
      <c r="A44" s="1158" t="s">
        <v>360</v>
      </c>
    </row>
    <row r="55" spans="3:5" ht="15">
      <c r="D55" s="1108"/>
      <c r="E55" s="210"/>
    </row>
    <row r="59" spans="3:5" ht="20.85" customHeight="1">
      <c r="C59" s="195"/>
      <c r="D59" s="231" t="s">
        <v>384</v>
      </c>
    </row>
    <row r="60" spans="3:5">
      <c r="C60" s="198"/>
      <c r="D60" s="20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S18" sqref="S18"/>
    </sheetView>
  </sheetViews>
  <sheetFormatPr defaultRowHeight="12.75" outlineLevelCol="1"/>
  <cols>
    <col min="1" max="2" width="8.7109375" style="172" hidden="1" customWidth="1" outlineLevel="1"/>
    <col min="3" max="3" width="32" customWidth="1" collapsed="1"/>
    <col min="4" max="19" width="10.42578125" customWidth="1"/>
  </cols>
  <sheetData>
    <row r="1" spans="1:31" ht="53.1" customHeight="1">
      <c r="C1" s="501" t="s">
        <v>374</v>
      </c>
      <c r="D1" s="502"/>
      <c r="E1" s="502"/>
      <c r="F1" s="503"/>
      <c r="G1" s="503"/>
      <c r="H1" s="502"/>
      <c r="I1" s="502"/>
      <c r="J1" s="502"/>
      <c r="K1" s="502"/>
      <c r="L1" s="502"/>
      <c r="M1" s="502"/>
      <c r="N1" s="502"/>
      <c r="O1" s="502"/>
      <c r="P1" s="502"/>
      <c r="Q1" s="502"/>
      <c r="R1" s="502"/>
      <c r="S1" s="504" t="s">
        <v>375</v>
      </c>
      <c r="U1" s="172">
        <v>0</v>
      </c>
      <c r="AE1">
        <v>0</v>
      </c>
    </row>
    <row r="2" spans="1:31" s="137" customFormat="1" ht="20.85" customHeight="1">
      <c r="A2" s="562"/>
      <c r="B2" s="562"/>
      <c r="C2" s="505"/>
      <c r="D2" s="506"/>
      <c r="E2" s="506"/>
      <c r="F2" s="507"/>
      <c r="G2" s="507"/>
      <c r="H2" s="506"/>
      <c r="I2" s="506"/>
      <c r="J2" s="506"/>
      <c r="K2" s="506"/>
      <c r="L2" s="506"/>
      <c r="M2" s="506"/>
      <c r="N2" s="506"/>
      <c r="O2" s="506"/>
      <c r="P2" s="506"/>
      <c r="Q2" s="506"/>
      <c r="R2" s="506"/>
      <c r="S2" s="508" t="s">
        <v>526</v>
      </c>
      <c r="U2" s="562"/>
    </row>
    <row r="3" spans="1:31" s="173" customFormat="1">
      <c r="C3" s="563"/>
      <c r="Q3" s="564" t="s">
        <v>528</v>
      </c>
      <c r="R3" s="565" t="s">
        <v>376</v>
      </c>
      <c r="S3" s="566">
        <v>45418</v>
      </c>
    </row>
    <row r="4" spans="1:31" s="173" customFormat="1">
      <c r="C4" s="563"/>
      <c r="R4" s="565" t="s">
        <v>377</v>
      </c>
      <c r="S4" s="566">
        <v>45424</v>
      </c>
    </row>
    <row r="5" spans="1:31" ht="6.6" customHeight="1">
      <c r="C5" s="509"/>
    </row>
    <row r="6" spans="1:31" ht="28.35" customHeight="1">
      <c r="C6" s="1309" t="s">
        <v>378</v>
      </c>
      <c r="D6" s="1309"/>
      <c r="E6" s="1309"/>
      <c r="F6" s="1309"/>
      <c r="G6" s="1309"/>
      <c r="H6" s="1309"/>
      <c r="I6" s="1309"/>
      <c r="J6" s="1309"/>
      <c r="K6" s="1309"/>
      <c r="L6" s="1309"/>
      <c r="M6" s="1309"/>
      <c r="N6" s="1309"/>
      <c r="O6" s="1309"/>
      <c r="P6" s="1309"/>
      <c r="Q6" s="1309"/>
      <c r="R6" s="1309"/>
      <c r="S6" s="1309"/>
    </row>
    <row r="7" spans="1:31" ht="5.85" customHeight="1">
      <c r="C7" s="510"/>
      <c r="D7" s="510"/>
      <c r="E7" s="510"/>
      <c r="F7" s="510"/>
      <c r="G7" s="510"/>
      <c r="H7" s="510"/>
      <c r="I7" s="510"/>
      <c r="J7" s="510"/>
      <c r="K7" s="510"/>
      <c r="L7" s="510"/>
      <c r="M7" s="510"/>
      <c r="N7" s="510"/>
      <c r="O7" s="510"/>
      <c r="P7" s="510"/>
      <c r="Q7" s="511"/>
      <c r="R7" s="510"/>
      <c r="S7" s="510"/>
    </row>
    <row r="8" spans="1:31" ht="13.5" thickBot="1">
      <c r="A8" s="567"/>
      <c r="B8" s="567"/>
      <c r="C8" s="510"/>
      <c r="D8" s="510"/>
      <c r="E8" s="510"/>
      <c r="F8" s="510"/>
      <c r="G8" s="510"/>
      <c r="H8" s="510"/>
      <c r="I8" s="510"/>
      <c r="J8" s="510"/>
      <c r="K8" s="510"/>
      <c r="L8" s="510"/>
      <c r="M8" s="510"/>
      <c r="N8" s="510"/>
      <c r="O8" s="510"/>
      <c r="P8" s="510"/>
      <c r="Q8" s="510"/>
      <c r="R8" s="510"/>
      <c r="S8" s="510"/>
    </row>
    <row r="9" spans="1:31" ht="18.75" thickBot="1">
      <c r="A9" s="567"/>
      <c r="B9" s="567"/>
      <c r="C9" s="512" t="s">
        <v>335</v>
      </c>
      <c r="D9" s="513"/>
      <c r="E9" s="513"/>
      <c r="F9" s="513"/>
      <c r="G9" s="513"/>
      <c r="H9" s="513"/>
      <c r="I9" s="513"/>
      <c r="J9" s="513"/>
      <c r="K9" s="513"/>
      <c r="L9" s="513"/>
      <c r="M9" s="513"/>
      <c r="N9" s="513"/>
      <c r="O9" s="513"/>
      <c r="P9" s="513"/>
      <c r="Q9" s="513"/>
      <c r="R9" s="514"/>
      <c r="S9" s="510"/>
    </row>
    <row r="10" spans="1:31" ht="13.5" thickBot="1">
      <c r="A10" s="172" t="s">
        <v>337</v>
      </c>
      <c r="B10" s="172" t="s">
        <v>338</v>
      </c>
      <c r="C10" s="515"/>
      <c r="D10" s="516" t="s">
        <v>286</v>
      </c>
      <c r="E10" s="517" t="s">
        <v>289</v>
      </c>
      <c r="F10" s="517" t="s">
        <v>290</v>
      </c>
      <c r="G10" s="517" t="s">
        <v>292</v>
      </c>
      <c r="H10" s="517" t="s">
        <v>294</v>
      </c>
      <c r="I10" s="517" t="s">
        <v>295</v>
      </c>
      <c r="J10" s="517" t="s">
        <v>297</v>
      </c>
      <c r="K10" s="517" t="s">
        <v>304</v>
      </c>
      <c r="L10" s="517" t="s">
        <v>305</v>
      </c>
      <c r="M10" s="517" t="s">
        <v>306</v>
      </c>
      <c r="N10" s="517" t="s">
        <v>307</v>
      </c>
      <c r="O10" s="517" t="s">
        <v>308</v>
      </c>
      <c r="P10" s="518" t="s">
        <v>309</v>
      </c>
      <c r="Q10" s="518" t="s">
        <v>312</v>
      </c>
      <c r="R10" s="519" t="s">
        <v>336</v>
      </c>
      <c r="S10" s="510"/>
    </row>
    <row r="11" spans="1:31" ht="14.25">
      <c r="C11" s="520" t="s">
        <v>339</v>
      </c>
      <c r="D11" s="521"/>
      <c r="E11" s="522"/>
      <c r="F11" s="522"/>
      <c r="G11" s="522"/>
      <c r="H11" s="522"/>
      <c r="I11" s="522"/>
      <c r="J11" s="522"/>
      <c r="K11" s="522"/>
      <c r="L11" s="522"/>
      <c r="M11" s="522"/>
      <c r="N11" s="522"/>
      <c r="O11" s="522"/>
      <c r="P11" s="522"/>
      <c r="Q11" s="522"/>
      <c r="R11" s="523"/>
      <c r="S11" s="510"/>
    </row>
    <row r="12" spans="1:31">
      <c r="C12" s="524" t="s">
        <v>340</v>
      </c>
      <c r="D12" s="568">
        <v>102</v>
      </c>
      <c r="E12" s="569">
        <v>100.541</v>
      </c>
      <c r="F12" s="569">
        <v>143.79</v>
      </c>
      <c r="G12" s="569">
        <v>126.46</v>
      </c>
      <c r="H12" s="569">
        <v>111.42</v>
      </c>
      <c r="I12" s="569">
        <v>119.38</v>
      </c>
      <c r="J12" s="569">
        <v>154.21</v>
      </c>
      <c r="K12" s="569">
        <v>115</v>
      </c>
      <c r="L12" s="569">
        <v>219.02</v>
      </c>
      <c r="M12" s="569">
        <v>198.43209999999999</v>
      </c>
      <c r="N12" s="569" t="e">
        <v>#N/A</v>
      </c>
      <c r="O12" s="569">
        <v>42.625300000000003</v>
      </c>
      <c r="P12" s="570" t="e">
        <v>#N/A</v>
      </c>
      <c r="Q12" s="570" t="e">
        <v>#N/A</v>
      </c>
      <c r="R12" s="571">
        <v>134.6824</v>
      </c>
      <c r="S12" s="510"/>
    </row>
    <row r="13" spans="1:31">
      <c r="A13" s="572"/>
      <c r="B13" s="572"/>
      <c r="C13" s="525" t="s">
        <v>341</v>
      </c>
      <c r="D13" s="573">
        <v>93.67</v>
      </c>
      <c r="E13" s="574">
        <v>100.5603</v>
      </c>
      <c r="F13" s="574">
        <v>136.18</v>
      </c>
      <c r="G13" s="574">
        <v>118.53</v>
      </c>
      <c r="H13" s="574">
        <v>111.43</v>
      </c>
      <c r="I13" s="574">
        <v>119.38</v>
      </c>
      <c r="J13" s="574">
        <v>148.12</v>
      </c>
      <c r="K13" s="574">
        <v>113</v>
      </c>
      <c r="L13" s="574">
        <v>162.15</v>
      </c>
      <c r="M13" s="574">
        <v>200.79259999999999</v>
      </c>
      <c r="N13" s="574" t="e">
        <v>#N/A</v>
      </c>
      <c r="O13" s="574">
        <v>34.665799999999997</v>
      </c>
      <c r="P13" s="575" t="e">
        <v>#N/A</v>
      </c>
      <c r="Q13" s="575" t="e">
        <v>#N/A</v>
      </c>
      <c r="R13" s="576">
        <v>129.2671</v>
      </c>
      <c r="S13" s="510"/>
    </row>
    <row r="14" spans="1:31">
      <c r="A14" s="572"/>
      <c r="B14" s="572"/>
      <c r="C14" s="526" t="s">
        <v>342</v>
      </c>
      <c r="D14" s="577">
        <v>-8.3299999999999983</v>
      </c>
      <c r="E14" s="578">
        <v>-1.9300000000001205E-2</v>
      </c>
      <c r="F14" s="578">
        <v>7.6099999999999852</v>
      </c>
      <c r="G14" s="578">
        <v>7.9299999999999926</v>
      </c>
      <c r="H14" s="578">
        <v>-1.0000000000005116E-2</v>
      </c>
      <c r="I14" s="578">
        <v>0</v>
      </c>
      <c r="J14" s="578">
        <v>6.0900000000000034</v>
      </c>
      <c r="K14" s="578">
        <v>2</v>
      </c>
      <c r="L14" s="578">
        <v>56.870000000000005</v>
      </c>
      <c r="M14" s="578">
        <v>-2.3605000000000018</v>
      </c>
      <c r="N14" s="579" t="e">
        <v>#N/A</v>
      </c>
      <c r="O14" s="578">
        <v>7.9595000000000056</v>
      </c>
      <c r="P14" s="580"/>
      <c r="Q14" s="581"/>
      <c r="R14" s="582">
        <v>5.415300000000002</v>
      </c>
      <c r="S14" s="510"/>
    </row>
    <row r="15" spans="1:31">
      <c r="A15" s="583"/>
      <c r="B15" s="583"/>
      <c r="C15" s="526" t="s">
        <v>343</v>
      </c>
      <c r="D15" s="527">
        <v>75.733726158726014</v>
      </c>
      <c r="E15" s="528">
        <v>74.650436879651679</v>
      </c>
      <c r="F15" s="528">
        <v>106.76227925846287</v>
      </c>
      <c r="G15" s="528">
        <v>93.894970686593055</v>
      </c>
      <c r="H15" s="528">
        <v>82.727958515737768</v>
      </c>
      <c r="I15" s="528">
        <v>88.638159106163826</v>
      </c>
      <c r="J15" s="528">
        <v>114.4989991268347</v>
      </c>
      <c r="K15" s="528">
        <v>85.386063806406781</v>
      </c>
      <c r="L15" s="528">
        <v>162.61961473808012</v>
      </c>
      <c r="M15" s="528">
        <v>147.33335610295032</v>
      </c>
      <c r="N15" s="528"/>
      <c r="O15" s="528">
        <v>31.648752917975919</v>
      </c>
      <c r="P15" s="529"/>
      <c r="Q15" s="529"/>
      <c r="R15" s="530"/>
      <c r="S15" s="510"/>
    </row>
    <row r="16" spans="1:31">
      <c r="A16" s="172" t="s">
        <v>337</v>
      </c>
      <c r="B16" s="172" t="s">
        <v>345</v>
      </c>
      <c r="C16" s="531" t="s">
        <v>344</v>
      </c>
      <c r="D16" s="532">
        <v>3.1</v>
      </c>
      <c r="E16" s="533">
        <v>3.17</v>
      </c>
      <c r="F16" s="533">
        <v>21.7</v>
      </c>
      <c r="G16" s="533">
        <v>8.6</v>
      </c>
      <c r="H16" s="533">
        <v>4.6100000000000003</v>
      </c>
      <c r="I16" s="533">
        <v>18.399999999999999</v>
      </c>
      <c r="J16" s="533">
        <v>10.62</v>
      </c>
      <c r="K16" s="533">
        <v>8.94</v>
      </c>
      <c r="L16" s="533">
        <v>3.14</v>
      </c>
      <c r="M16" s="533">
        <v>11.6</v>
      </c>
      <c r="N16" s="533">
        <v>0</v>
      </c>
      <c r="O16" s="533">
        <v>6.13</v>
      </c>
      <c r="P16" s="534"/>
      <c r="Q16" s="535"/>
      <c r="R16" s="536">
        <v>100.00999999999999</v>
      </c>
      <c r="S16" s="510"/>
    </row>
    <row r="17" spans="1:19" ht="14.25">
      <c r="C17" s="520" t="s">
        <v>346</v>
      </c>
      <c r="D17" s="537"/>
      <c r="E17" s="538"/>
      <c r="F17" s="538"/>
      <c r="G17" s="538"/>
      <c r="H17" s="538"/>
      <c r="I17" s="538"/>
      <c r="J17" s="538"/>
      <c r="K17" s="538"/>
      <c r="L17" s="538"/>
      <c r="M17" s="538"/>
      <c r="N17" s="538"/>
      <c r="O17" s="538"/>
      <c r="P17" s="538"/>
      <c r="Q17" s="538"/>
      <c r="R17" s="539"/>
      <c r="S17" s="510"/>
    </row>
    <row r="18" spans="1:19">
      <c r="C18" s="524" t="s">
        <v>340</v>
      </c>
      <c r="D18" s="568">
        <v>373.33</v>
      </c>
      <c r="E18" s="569" t="s">
        <v>331</v>
      </c>
      <c r="F18" s="569">
        <v>244.5</v>
      </c>
      <c r="G18" s="569">
        <v>177.63</v>
      </c>
      <c r="H18" s="569">
        <v>217.77</v>
      </c>
      <c r="I18" s="569">
        <v>277.35000000000002</v>
      </c>
      <c r="J18" s="569">
        <v>252.28</v>
      </c>
      <c r="K18" s="569">
        <v>219</v>
      </c>
      <c r="L18" s="569">
        <v>451.06</v>
      </c>
      <c r="M18" s="569">
        <v>299.72109999999998</v>
      </c>
      <c r="N18" s="569" t="e">
        <v>#N/A</v>
      </c>
      <c r="O18" s="569">
        <v>390.37189999999998</v>
      </c>
      <c r="P18" s="570"/>
      <c r="Q18" s="570"/>
      <c r="R18" s="571">
        <v>264.75439999999998</v>
      </c>
      <c r="S18" s="510"/>
    </row>
    <row r="19" spans="1:19">
      <c r="A19" s="572"/>
      <c r="B19" s="572"/>
      <c r="C19" s="525" t="s">
        <v>341</v>
      </c>
      <c r="D19" s="573">
        <v>341.17</v>
      </c>
      <c r="E19" s="574" t="s">
        <v>331</v>
      </c>
      <c r="F19" s="574">
        <v>234.3</v>
      </c>
      <c r="G19" s="574">
        <v>163.51</v>
      </c>
      <c r="H19" s="574">
        <v>217.94</v>
      </c>
      <c r="I19" s="574">
        <v>277.35000000000002</v>
      </c>
      <c r="J19" s="574">
        <v>250.67</v>
      </c>
      <c r="K19" s="574">
        <v>215</v>
      </c>
      <c r="L19" s="574">
        <v>438.15</v>
      </c>
      <c r="M19" s="574">
        <v>308.91449999999998</v>
      </c>
      <c r="N19" s="574" t="e">
        <v>#N/A</v>
      </c>
      <c r="O19" s="574">
        <v>399.91269999999997</v>
      </c>
      <c r="P19" s="575"/>
      <c r="Q19" s="575"/>
      <c r="R19" s="576">
        <v>260.98930000000001</v>
      </c>
      <c r="S19" s="510"/>
    </row>
    <row r="20" spans="1:19">
      <c r="A20" s="572"/>
      <c r="B20" s="572"/>
      <c r="C20" s="526" t="s">
        <v>342</v>
      </c>
      <c r="D20" s="577">
        <v>-32.159999999999968</v>
      </c>
      <c r="E20" s="579" t="e">
        <v>#VALUE!</v>
      </c>
      <c r="F20" s="578">
        <v>10.199999999999989</v>
      </c>
      <c r="G20" s="578">
        <v>14.120000000000005</v>
      </c>
      <c r="H20" s="578">
        <v>-0.16999999999998749</v>
      </c>
      <c r="I20" s="578">
        <v>0</v>
      </c>
      <c r="J20" s="578">
        <v>1.6100000000000136</v>
      </c>
      <c r="K20" s="578">
        <v>4</v>
      </c>
      <c r="L20" s="578">
        <v>12.910000000000025</v>
      </c>
      <c r="M20" s="578">
        <v>-9.1933999999999969</v>
      </c>
      <c r="N20" s="579">
        <v>0</v>
      </c>
      <c r="O20" s="578">
        <v>-9.5407999999999902</v>
      </c>
      <c r="P20" s="580"/>
      <c r="Q20" s="581"/>
      <c r="R20" s="582">
        <v>3.7650999999999613</v>
      </c>
      <c r="S20" s="510"/>
    </row>
    <row r="21" spans="1:19">
      <c r="A21" s="583"/>
      <c r="B21" s="583"/>
      <c r="C21" s="526" t="s">
        <v>343</v>
      </c>
      <c r="D21" s="527">
        <v>141.00993222397815</v>
      </c>
      <c r="E21" s="540" t="e">
        <v>#VALUE!</v>
      </c>
      <c r="F21" s="528">
        <v>92.349739985435562</v>
      </c>
      <c r="G21" s="528">
        <v>67.092369380829936</v>
      </c>
      <c r="H21" s="528">
        <v>82.253590497457267</v>
      </c>
      <c r="I21" s="528">
        <v>104.75746578715975</v>
      </c>
      <c r="J21" s="528">
        <v>95.288312488857613</v>
      </c>
      <c r="K21" s="528">
        <v>82.718172011494445</v>
      </c>
      <c r="L21" s="528">
        <v>170.36921765983871</v>
      </c>
      <c r="M21" s="528">
        <v>113.20722148527086</v>
      </c>
      <c r="N21" s="528"/>
      <c r="O21" s="528">
        <v>147.44680352809999</v>
      </c>
      <c r="P21" s="529"/>
      <c r="Q21" s="529"/>
      <c r="R21" s="530"/>
      <c r="S21" s="510"/>
    </row>
    <row r="22" spans="1:19" ht="13.5" thickBot="1">
      <c r="C22" s="541" t="s">
        <v>344</v>
      </c>
      <c r="D22" s="542">
        <v>3.57</v>
      </c>
      <c r="E22" s="543">
        <v>0</v>
      </c>
      <c r="F22" s="543">
        <v>17.29</v>
      </c>
      <c r="G22" s="543">
        <v>9.2799999999999994</v>
      </c>
      <c r="H22" s="543">
        <v>11.3</v>
      </c>
      <c r="I22" s="543">
        <v>27.46</v>
      </c>
      <c r="J22" s="543">
        <v>9.18</v>
      </c>
      <c r="K22" s="543">
        <v>6.31</v>
      </c>
      <c r="L22" s="543">
        <v>2.77</v>
      </c>
      <c r="M22" s="543">
        <v>8.49</v>
      </c>
      <c r="N22" s="543">
        <v>0</v>
      </c>
      <c r="O22" s="543">
        <v>4.3499999999999996</v>
      </c>
      <c r="P22" s="544"/>
      <c r="Q22" s="545"/>
      <c r="R22" s="546">
        <v>100</v>
      </c>
      <c r="S22" s="510"/>
    </row>
    <row r="23" spans="1:19" ht="13.5" thickBot="1">
      <c r="A23" s="567"/>
      <c r="B23" s="567"/>
      <c r="C23" s="510"/>
      <c r="D23" s="510"/>
      <c r="E23" s="510"/>
      <c r="F23" s="510"/>
      <c r="G23" s="510"/>
      <c r="H23" s="510"/>
      <c r="I23" s="510"/>
      <c r="J23" s="510"/>
      <c r="K23" s="510"/>
      <c r="L23" s="510"/>
      <c r="M23" s="510"/>
      <c r="N23" s="510"/>
      <c r="O23" s="510"/>
      <c r="P23" s="510"/>
      <c r="Q23" s="510"/>
      <c r="R23" s="510"/>
      <c r="S23" s="510"/>
    </row>
    <row r="24" spans="1:19" ht="18.75" thickBot="1">
      <c r="A24" s="567"/>
      <c r="B24" s="567"/>
      <c r="C24" s="547" t="s">
        <v>347</v>
      </c>
      <c r="D24" s="513"/>
      <c r="E24" s="513"/>
      <c r="F24" s="513"/>
      <c r="G24" s="513"/>
      <c r="H24" s="513"/>
      <c r="I24" s="513"/>
      <c r="J24" s="513"/>
      <c r="K24" s="513"/>
      <c r="L24" s="513"/>
      <c r="M24" s="513"/>
      <c r="N24" s="513"/>
      <c r="O24" s="513"/>
      <c r="P24" s="513"/>
      <c r="Q24" s="513"/>
      <c r="R24" s="514"/>
      <c r="S24" s="510"/>
    </row>
    <row r="25" spans="1:19" ht="13.5" thickBot="1">
      <c r="A25" s="172" t="s">
        <v>348</v>
      </c>
      <c r="B25" s="172" t="s">
        <v>349</v>
      </c>
      <c r="C25" s="515"/>
      <c r="D25" s="516" t="s">
        <v>286</v>
      </c>
      <c r="E25" s="517" t="s">
        <v>289</v>
      </c>
      <c r="F25" s="517" t="s">
        <v>290</v>
      </c>
      <c r="G25" s="517" t="s">
        <v>292</v>
      </c>
      <c r="H25" s="517" t="s">
        <v>294</v>
      </c>
      <c r="I25" s="517" t="s">
        <v>295</v>
      </c>
      <c r="J25" s="517" t="s">
        <v>297</v>
      </c>
      <c r="K25" s="517" t="s">
        <v>304</v>
      </c>
      <c r="L25" s="517" t="s">
        <v>305</v>
      </c>
      <c r="M25" s="517" t="s">
        <v>306</v>
      </c>
      <c r="N25" s="517" t="s">
        <v>307</v>
      </c>
      <c r="O25" s="517" t="s">
        <v>308</v>
      </c>
      <c r="P25" s="518" t="s">
        <v>309</v>
      </c>
      <c r="Q25" s="518" t="s">
        <v>312</v>
      </c>
      <c r="R25" s="519" t="s">
        <v>336</v>
      </c>
      <c r="S25" s="510"/>
    </row>
    <row r="26" spans="1:19" ht="14.25">
      <c r="C26" s="520" t="s">
        <v>350</v>
      </c>
      <c r="D26" s="521"/>
      <c r="E26" s="522"/>
      <c r="F26" s="522"/>
      <c r="G26" s="522"/>
      <c r="H26" s="522"/>
      <c r="I26" s="522"/>
      <c r="J26" s="522"/>
      <c r="K26" s="522"/>
      <c r="L26" s="522"/>
      <c r="M26" s="522"/>
      <c r="N26" s="522"/>
      <c r="O26" s="522"/>
      <c r="P26" s="522"/>
      <c r="Q26" s="522"/>
      <c r="R26" s="523"/>
      <c r="S26" s="510"/>
    </row>
    <row r="27" spans="1:19">
      <c r="C27" s="524" t="s">
        <v>351</v>
      </c>
      <c r="D27" s="568">
        <v>4.93</v>
      </c>
      <c r="E27" s="569"/>
      <c r="F27" s="569"/>
      <c r="G27" s="569">
        <v>2.86</v>
      </c>
      <c r="H27" s="569">
        <v>3.6</v>
      </c>
      <c r="I27" s="569">
        <v>3.7</v>
      </c>
      <c r="J27" s="569">
        <v>3.61</v>
      </c>
      <c r="K27" s="569"/>
      <c r="L27" s="569">
        <v>2.75</v>
      </c>
      <c r="M27" s="569" t="s">
        <v>331</v>
      </c>
      <c r="N27" s="569">
        <v>3.18</v>
      </c>
      <c r="O27" s="569"/>
      <c r="P27" s="570"/>
      <c r="Q27" s="570">
        <v>2.4003000000000001</v>
      </c>
      <c r="R27" s="571">
        <v>3.4451999999999998</v>
      </c>
      <c r="S27" s="510"/>
    </row>
    <row r="28" spans="1:19">
      <c r="A28" s="572"/>
      <c r="B28" s="572"/>
      <c r="C28" s="525" t="s">
        <v>341</v>
      </c>
      <c r="D28" s="573">
        <v>4.93</v>
      </c>
      <c r="E28" s="548"/>
      <c r="F28" s="549"/>
      <c r="G28" s="549">
        <v>2.81</v>
      </c>
      <c r="H28" s="549">
        <v>3.6</v>
      </c>
      <c r="I28" s="549">
        <v>3.7</v>
      </c>
      <c r="J28" s="549">
        <v>3.61</v>
      </c>
      <c r="K28" s="549"/>
      <c r="L28" s="549">
        <v>2.86</v>
      </c>
      <c r="M28" s="549" t="s">
        <v>331</v>
      </c>
      <c r="N28" s="549">
        <v>3.15</v>
      </c>
      <c r="O28" s="549"/>
      <c r="P28" s="550"/>
      <c r="Q28" s="550">
        <v>2.1926000000000001</v>
      </c>
      <c r="R28" s="576">
        <v>3.4304999999999999</v>
      </c>
      <c r="S28" s="510"/>
    </row>
    <row r="29" spans="1:19">
      <c r="A29" s="572"/>
      <c r="B29" s="572"/>
      <c r="C29" s="526" t="s">
        <v>342</v>
      </c>
      <c r="D29" s="577">
        <v>0</v>
      </c>
      <c r="E29" s="579"/>
      <c r="F29" s="578"/>
      <c r="G29" s="578">
        <v>4.9999999999999822E-2</v>
      </c>
      <c r="H29" s="578">
        <v>0</v>
      </c>
      <c r="I29" s="578">
        <v>0</v>
      </c>
      <c r="J29" s="578">
        <v>0</v>
      </c>
      <c r="K29" s="578"/>
      <c r="L29" s="578">
        <v>-0.10999999999999988</v>
      </c>
      <c r="M29" s="578" t="e">
        <v>#VALUE!</v>
      </c>
      <c r="N29" s="578">
        <v>3.0000000000000249E-2</v>
      </c>
      <c r="O29" s="579"/>
      <c r="P29" s="581"/>
      <c r="Q29" s="580">
        <v>0.2077</v>
      </c>
      <c r="R29" s="582">
        <v>1.4699999999999935E-2</v>
      </c>
      <c r="S29" s="510"/>
    </row>
    <row r="30" spans="1:19">
      <c r="A30" s="583"/>
      <c r="B30" s="583"/>
      <c r="C30" s="526" t="s">
        <v>343</v>
      </c>
      <c r="D30" s="527">
        <v>143.0976430976431</v>
      </c>
      <c r="E30" s="540"/>
      <c r="F30" s="528"/>
      <c r="G30" s="528">
        <v>83.014048531289902</v>
      </c>
      <c r="H30" s="528">
        <v>104.4932079414838</v>
      </c>
      <c r="I30" s="528">
        <v>107.39579705096946</v>
      </c>
      <c r="J30" s="528">
        <v>104.78346685243235</v>
      </c>
      <c r="K30" s="528"/>
      <c r="L30" s="528">
        <v>79.821200510855689</v>
      </c>
      <c r="M30" s="528" t="e">
        <v>#VALUE!</v>
      </c>
      <c r="N30" s="528">
        <v>92.302333681644029</v>
      </c>
      <c r="O30" s="528"/>
      <c r="P30" s="529"/>
      <c r="Q30" s="529">
        <v>69.670846394984338</v>
      </c>
      <c r="R30" s="551"/>
      <c r="S30" s="510"/>
    </row>
    <row r="31" spans="1:19">
      <c r="A31" s="172" t="s">
        <v>348</v>
      </c>
      <c r="B31" s="172" t="s">
        <v>352</v>
      </c>
      <c r="C31" s="531" t="s">
        <v>344</v>
      </c>
      <c r="D31" s="532">
        <v>5.45</v>
      </c>
      <c r="E31" s="533"/>
      <c r="F31" s="533">
        <v>0</v>
      </c>
      <c r="G31" s="533">
        <v>20.34</v>
      </c>
      <c r="H31" s="533">
        <v>7.69</v>
      </c>
      <c r="I31" s="533">
        <v>44.62</v>
      </c>
      <c r="J31" s="533">
        <v>7.21</v>
      </c>
      <c r="K31" s="533"/>
      <c r="L31" s="533">
        <v>5.73</v>
      </c>
      <c r="M31" s="533">
        <v>0</v>
      </c>
      <c r="N31" s="533">
        <v>4.37</v>
      </c>
      <c r="O31" s="533"/>
      <c r="P31" s="534"/>
      <c r="Q31" s="535">
        <v>4.59</v>
      </c>
      <c r="R31" s="536">
        <v>100</v>
      </c>
      <c r="S31" s="510"/>
    </row>
    <row r="32" spans="1:19" ht="14.25">
      <c r="C32" s="520" t="s">
        <v>353</v>
      </c>
      <c r="D32" s="537"/>
      <c r="E32" s="538"/>
      <c r="F32" s="538"/>
      <c r="G32" s="538"/>
      <c r="H32" s="538"/>
      <c r="I32" s="538"/>
      <c r="J32" s="538"/>
      <c r="K32" s="538"/>
      <c r="L32" s="538"/>
      <c r="M32" s="538"/>
      <c r="N32" s="538"/>
      <c r="O32" s="538"/>
      <c r="P32" s="538"/>
      <c r="Q32" s="538"/>
      <c r="R32" s="539"/>
      <c r="S32" s="510"/>
    </row>
    <row r="33" spans="1:19">
      <c r="C33" s="524" t="s">
        <v>351</v>
      </c>
      <c r="D33" s="568">
        <v>4.6100000000000003</v>
      </c>
      <c r="E33" s="569"/>
      <c r="F33" s="569">
        <v>6.31</v>
      </c>
      <c r="G33" s="569">
        <v>2.5099999999999998</v>
      </c>
      <c r="H33" s="569" t="e">
        <v>#N/A</v>
      </c>
      <c r="I33" s="569">
        <v>3.36</v>
      </c>
      <c r="J33" s="569">
        <v>4</v>
      </c>
      <c r="K33" s="569"/>
      <c r="L33" s="569">
        <v>2.78</v>
      </c>
      <c r="M33" s="569"/>
      <c r="N33" s="569">
        <v>3.15</v>
      </c>
      <c r="O33" s="569"/>
      <c r="P33" s="570"/>
      <c r="Q33" s="570">
        <v>2.3370000000000002</v>
      </c>
      <c r="R33" s="571">
        <v>3.9712000000000001</v>
      </c>
      <c r="S33" s="510"/>
    </row>
    <row r="34" spans="1:19">
      <c r="A34" s="572"/>
      <c r="B34" s="572"/>
      <c r="C34" s="525" t="s">
        <v>341</v>
      </c>
      <c r="D34" s="573">
        <v>4.6100000000000003</v>
      </c>
      <c r="E34" s="574"/>
      <c r="F34" s="574">
        <v>6.1</v>
      </c>
      <c r="G34" s="574">
        <v>2.59</v>
      </c>
      <c r="H34" s="574" t="e">
        <v>#N/A</v>
      </c>
      <c r="I34" s="574">
        <v>3.36</v>
      </c>
      <c r="J34" s="574">
        <v>4.01</v>
      </c>
      <c r="K34" s="574"/>
      <c r="L34" s="574">
        <v>2.82</v>
      </c>
      <c r="M34" s="574"/>
      <c r="N34" s="574">
        <v>3.23</v>
      </c>
      <c r="O34" s="574"/>
      <c r="P34" s="575"/>
      <c r="Q34" s="575">
        <v>1.9258</v>
      </c>
      <c r="R34" s="576">
        <v>3.9281999999999999</v>
      </c>
      <c r="S34" s="510"/>
    </row>
    <row r="35" spans="1:19">
      <c r="A35" s="572"/>
      <c r="B35" s="572"/>
      <c r="C35" s="526" t="s">
        <v>342</v>
      </c>
      <c r="D35" s="577">
        <v>0</v>
      </c>
      <c r="E35" s="579"/>
      <c r="F35" s="578">
        <v>0.20999999999999996</v>
      </c>
      <c r="G35" s="578">
        <v>-8.0000000000000071E-2</v>
      </c>
      <c r="H35" s="578" t="e">
        <v>#N/A</v>
      </c>
      <c r="I35" s="578">
        <v>0</v>
      </c>
      <c r="J35" s="578">
        <v>-9.9999999999997868E-3</v>
      </c>
      <c r="K35" s="578"/>
      <c r="L35" s="578">
        <v>-4.0000000000000036E-2</v>
      </c>
      <c r="M35" s="578"/>
      <c r="N35" s="578">
        <v>-8.0000000000000071E-2</v>
      </c>
      <c r="O35" s="579"/>
      <c r="P35" s="581"/>
      <c r="Q35" s="580">
        <v>0.41120000000000023</v>
      </c>
      <c r="R35" s="582">
        <v>4.3000000000000149E-2</v>
      </c>
      <c r="S35" s="510"/>
    </row>
    <row r="36" spans="1:19">
      <c r="A36" s="583"/>
      <c r="B36" s="583"/>
      <c r="C36" s="526" t="s">
        <v>343</v>
      </c>
      <c r="D36" s="527">
        <v>116.08581788879937</v>
      </c>
      <c r="E36" s="540"/>
      <c r="F36" s="528">
        <v>158.89403706688154</v>
      </c>
      <c r="G36" s="528">
        <v>63.205076551168403</v>
      </c>
      <c r="H36" s="528" t="e">
        <v>#N/A</v>
      </c>
      <c r="I36" s="528">
        <v>84.609186140209502</v>
      </c>
      <c r="J36" s="528">
        <v>100.72522159548751</v>
      </c>
      <c r="K36" s="528"/>
      <c r="L36" s="528">
        <v>70.00402900886381</v>
      </c>
      <c r="M36" s="528"/>
      <c r="N36" s="528">
        <v>79.321112006446413</v>
      </c>
      <c r="O36" s="528"/>
      <c r="P36" s="529"/>
      <c r="Q36" s="529">
        <v>58.848710717163577</v>
      </c>
      <c r="R36" s="530"/>
      <c r="S36" s="510"/>
    </row>
    <row r="37" spans="1:19">
      <c r="A37" s="172" t="s">
        <v>348</v>
      </c>
      <c r="B37" s="172" t="s">
        <v>354</v>
      </c>
      <c r="C37" s="531" t="s">
        <v>344</v>
      </c>
      <c r="D37" s="532">
        <v>2.85</v>
      </c>
      <c r="E37" s="533"/>
      <c r="F37" s="533">
        <v>25.17</v>
      </c>
      <c r="G37" s="533">
        <v>24.15</v>
      </c>
      <c r="H37" s="533">
        <v>0</v>
      </c>
      <c r="I37" s="533">
        <v>21.5</v>
      </c>
      <c r="J37" s="533">
        <v>16.48</v>
      </c>
      <c r="K37" s="533"/>
      <c r="L37" s="533">
        <v>4.92</v>
      </c>
      <c r="M37" s="533"/>
      <c r="N37" s="533">
        <v>1.46</v>
      </c>
      <c r="O37" s="533"/>
      <c r="P37" s="534"/>
      <c r="Q37" s="535">
        <v>3.47</v>
      </c>
      <c r="R37" s="536">
        <v>100</v>
      </c>
      <c r="S37" s="510"/>
    </row>
    <row r="38" spans="1:19" ht="14.25">
      <c r="C38" s="520" t="s">
        <v>355</v>
      </c>
      <c r="D38" s="537"/>
      <c r="E38" s="538"/>
      <c r="F38" s="538"/>
      <c r="G38" s="538"/>
      <c r="H38" s="538"/>
      <c r="I38" s="538"/>
      <c r="J38" s="538"/>
      <c r="K38" s="538"/>
      <c r="L38" s="538"/>
      <c r="M38" s="538"/>
      <c r="N38" s="538"/>
      <c r="O38" s="538"/>
      <c r="P38" s="538"/>
      <c r="Q38" s="538"/>
      <c r="R38" s="539"/>
      <c r="S38" s="510"/>
    </row>
    <row r="39" spans="1:19">
      <c r="C39" s="524" t="s">
        <v>351</v>
      </c>
      <c r="D39" s="568">
        <v>3.53</v>
      </c>
      <c r="E39" s="569"/>
      <c r="F39" s="569">
        <v>3.25</v>
      </c>
      <c r="G39" s="569">
        <v>2.56</v>
      </c>
      <c r="H39" s="569" t="e">
        <v>#N/A</v>
      </c>
      <c r="I39" s="569">
        <v>3.18</v>
      </c>
      <c r="J39" s="569">
        <v>2.97</v>
      </c>
      <c r="K39" s="569"/>
      <c r="L39" s="569">
        <v>2.52</v>
      </c>
      <c r="M39" s="569"/>
      <c r="N39" s="569">
        <v>2.71</v>
      </c>
      <c r="O39" s="569"/>
      <c r="P39" s="570"/>
      <c r="Q39" s="570">
        <v>2.2462</v>
      </c>
      <c r="R39" s="571">
        <v>3.0337999999999998</v>
      </c>
      <c r="S39" s="510"/>
    </row>
    <row r="40" spans="1:19">
      <c r="A40" s="572"/>
      <c r="B40" s="572"/>
      <c r="C40" s="525" t="s">
        <v>341</v>
      </c>
      <c r="D40" s="573">
        <v>3.53</v>
      </c>
      <c r="E40" s="574"/>
      <c r="F40" s="574">
        <v>3.21</v>
      </c>
      <c r="G40" s="574">
        <v>2.56</v>
      </c>
      <c r="H40" s="574" t="e">
        <v>#N/A</v>
      </c>
      <c r="I40" s="574">
        <v>3.18</v>
      </c>
      <c r="J40" s="574">
        <v>2.97</v>
      </c>
      <c r="K40" s="574"/>
      <c r="L40" s="574">
        <v>2.39</v>
      </c>
      <c r="M40" s="574"/>
      <c r="N40" s="574">
        <v>2.72</v>
      </c>
      <c r="O40" s="574"/>
      <c r="P40" s="575"/>
      <c r="Q40" s="575">
        <v>2.2814999999999999</v>
      </c>
      <c r="R40" s="576">
        <v>3.0202</v>
      </c>
      <c r="S40" s="510"/>
    </row>
    <row r="41" spans="1:19">
      <c r="A41" s="572"/>
      <c r="B41" s="572"/>
      <c r="C41" s="526" t="s">
        <v>342</v>
      </c>
      <c r="D41" s="577">
        <v>0</v>
      </c>
      <c r="E41" s="579"/>
      <c r="F41" s="578">
        <v>4.0000000000000036E-2</v>
      </c>
      <c r="G41" s="578">
        <v>0</v>
      </c>
      <c r="H41" s="578" t="e">
        <v>#N/A</v>
      </c>
      <c r="I41" s="578">
        <v>0</v>
      </c>
      <c r="J41" s="578">
        <v>0</v>
      </c>
      <c r="K41" s="578"/>
      <c r="L41" s="578">
        <v>0.12999999999999989</v>
      </c>
      <c r="M41" s="578"/>
      <c r="N41" s="578">
        <v>-1.0000000000000231E-2</v>
      </c>
      <c r="O41" s="579"/>
      <c r="P41" s="581"/>
      <c r="Q41" s="580">
        <v>-3.5299999999999887E-2</v>
      </c>
      <c r="R41" s="582">
        <v>1.3599999999999834E-2</v>
      </c>
      <c r="S41" s="510"/>
    </row>
    <row r="42" spans="1:19">
      <c r="A42" s="583"/>
      <c r="B42" s="583"/>
      <c r="C42" s="526" t="s">
        <v>343</v>
      </c>
      <c r="D42" s="527">
        <v>116.35572549278133</v>
      </c>
      <c r="E42" s="540"/>
      <c r="F42" s="528">
        <v>107.12637616190916</v>
      </c>
      <c r="G42" s="528">
        <v>84.382622453688455</v>
      </c>
      <c r="H42" s="528" t="e">
        <v>#N/A</v>
      </c>
      <c r="I42" s="528">
        <v>104.81903882919113</v>
      </c>
      <c r="J42" s="528">
        <v>97.897026831036996</v>
      </c>
      <c r="K42" s="528"/>
      <c r="L42" s="528">
        <v>83.064143977849568</v>
      </c>
      <c r="M42" s="528"/>
      <c r="N42" s="528">
        <v>89.32691673808425</v>
      </c>
      <c r="O42" s="528"/>
      <c r="P42" s="529"/>
      <c r="Q42" s="529">
        <v>74.039158810732417</v>
      </c>
      <c r="R42" s="530"/>
      <c r="S42" s="510"/>
    </row>
    <row r="43" spans="1:19" ht="13.5" thickBot="1">
      <c r="C43" s="541" t="s">
        <v>344</v>
      </c>
      <c r="D43" s="542">
        <v>5.14</v>
      </c>
      <c r="E43" s="543"/>
      <c r="F43" s="543">
        <v>25.14</v>
      </c>
      <c r="G43" s="543">
        <v>14.29</v>
      </c>
      <c r="H43" s="543">
        <v>0</v>
      </c>
      <c r="I43" s="543">
        <v>32.54</v>
      </c>
      <c r="J43" s="543">
        <v>13.84</v>
      </c>
      <c r="K43" s="543"/>
      <c r="L43" s="543">
        <v>3.79</v>
      </c>
      <c r="M43" s="543"/>
      <c r="N43" s="543">
        <v>2.1800000000000002</v>
      </c>
      <c r="O43" s="543"/>
      <c r="P43" s="544"/>
      <c r="Q43" s="545">
        <v>3.09</v>
      </c>
      <c r="R43" s="546">
        <v>100.01000000000002</v>
      </c>
      <c r="S43" s="510"/>
    </row>
    <row r="44" spans="1:19" ht="13.5" thickBot="1">
      <c r="A44" s="567" t="s">
        <v>356</v>
      </c>
      <c r="B44" s="567" t="s">
        <v>357</v>
      </c>
      <c r="C44" s="510"/>
      <c r="D44" s="510"/>
      <c r="E44" s="510"/>
      <c r="F44" s="510"/>
      <c r="G44" s="510"/>
      <c r="H44" s="510"/>
      <c r="I44" s="510"/>
      <c r="J44" s="510"/>
      <c r="K44" s="510"/>
      <c r="L44" s="510"/>
      <c r="M44" s="510"/>
      <c r="N44" s="510"/>
      <c r="O44" s="510"/>
      <c r="P44" s="510"/>
      <c r="Q44" s="510"/>
      <c r="R44" s="510"/>
      <c r="S44" s="510"/>
    </row>
    <row r="45" spans="1:19" ht="18.75" thickBot="1">
      <c r="A45" s="567"/>
      <c r="B45" s="567"/>
      <c r="C45" s="512" t="s">
        <v>358</v>
      </c>
      <c r="D45" s="513"/>
      <c r="E45" s="513"/>
      <c r="F45" s="513"/>
      <c r="G45" s="513"/>
      <c r="H45" s="513"/>
      <c r="I45" s="513"/>
      <c r="J45" s="513"/>
      <c r="K45" s="513"/>
      <c r="L45" s="513"/>
      <c r="M45" s="513"/>
      <c r="N45" s="513"/>
      <c r="O45" s="513"/>
      <c r="P45" s="513"/>
      <c r="Q45" s="513"/>
      <c r="R45" s="514"/>
      <c r="S45" s="510"/>
    </row>
    <row r="46" spans="1:19" ht="13.5" thickBot="1">
      <c r="C46" s="515"/>
      <c r="D46" s="516" t="s">
        <v>286</v>
      </c>
      <c r="E46" s="517" t="s">
        <v>289</v>
      </c>
      <c r="F46" s="517" t="s">
        <v>290</v>
      </c>
      <c r="G46" s="517" t="s">
        <v>292</v>
      </c>
      <c r="H46" s="517" t="s">
        <v>294</v>
      </c>
      <c r="I46" s="517" t="s">
        <v>295</v>
      </c>
      <c r="J46" s="517" t="s">
        <v>297</v>
      </c>
      <c r="K46" s="517" t="s">
        <v>304</v>
      </c>
      <c r="L46" s="517" t="s">
        <v>305</v>
      </c>
      <c r="M46" s="517" t="s">
        <v>306</v>
      </c>
      <c r="N46" s="517" t="s">
        <v>307</v>
      </c>
      <c r="O46" s="517" t="s">
        <v>308</v>
      </c>
      <c r="P46" s="518" t="s">
        <v>309</v>
      </c>
      <c r="Q46" s="518" t="s">
        <v>312</v>
      </c>
      <c r="R46" s="519" t="s">
        <v>336</v>
      </c>
      <c r="S46" s="510"/>
    </row>
    <row r="47" spans="1:19">
      <c r="C47" s="552" t="s">
        <v>359</v>
      </c>
      <c r="D47" s="553">
        <v>695.75</v>
      </c>
      <c r="E47" s="554"/>
      <c r="F47" s="555">
        <v>554</v>
      </c>
      <c r="G47" s="555"/>
      <c r="H47" s="555"/>
      <c r="I47" s="555">
        <v>712.2</v>
      </c>
      <c r="J47" s="555">
        <v>544.5</v>
      </c>
      <c r="K47" s="554">
        <v>568.13</v>
      </c>
      <c r="L47" s="554"/>
      <c r="M47" s="554"/>
      <c r="N47" s="554">
        <v>473.21</v>
      </c>
      <c r="O47" s="554"/>
      <c r="P47" s="554">
        <v>455.8</v>
      </c>
      <c r="Q47" s="554"/>
      <c r="R47" s="556">
        <v>613.14049999999997</v>
      </c>
      <c r="S47" s="510"/>
    </row>
    <row r="48" spans="1:19">
      <c r="A48" s="572"/>
      <c r="B48" s="572"/>
      <c r="C48" s="557" t="s">
        <v>341</v>
      </c>
      <c r="D48" s="558">
        <v>695.75</v>
      </c>
      <c r="E48" s="559"/>
      <c r="F48" s="559">
        <v>554</v>
      </c>
      <c r="G48" s="559"/>
      <c r="H48" s="559"/>
      <c r="I48" s="559">
        <v>708.7</v>
      </c>
      <c r="J48" s="559">
        <v>541</v>
      </c>
      <c r="K48" s="559">
        <v>568.13</v>
      </c>
      <c r="L48" s="559"/>
      <c r="M48" s="559"/>
      <c r="N48" s="559">
        <v>503.43</v>
      </c>
      <c r="O48" s="559"/>
      <c r="P48" s="559">
        <v>465.3</v>
      </c>
      <c r="Q48" s="560"/>
      <c r="R48" s="561">
        <v>612.05510000000004</v>
      </c>
      <c r="S48" s="510"/>
    </row>
    <row r="49" spans="1:19">
      <c r="A49" s="572"/>
      <c r="B49" s="572"/>
      <c r="C49" s="526" t="s">
        <v>342</v>
      </c>
      <c r="D49" s="577">
        <v>0</v>
      </c>
      <c r="E49" s="579"/>
      <c r="F49" s="578">
        <v>0</v>
      </c>
      <c r="G49" s="578"/>
      <c r="H49" s="578"/>
      <c r="I49" s="578">
        <v>3.5</v>
      </c>
      <c r="J49" s="578">
        <v>3.5</v>
      </c>
      <c r="K49" s="578">
        <v>0</v>
      </c>
      <c r="L49" s="578"/>
      <c r="M49" s="578"/>
      <c r="N49" s="578">
        <v>-30.220000000000027</v>
      </c>
      <c r="O49" s="578"/>
      <c r="P49" s="578">
        <v>-9.5</v>
      </c>
      <c r="Q49" s="581"/>
      <c r="R49" s="582">
        <v>1.085399999999936</v>
      </c>
      <c r="S49" s="510"/>
    </row>
    <row r="50" spans="1:19">
      <c r="A50" s="583"/>
      <c r="B50" s="583"/>
      <c r="C50" s="526" t="s">
        <v>343</v>
      </c>
      <c r="D50" s="527">
        <v>113.47317621328227</v>
      </c>
      <c r="E50" s="528"/>
      <c r="F50" s="528">
        <v>90.354494606048689</v>
      </c>
      <c r="G50" s="528"/>
      <c r="H50" s="528"/>
      <c r="I50" s="528">
        <v>116.15608494301061</v>
      </c>
      <c r="J50" s="528">
        <v>88.80509442778613</v>
      </c>
      <c r="K50" s="528">
        <v>92.659023502769756</v>
      </c>
      <c r="L50" s="528"/>
      <c r="M50" s="528"/>
      <c r="N50" s="528">
        <v>77.178069300592597</v>
      </c>
      <c r="O50" s="528"/>
      <c r="P50" s="528">
        <v>74.338589605481943</v>
      </c>
      <c r="Q50" s="529"/>
      <c r="R50" s="551"/>
      <c r="S50" s="510"/>
    </row>
    <row r="51" spans="1:19" ht="13.5" thickBot="1">
      <c r="C51" s="541" t="s">
        <v>344</v>
      </c>
      <c r="D51" s="542">
        <v>7.99</v>
      </c>
      <c r="E51" s="543"/>
      <c r="F51" s="543">
        <v>7.91</v>
      </c>
      <c r="G51" s="543"/>
      <c r="H51" s="543"/>
      <c r="I51" s="543">
        <v>28.82</v>
      </c>
      <c r="J51" s="543">
        <v>15.97</v>
      </c>
      <c r="K51" s="543">
        <v>37.450000000000003</v>
      </c>
      <c r="L51" s="543"/>
      <c r="M51" s="543"/>
      <c r="N51" s="543">
        <v>1.48</v>
      </c>
      <c r="O51" s="543"/>
      <c r="P51" s="544">
        <v>0.37</v>
      </c>
      <c r="Q51" s="545"/>
      <c r="R51" s="546">
        <v>99.990000000000009</v>
      </c>
      <c r="S51" s="510"/>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activeCell="R17" sqref="R17"/>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22.85546875" style="373" customWidth="1"/>
    <col min="7" max="7" width="8.7109375" style="373"/>
    <col min="8" max="8" width="18.85546875" style="373" bestFit="1" customWidth="1"/>
    <col min="9" max="9" width="12.5703125" style="373" customWidth="1"/>
    <col min="10" max="251" width="8.710937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8.7109375" style="373"/>
    <col min="260" max="260" width="16.85546875" style="373" customWidth="1"/>
    <col min="261" max="261" width="12.5703125" style="373" customWidth="1"/>
    <col min="262" max="262" width="11.7109375" style="373" customWidth="1"/>
    <col min="263" max="263" width="12.28515625" style="373" customWidth="1"/>
    <col min="264" max="507" width="8.710937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8.7109375" style="373"/>
    <col min="516" max="516" width="16.85546875" style="373" customWidth="1"/>
    <col min="517" max="517" width="12.5703125" style="373" customWidth="1"/>
    <col min="518" max="518" width="11.7109375" style="373" customWidth="1"/>
    <col min="519" max="519" width="12.28515625" style="373" customWidth="1"/>
    <col min="520" max="763" width="8.710937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8.7109375" style="373"/>
    <col min="772" max="772" width="16.85546875" style="373" customWidth="1"/>
    <col min="773" max="773" width="12.5703125" style="373" customWidth="1"/>
    <col min="774" max="774" width="11.7109375" style="373" customWidth="1"/>
    <col min="775" max="775" width="12.28515625" style="373" customWidth="1"/>
    <col min="776" max="1019" width="8.710937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8.7109375" style="373"/>
    <col min="1028" max="1028" width="16.85546875" style="373" customWidth="1"/>
    <col min="1029" max="1029" width="12.5703125" style="373" customWidth="1"/>
    <col min="1030" max="1030" width="11.7109375" style="373" customWidth="1"/>
    <col min="1031" max="1031" width="12.28515625" style="373" customWidth="1"/>
    <col min="1032" max="1275" width="8.710937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8.7109375" style="373"/>
    <col min="1284" max="1284" width="16.85546875" style="373" customWidth="1"/>
    <col min="1285" max="1285" width="12.5703125" style="373" customWidth="1"/>
    <col min="1286" max="1286" width="11.7109375" style="373" customWidth="1"/>
    <col min="1287" max="1287" width="12.28515625" style="373" customWidth="1"/>
    <col min="1288" max="1531" width="8.710937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8.7109375" style="373"/>
    <col min="1540" max="1540" width="16.85546875" style="373" customWidth="1"/>
    <col min="1541" max="1541" width="12.5703125" style="373" customWidth="1"/>
    <col min="1542" max="1542" width="11.7109375" style="373" customWidth="1"/>
    <col min="1543" max="1543" width="12.28515625" style="373" customWidth="1"/>
    <col min="1544" max="1787" width="8.710937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8.7109375" style="373"/>
    <col min="1796" max="1796" width="16.85546875" style="373" customWidth="1"/>
    <col min="1797" max="1797" width="12.5703125" style="373" customWidth="1"/>
    <col min="1798" max="1798" width="11.7109375" style="373" customWidth="1"/>
    <col min="1799" max="1799" width="12.28515625" style="373" customWidth="1"/>
    <col min="1800" max="2043" width="8.710937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8.7109375" style="373"/>
    <col min="2052" max="2052" width="16.85546875" style="373" customWidth="1"/>
    <col min="2053" max="2053" width="12.5703125" style="373" customWidth="1"/>
    <col min="2054" max="2054" width="11.7109375" style="373" customWidth="1"/>
    <col min="2055" max="2055" width="12.28515625" style="373" customWidth="1"/>
    <col min="2056" max="2299" width="8.710937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8.7109375" style="373"/>
    <col min="2308" max="2308" width="16.85546875" style="373" customWidth="1"/>
    <col min="2309" max="2309" width="12.5703125" style="373" customWidth="1"/>
    <col min="2310" max="2310" width="11.7109375" style="373" customWidth="1"/>
    <col min="2311" max="2311" width="12.28515625" style="373" customWidth="1"/>
    <col min="2312" max="2555" width="8.710937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8.7109375" style="373"/>
    <col min="2564" max="2564" width="16.85546875" style="373" customWidth="1"/>
    <col min="2565" max="2565" width="12.5703125" style="373" customWidth="1"/>
    <col min="2566" max="2566" width="11.7109375" style="373" customWidth="1"/>
    <col min="2567" max="2567" width="12.28515625" style="373" customWidth="1"/>
    <col min="2568" max="2811" width="8.710937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8.7109375" style="373"/>
    <col min="2820" max="2820" width="16.85546875" style="373" customWidth="1"/>
    <col min="2821" max="2821" width="12.5703125" style="373" customWidth="1"/>
    <col min="2822" max="2822" width="11.7109375" style="373" customWidth="1"/>
    <col min="2823" max="2823" width="12.28515625" style="373" customWidth="1"/>
    <col min="2824" max="3067" width="8.710937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8.7109375" style="373"/>
    <col min="3076" max="3076" width="16.85546875" style="373" customWidth="1"/>
    <col min="3077" max="3077" width="12.5703125" style="373" customWidth="1"/>
    <col min="3078" max="3078" width="11.7109375" style="373" customWidth="1"/>
    <col min="3079" max="3079" width="12.28515625" style="373" customWidth="1"/>
    <col min="3080" max="3323" width="8.710937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8.7109375" style="373"/>
    <col min="3332" max="3332" width="16.85546875" style="373" customWidth="1"/>
    <col min="3333" max="3333" width="12.5703125" style="373" customWidth="1"/>
    <col min="3334" max="3334" width="11.7109375" style="373" customWidth="1"/>
    <col min="3335" max="3335" width="12.28515625" style="373" customWidth="1"/>
    <col min="3336" max="3579" width="8.710937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8.7109375" style="373"/>
    <col min="3588" max="3588" width="16.85546875" style="373" customWidth="1"/>
    <col min="3589" max="3589" width="12.5703125" style="373" customWidth="1"/>
    <col min="3590" max="3590" width="11.7109375" style="373" customWidth="1"/>
    <col min="3591" max="3591" width="12.28515625" style="373" customWidth="1"/>
    <col min="3592" max="3835" width="8.710937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8.7109375" style="373"/>
    <col min="3844" max="3844" width="16.85546875" style="373" customWidth="1"/>
    <col min="3845" max="3845" width="12.5703125" style="373" customWidth="1"/>
    <col min="3846" max="3846" width="11.7109375" style="373" customWidth="1"/>
    <col min="3847" max="3847" width="12.28515625" style="373" customWidth="1"/>
    <col min="3848" max="4091" width="8.710937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8.7109375" style="373"/>
    <col min="4100" max="4100" width="16.85546875" style="373" customWidth="1"/>
    <col min="4101" max="4101" width="12.5703125" style="373" customWidth="1"/>
    <col min="4102" max="4102" width="11.7109375" style="373" customWidth="1"/>
    <col min="4103" max="4103" width="12.28515625" style="373" customWidth="1"/>
    <col min="4104" max="4347" width="8.710937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8.7109375" style="373"/>
    <col min="4356" max="4356" width="16.85546875" style="373" customWidth="1"/>
    <col min="4357" max="4357" width="12.5703125" style="373" customWidth="1"/>
    <col min="4358" max="4358" width="11.7109375" style="373" customWidth="1"/>
    <col min="4359" max="4359" width="12.28515625" style="373" customWidth="1"/>
    <col min="4360" max="4603" width="8.710937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8.7109375" style="373"/>
    <col min="4612" max="4612" width="16.85546875" style="373" customWidth="1"/>
    <col min="4613" max="4613" width="12.5703125" style="373" customWidth="1"/>
    <col min="4614" max="4614" width="11.7109375" style="373" customWidth="1"/>
    <col min="4615" max="4615" width="12.28515625" style="373" customWidth="1"/>
    <col min="4616" max="4859" width="8.710937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8.7109375" style="373"/>
    <col min="4868" max="4868" width="16.85546875" style="373" customWidth="1"/>
    <col min="4869" max="4869" width="12.5703125" style="373" customWidth="1"/>
    <col min="4870" max="4870" width="11.7109375" style="373" customWidth="1"/>
    <col min="4871" max="4871" width="12.28515625" style="373" customWidth="1"/>
    <col min="4872" max="5115" width="8.710937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8.7109375" style="373"/>
    <col min="5124" max="5124" width="16.85546875" style="373" customWidth="1"/>
    <col min="5125" max="5125" width="12.5703125" style="373" customWidth="1"/>
    <col min="5126" max="5126" width="11.7109375" style="373" customWidth="1"/>
    <col min="5127" max="5127" width="12.28515625" style="373" customWidth="1"/>
    <col min="5128" max="5371" width="8.710937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8.7109375" style="373"/>
    <col min="5380" max="5380" width="16.85546875" style="373" customWidth="1"/>
    <col min="5381" max="5381" width="12.5703125" style="373" customWidth="1"/>
    <col min="5382" max="5382" width="11.7109375" style="373" customWidth="1"/>
    <col min="5383" max="5383" width="12.28515625" style="373" customWidth="1"/>
    <col min="5384" max="5627" width="8.710937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8.7109375" style="373"/>
    <col min="5636" max="5636" width="16.85546875" style="373" customWidth="1"/>
    <col min="5637" max="5637" width="12.5703125" style="373" customWidth="1"/>
    <col min="5638" max="5638" width="11.7109375" style="373" customWidth="1"/>
    <col min="5639" max="5639" width="12.28515625" style="373" customWidth="1"/>
    <col min="5640" max="5883" width="8.710937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8.7109375" style="373"/>
    <col min="5892" max="5892" width="16.85546875" style="373" customWidth="1"/>
    <col min="5893" max="5893" width="12.5703125" style="373" customWidth="1"/>
    <col min="5894" max="5894" width="11.7109375" style="373" customWidth="1"/>
    <col min="5895" max="5895" width="12.28515625" style="373" customWidth="1"/>
    <col min="5896" max="6139" width="8.710937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8.7109375" style="373"/>
    <col min="6148" max="6148" width="16.85546875" style="373" customWidth="1"/>
    <col min="6149" max="6149" width="12.5703125" style="373" customWidth="1"/>
    <col min="6150" max="6150" width="11.7109375" style="373" customWidth="1"/>
    <col min="6151" max="6151" width="12.28515625" style="373" customWidth="1"/>
    <col min="6152" max="6395" width="8.710937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8.7109375" style="373"/>
    <col min="6404" max="6404" width="16.85546875" style="373" customWidth="1"/>
    <col min="6405" max="6405" width="12.5703125" style="373" customWidth="1"/>
    <col min="6406" max="6406" width="11.7109375" style="373" customWidth="1"/>
    <col min="6407" max="6407" width="12.28515625" style="373" customWidth="1"/>
    <col min="6408" max="6651" width="8.710937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8.7109375" style="373"/>
    <col min="6660" max="6660" width="16.85546875" style="373" customWidth="1"/>
    <col min="6661" max="6661" width="12.5703125" style="373" customWidth="1"/>
    <col min="6662" max="6662" width="11.7109375" style="373" customWidth="1"/>
    <col min="6663" max="6663" width="12.28515625" style="373" customWidth="1"/>
    <col min="6664" max="6907" width="8.710937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8.7109375" style="373"/>
    <col min="6916" max="6916" width="16.85546875" style="373" customWidth="1"/>
    <col min="6917" max="6917" width="12.5703125" style="373" customWidth="1"/>
    <col min="6918" max="6918" width="11.7109375" style="373" customWidth="1"/>
    <col min="6919" max="6919" width="12.28515625" style="373" customWidth="1"/>
    <col min="6920" max="7163" width="8.710937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8.7109375" style="373"/>
    <col min="7172" max="7172" width="16.85546875" style="373" customWidth="1"/>
    <col min="7173" max="7173" width="12.5703125" style="373" customWidth="1"/>
    <col min="7174" max="7174" width="11.7109375" style="373" customWidth="1"/>
    <col min="7175" max="7175" width="12.28515625" style="373" customWidth="1"/>
    <col min="7176" max="7419" width="8.710937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8.7109375" style="373"/>
    <col min="7428" max="7428" width="16.85546875" style="373" customWidth="1"/>
    <col min="7429" max="7429" width="12.5703125" style="373" customWidth="1"/>
    <col min="7430" max="7430" width="11.7109375" style="373" customWidth="1"/>
    <col min="7431" max="7431" width="12.28515625" style="373" customWidth="1"/>
    <col min="7432" max="7675" width="8.710937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8.7109375" style="373"/>
    <col min="7684" max="7684" width="16.85546875" style="373" customWidth="1"/>
    <col min="7685" max="7685" width="12.5703125" style="373" customWidth="1"/>
    <col min="7686" max="7686" width="11.7109375" style="373" customWidth="1"/>
    <col min="7687" max="7687" width="12.28515625" style="373" customWidth="1"/>
    <col min="7688" max="7931" width="8.710937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8.7109375" style="373"/>
    <col min="7940" max="7940" width="16.85546875" style="373" customWidth="1"/>
    <col min="7941" max="7941" width="12.5703125" style="373" customWidth="1"/>
    <col min="7942" max="7942" width="11.7109375" style="373" customWidth="1"/>
    <col min="7943" max="7943" width="12.28515625" style="373" customWidth="1"/>
    <col min="7944" max="8187" width="8.710937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8.7109375" style="373"/>
    <col min="8196" max="8196" width="16.85546875" style="373" customWidth="1"/>
    <col min="8197" max="8197" width="12.5703125" style="373" customWidth="1"/>
    <col min="8198" max="8198" width="11.7109375" style="373" customWidth="1"/>
    <col min="8199" max="8199" width="12.28515625" style="373" customWidth="1"/>
    <col min="8200" max="8443" width="8.710937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8.7109375" style="373"/>
    <col min="8452" max="8452" width="16.85546875" style="373" customWidth="1"/>
    <col min="8453" max="8453" width="12.5703125" style="373" customWidth="1"/>
    <col min="8454" max="8454" width="11.7109375" style="373" customWidth="1"/>
    <col min="8455" max="8455" width="12.28515625" style="373" customWidth="1"/>
    <col min="8456" max="8699" width="8.710937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8.7109375" style="373"/>
    <col min="8708" max="8708" width="16.85546875" style="373" customWidth="1"/>
    <col min="8709" max="8709" width="12.5703125" style="373" customWidth="1"/>
    <col min="8710" max="8710" width="11.7109375" style="373" customWidth="1"/>
    <col min="8711" max="8711" width="12.28515625" style="373" customWidth="1"/>
    <col min="8712" max="8955" width="8.710937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8.7109375" style="373"/>
    <col min="8964" max="8964" width="16.85546875" style="373" customWidth="1"/>
    <col min="8965" max="8965" width="12.5703125" style="373" customWidth="1"/>
    <col min="8966" max="8966" width="11.7109375" style="373" customWidth="1"/>
    <col min="8967" max="8967" width="12.28515625" style="373" customWidth="1"/>
    <col min="8968" max="9211" width="8.710937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8.7109375" style="373"/>
    <col min="9220" max="9220" width="16.85546875" style="373" customWidth="1"/>
    <col min="9221" max="9221" width="12.5703125" style="373" customWidth="1"/>
    <col min="9222" max="9222" width="11.7109375" style="373" customWidth="1"/>
    <col min="9223" max="9223" width="12.28515625" style="373" customWidth="1"/>
    <col min="9224" max="9467" width="8.710937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8.7109375" style="373"/>
    <col min="9476" max="9476" width="16.85546875" style="373" customWidth="1"/>
    <col min="9477" max="9477" width="12.5703125" style="373" customWidth="1"/>
    <col min="9478" max="9478" width="11.7109375" style="373" customWidth="1"/>
    <col min="9479" max="9479" width="12.28515625" style="373" customWidth="1"/>
    <col min="9480" max="9723" width="8.710937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8.7109375" style="373"/>
    <col min="9732" max="9732" width="16.85546875" style="373" customWidth="1"/>
    <col min="9733" max="9733" width="12.5703125" style="373" customWidth="1"/>
    <col min="9734" max="9734" width="11.7109375" style="373" customWidth="1"/>
    <col min="9735" max="9735" width="12.28515625" style="373" customWidth="1"/>
    <col min="9736" max="9979" width="8.710937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8.7109375" style="373"/>
    <col min="9988" max="9988" width="16.85546875" style="373" customWidth="1"/>
    <col min="9989" max="9989" width="12.5703125" style="373" customWidth="1"/>
    <col min="9990" max="9990" width="11.7109375" style="373" customWidth="1"/>
    <col min="9991" max="9991" width="12.28515625" style="373" customWidth="1"/>
    <col min="9992" max="10235" width="8.710937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8.7109375" style="373"/>
    <col min="10244" max="10244" width="16.85546875" style="373" customWidth="1"/>
    <col min="10245" max="10245" width="12.5703125" style="373" customWidth="1"/>
    <col min="10246" max="10246" width="11.7109375" style="373" customWidth="1"/>
    <col min="10247" max="10247" width="12.28515625" style="373" customWidth="1"/>
    <col min="10248" max="10491" width="8.710937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8.7109375" style="373"/>
    <col min="10500" max="10500" width="16.85546875" style="373" customWidth="1"/>
    <col min="10501" max="10501" width="12.5703125" style="373" customWidth="1"/>
    <col min="10502" max="10502" width="11.7109375" style="373" customWidth="1"/>
    <col min="10503" max="10503" width="12.28515625" style="373" customWidth="1"/>
    <col min="10504" max="10747" width="8.710937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8.7109375" style="373"/>
    <col min="10756" max="10756" width="16.85546875" style="373" customWidth="1"/>
    <col min="10757" max="10757" width="12.5703125" style="373" customWidth="1"/>
    <col min="10758" max="10758" width="11.7109375" style="373" customWidth="1"/>
    <col min="10759" max="10759" width="12.28515625" style="373" customWidth="1"/>
    <col min="10760" max="11003" width="8.710937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8.7109375" style="373"/>
    <col min="11012" max="11012" width="16.85546875" style="373" customWidth="1"/>
    <col min="11013" max="11013" width="12.5703125" style="373" customWidth="1"/>
    <col min="11014" max="11014" width="11.7109375" style="373" customWidth="1"/>
    <col min="11015" max="11015" width="12.28515625" style="373" customWidth="1"/>
    <col min="11016" max="11259" width="8.710937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8.7109375" style="373"/>
    <col min="11268" max="11268" width="16.85546875" style="373" customWidth="1"/>
    <col min="11269" max="11269" width="12.5703125" style="373" customWidth="1"/>
    <col min="11270" max="11270" width="11.7109375" style="373" customWidth="1"/>
    <col min="11271" max="11271" width="12.28515625" style="373" customWidth="1"/>
    <col min="11272" max="11515" width="8.710937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8.7109375" style="373"/>
    <col min="11524" max="11524" width="16.85546875" style="373" customWidth="1"/>
    <col min="11525" max="11525" width="12.5703125" style="373" customWidth="1"/>
    <col min="11526" max="11526" width="11.7109375" style="373" customWidth="1"/>
    <col min="11527" max="11527" width="12.28515625" style="373" customWidth="1"/>
    <col min="11528" max="11771" width="8.710937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8.7109375" style="373"/>
    <col min="11780" max="11780" width="16.85546875" style="373" customWidth="1"/>
    <col min="11781" max="11781" width="12.5703125" style="373" customWidth="1"/>
    <col min="11782" max="11782" width="11.7109375" style="373" customWidth="1"/>
    <col min="11783" max="11783" width="12.28515625" style="373" customWidth="1"/>
    <col min="11784" max="12027" width="8.710937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8.7109375" style="373"/>
    <col min="12036" max="12036" width="16.85546875" style="373" customWidth="1"/>
    <col min="12037" max="12037" width="12.5703125" style="373" customWidth="1"/>
    <col min="12038" max="12038" width="11.7109375" style="373" customWidth="1"/>
    <col min="12039" max="12039" width="12.28515625" style="373" customWidth="1"/>
    <col min="12040" max="12283" width="8.710937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8.7109375" style="373"/>
    <col min="12292" max="12292" width="16.85546875" style="373" customWidth="1"/>
    <col min="12293" max="12293" width="12.5703125" style="373" customWidth="1"/>
    <col min="12294" max="12294" width="11.7109375" style="373" customWidth="1"/>
    <col min="12295" max="12295" width="12.28515625" style="373" customWidth="1"/>
    <col min="12296" max="12539" width="8.710937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8.7109375" style="373"/>
    <col min="12548" max="12548" width="16.85546875" style="373" customWidth="1"/>
    <col min="12549" max="12549" width="12.5703125" style="373" customWidth="1"/>
    <col min="12550" max="12550" width="11.7109375" style="373" customWidth="1"/>
    <col min="12551" max="12551" width="12.28515625" style="373" customWidth="1"/>
    <col min="12552" max="12795" width="8.710937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8.7109375" style="373"/>
    <col min="12804" max="12804" width="16.85546875" style="373" customWidth="1"/>
    <col min="12805" max="12805" width="12.5703125" style="373" customWidth="1"/>
    <col min="12806" max="12806" width="11.7109375" style="373" customWidth="1"/>
    <col min="12807" max="12807" width="12.28515625" style="373" customWidth="1"/>
    <col min="12808" max="13051" width="8.710937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8.7109375" style="373"/>
    <col min="13060" max="13060" width="16.85546875" style="373" customWidth="1"/>
    <col min="13061" max="13061" width="12.5703125" style="373" customWidth="1"/>
    <col min="13062" max="13062" width="11.7109375" style="373" customWidth="1"/>
    <col min="13063" max="13063" width="12.28515625" style="373" customWidth="1"/>
    <col min="13064" max="13307" width="8.710937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8.7109375" style="373"/>
    <col min="13316" max="13316" width="16.85546875" style="373" customWidth="1"/>
    <col min="13317" max="13317" width="12.5703125" style="373" customWidth="1"/>
    <col min="13318" max="13318" width="11.7109375" style="373" customWidth="1"/>
    <col min="13319" max="13319" width="12.28515625" style="373" customWidth="1"/>
    <col min="13320" max="13563" width="8.710937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8.7109375" style="373"/>
    <col min="13572" max="13572" width="16.85546875" style="373" customWidth="1"/>
    <col min="13573" max="13573" width="12.5703125" style="373" customWidth="1"/>
    <col min="13574" max="13574" width="11.7109375" style="373" customWidth="1"/>
    <col min="13575" max="13575" width="12.28515625" style="373" customWidth="1"/>
    <col min="13576" max="13819" width="8.710937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8.7109375" style="373"/>
    <col min="13828" max="13828" width="16.85546875" style="373" customWidth="1"/>
    <col min="13829" max="13829" width="12.5703125" style="373" customWidth="1"/>
    <col min="13830" max="13830" width="11.7109375" style="373" customWidth="1"/>
    <col min="13831" max="13831" width="12.28515625" style="373" customWidth="1"/>
    <col min="13832" max="14075" width="8.710937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8.7109375" style="373"/>
    <col min="14084" max="14084" width="16.85546875" style="373" customWidth="1"/>
    <col min="14085" max="14085" width="12.5703125" style="373" customWidth="1"/>
    <col min="14086" max="14086" width="11.7109375" style="373" customWidth="1"/>
    <col min="14087" max="14087" width="12.28515625" style="373" customWidth="1"/>
    <col min="14088" max="14331" width="8.710937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8.7109375" style="373"/>
    <col min="14340" max="14340" width="16.85546875" style="373" customWidth="1"/>
    <col min="14341" max="14341" width="12.5703125" style="373" customWidth="1"/>
    <col min="14342" max="14342" width="11.7109375" style="373" customWidth="1"/>
    <col min="14343" max="14343" width="12.28515625" style="373" customWidth="1"/>
    <col min="14344" max="14587" width="8.710937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8.7109375" style="373"/>
    <col min="14596" max="14596" width="16.85546875" style="373" customWidth="1"/>
    <col min="14597" max="14597" width="12.5703125" style="373" customWidth="1"/>
    <col min="14598" max="14598" width="11.7109375" style="373" customWidth="1"/>
    <col min="14599" max="14599" width="12.28515625" style="373" customWidth="1"/>
    <col min="14600" max="14843" width="8.710937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8.7109375" style="373"/>
    <col min="14852" max="14852" width="16.85546875" style="373" customWidth="1"/>
    <col min="14853" max="14853" width="12.5703125" style="373" customWidth="1"/>
    <col min="14854" max="14854" width="11.7109375" style="373" customWidth="1"/>
    <col min="14855" max="14855" width="12.28515625" style="373" customWidth="1"/>
    <col min="14856" max="15099" width="8.710937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8.7109375" style="373"/>
    <col min="15108" max="15108" width="16.85546875" style="373" customWidth="1"/>
    <col min="15109" max="15109" width="12.5703125" style="373" customWidth="1"/>
    <col min="15110" max="15110" width="11.7109375" style="373" customWidth="1"/>
    <col min="15111" max="15111" width="12.28515625" style="373" customWidth="1"/>
    <col min="15112" max="15355" width="8.710937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8.7109375" style="373"/>
    <col min="15364" max="15364" width="16.85546875" style="373" customWidth="1"/>
    <col min="15365" max="15365" width="12.5703125" style="373" customWidth="1"/>
    <col min="15366" max="15366" width="11.7109375" style="373" customWidth="1"/>
    <col min="15367" max="15367" width="12.28515625" style="373" customWidth="1"/>
    <col min="15368" max="15611" width="8.710937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8.7109375" style="373"/>
    <col min="15620" max="15620" width="16.85546875" style="373" customWidth="1"/>
    <col min="15621" max="15621" width="12.5703125" style="373" customWidth="1"/>
    <col min="15622" max="15622" width="11.7109375" style="373" customWidth="1"/>
    <col min="15623" max="15623" width="12.28515625" style="373" customWidth="1"/>
    <col min="15624" max="15867" width="8.710937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8.7109375" style="373"/>
    <col min="15876" max="15876" width="16.85546875" style="373" customWidth="1"/>
    <col min="15877" max="15877" width="12.5703125" style="373" customWidth="1"/>
    <col min="15878" max="15878" width="11.7109375" style="373" customWidth="1"/>
    <col min="15879" max="15879" width="12.28515625" style="373" customWidth="1"/>
    <col min="15880" max="16123" width="8.710937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8.7109375" style="373"/>
    <col min="16132" max="16132" width="16.85546875" style="373" customWidth="1"/>
    <col min="16133" max="16133" width="12.5703125" style="373" customWidth="1"/>
    <col min="16134" max="16134" width="11.7109375" style="373" customWidth="1"/>
    <col min="16135" max="16135" width="12.28515625" style="373" customWidth="1"/>
    <col min="16136" max="16384" width="8.7109375" style="373"/>
  </cols>
  <sheetData>
    <row r="1" spans="1:20" ht="15.75">
      <c r="A1" s="372" t="s">
        <v>212</v>
      </c>
    </row>
    <row r="2" spans="1:20" ht="26.25" customHeight="1">
      <c r="A2" s="374" t="s">
        <v>213</v>
      </c>
    </row>
    <row r="5" spans="1:20" ht="38.25" customHeight="1" thickBot="1">
      <c r="A5" s="1311" t="s">
        <v>517</v>
      </c>
      <c r="B5" s="1311"/>
      <c r="C5" s="1311"/>
      <c r="D5" s="1311"/>
      <c r="E5" s="1311"/>
      <c r="F5" s="1311"/>
      <c r="H5" s="375" t="s">
        <v>230</v>
      </c>
      <c r="K5"/>
      <c r="L5"/>
      <c r="M5"/>
      <c r="N5"/>
      <c r="O5"/>
      <c r="P5"/>
    </row>
    <row r="6" spans="1:20" ht="15.75" customHeight="1" thickBot="1">
      <c r="A6" s="1312" t="s">
        <v>115</v>
      </c>
      <c r="B6" s="1314" t="s">
        <v>516</v>
      </c>
      <c r="C6" s="1315"/>
      <c r="D6" s="1316"/>
      <c r="E6" s="1317" t="s">
        <v>518</v>
      </c>
      <c r="F6" s="1319" t="s">
        <v>519</v>
      </c>
      <c r="K6"/>
      <c r="L6"/>
      <c r="M6"/>
      <c r="N6"/>
      <c r="O6"/>
      <c r="P6"/>
    </row>
    <row r="7" spans="1:20" ht="21" customHeight="1" thickBot="1">
      <c r="A7" s="1313"/>
      <c r="B7" s="764" t="s">
        <v>218</v>
      </c>
      <c r="C7" s="765" t="s">
        <v>220</v>
      </c>
      <c r="D7" s="376" t="s">
        <v>221</v>
      </c>
      <c r="E7" s="1318"/>
      <c r="F7" s="1320"/>
      <c r="I7"/>
      <c r="J7"/>
      <c r="K7"/>
      <c r="L7"/>
      <c r="M7"/>
      <c r="N7"/>
      <c r="O7"/>
      <c r="P7"/>
    </row>
    <row r="8" spans="1:20" ht="17.25" customHeight="1" thickBot="1">
      <c r="A8" s="377" t="s">
        <v>116</v>
      </c>
      <c r="B8" s="382">
        <v>2287.0520000000001</v>
      </c>
      <c r="C8" s="391">
        <v>802.84100000000001</v>
      </c>
      <c r="D8" s="380">
        <f t="shared" ref="D8:D13" si="0">(C8/B8)*100</f>
        <v>35.103749280733446</v>
      </c>
      <c r="E8" s="379">
        <v>3687.846</v>
      </c>
      <c r="F8" s="380">
        <f t="shared" ref="F8:F13" si="1">((B8-E8)/E8)*100</f>
        <v>-37.98406983371865</v>
      </c>
      <c r="H8" s="381" t="s">
        <v>117</v>
      </c>
      <c r="I8"/>
      <c r="J8"/>
      <c r="K8"/>
      <c r="L8"/>
      <c r="M8"/>
      <c r="N8"/>
      <c r="O8"/>
      <c r="P8"/>
    </row>
    <row r="9" spans="1:20" ht="18" customHeight="1" thickBot="1">
      <c r="A9" s="377" t="s">
        <v>118</v>
      </c>
      <c r="B9" s="382">
        <v>11428</v>
      </c>
      <c r="C9" s="391">
        <v>1744</v>
      </c>
      <c r="D9" s="380">
        <f t="shared" si="0"/>
        <v>15.260763038151909</v>
      </c>
      <c r="E9" s="383">
        <v>13380</v>
      </c>
      <c r="F9" s="380">
        <f t="shared" si="1"/>
        <v>-14.588938714499253</v>
      </c>
      <c r="H9" s="384">
        <f>B9-E9</f>
        <v>-1952</v>
      </c>
      <c r="J9"/>
      <c r="K9"/>
      <c r="L9"/>
      <c r="M9"/>
      <c r="N9"/>
      <c r="O9"/>
      <c r="P9"/>
      <c r="Q9" s="357"/>
      <c r="R9" s="357"/>
      <c r="S9" s="357"/>
      <c r="T9" s="357"/>
    </row>
    <row r="10" spans="1:20" ht="15" customHeight="1" thickBot="1">
      <c r="A10" s="385" t="s">
        <v>214</v>
      </c>
      <c r="B10" s="382">
        <v>6463</v>
      </c>
      <c r="C10" s="391">
        <v>0</v>
      </c>
      <c r="D10" s="387">
        <f t="shared" si="0"/>
        <v>0</v>
      </c>
      <c r="E10" s="386">
        <v>5700</v>
      </c>
      <c r="F10" s="387">
        <f t="shared" si="1"/>
        <v>13.385964912280702</v>
      </c>
      <c r="J10"/>
      <c r="K10"/>
      <c r="L10"/>
      <c r="M10"/>
      <c r="N10"/>
      <c r="O10"/>
      <c r="P10"/>
      <c r="Q10" s="357"/>
      <c r="R10" s="357"/>
      <c r="S10" s="357"/>
      <c r="T10" s="357"/>
    </row>
    <row r="11" spans="1:20" ht="17.25" customHeight="1" thickBot="1">
      <c r="A11" s="377" t="s">
        <v>119</v>
      </c>
      <c r="B11" s="382">
        <v>80365.342999999993</v>
      </c>
      <c r="C11" s="388">
        <v>19528.009999999998</v>
      </c>
      <c r="D11" s="380">
        <f t="shared" si="0"/>
        <v>24.299043929918895</v>
      </c>
      <c r="E11" s="388">
        <v>72784.697</v>
      </c>
      <c r="F11" s="380">
        <f t="shared" si="1"/>
        <v>10.415164605274091</v>
      </c>
      <c r="J11"/>
      <c r="K11"/>
      <c r="L11"/>
      <c r="M11"/>
      <c r="N11"/>
      <c r="O11"/>
      <c r="P11"/>
      <c r="Q11" s="357"/>
      <c r="R11" s="357"/>
      <c r="S11" s="357"/>
      <c r="T11" s="357"/>
    </row>
    <row r="12" spans="1:20" ht="15" customHeight="1" thickBot="1">
      <c r="A12" s="390" t="s">
        <v>120</v>
      </c>
      <c r="B12" s="382">
        <v>25275.544000000002</v>
      </c>
      <c r="C12" s="391">
        <v>3681.8870000000002</v>
      </c>
      <c r="D12" s="380">
        <f t="shared" si="0"/>
        <v>14.566994087248922</v>
      </c>
      <c r="E12" s="391">
        <v>27808.170999999998</v>
      </c>
      <c r="F12" s="380">
        <f t="shared" si="1"/>
        <v>-9.1074921827832434</v>
      </c>
      <c r="J12"/>
      <c r="K12"/>
      <c r="L12"/>
      <c r="M12"/>
      <c r="N12"/>
      <c r="O12"/>
      <c r="P12"/>
      <c r="Q12" s="357"/>
      <c r="R12" s="357"/>
      <c r="S12" s="357"/>
      <c r="T12" s="357"/>
    </row>
    <row r="13" spans="1:20" ht="15" customHeight="1" thickBot="1">
      <c r="A13" s="390" t="s">
        <v>121</v>
      </c>
      <c r="B13" s="382">
        <f>B11+B12</f>
        <v>105640.88699999999</v>
      </c>
      <c r="C13" s="391">
        <f>C11+C12</f>
        <v>23209.896999999997</v>
      </c>
      <c r="D13" s="392">
        <f t="shared" si="0"/>
        <v>21.970562401657986</v>
      </c>
      <c r="E13" s="391">
        <f>E11+E12</f>
        <v>100592.868</v>
      </c>
      <c r="F13" s="392">
        <f t="shared" si="1"/>
        <v>5.0182672990295742</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311" t="s">
        <v>523</v>
      </c>
      <c r="B18" s="1311"/>
      <c r="C18" s="1311"/>
      <c r="D18" s="1311"/>
      <c r="E18" s="1311"/>
      <c r="F18" s="1311"/>
      <c r="I18"/>
      <c r="J18"/>
      <c r="K18"/>
      <c r="L18"/>
      <c r="M18"/>
      <c r="N18"/>
      <c r="O18" s="357"/>
      <c r="P18" s="357"/>
      <c r="Q18" s="357"/>
      <c r="R18" s="357"/>
      <c r="S18" s="357"/>
      <c r="T18" s="357"/>
    </row>
    <row r="19" spans="1:20" ht="16.5" customHeight="1" thickBot="1">
      <c r="A19" s="1321" t="s">
        <v>453</v>
      </c>
      <c r="B19" s="1314" t="s">
        <v>524</v>
      </c>
      <c r="C19" s="1315"/>
      <c r="D19" s="1316"/>
      <c r="E19" s="1317" t="s">
        <v>518</v>
      </c>
      <c r="F19" s="1319" t="s">
        <v>525</v>
      </c>
      <c r="I19"/>
      <c r="J19"/>
      <c r="K19"/>
      <c r="L19"/>
      <c r="M19"/>
      <c r="N19"/>
      <c r="O19" s="357"/>
      <c r="P19" s="357"/>
      <c r="Q19" s="357"/>
      <c r="R19" s="357"/>
      <c r="S19" s="357"/>
      <c r="T19" s="357"/>
    </row>
    <row r="20" spans="1:20" ht="21" customHeight="1" thickBot="1">
      <c r="A20" s="1322"/>
      <c r="B20" s="395" t="s">
        <v>218</v>
      </c>
      <c r="C20" s="395" t="s">
        <v>325</v>
      </c>
      <c r="D20" s="395" t="s">
        <v>326</v>
      </c>
      <c r="E20" s="1323"/>
      <c r="F20" s="1324"/>
      <c r="I20"/>
      <c r="J20"/>
      <c r="K20"/>
      <c r="L20"/>
      <c r="M20"/>
      <c r="N20"/>
      <c r="O20" s="357"/>
      <c r="P20" s="357"/>
      <c r="Q20" s="357"/>
      <c r="R20" s="357"/>
      <c r="S20" s="357"/>
      <c r="T20" s="357"/>
    </row>
    <row r="21" spans="1:20" ht="15.75" thickBot="1">
      <c r="A21" s="396" t="s">
        <v>116</v>
      </c>
      <c r="B21" s="382">
        <v>15228.696</v>
      </c>
      <c r="C21" s="397">
        <v>0</v>
      </c>
      <c r="D21" s="398">
        <f t="shared" ref="D21:D26" si="2">(C21/B21)*100</f>
        <v>0</v>
      </c>
      <c r="E21" s="391">
        <v>15109.196</v>
      </c>
      <c r="F21" s="398">
        <f t="shared" ref="F21:F26" si="3">((B21-E21)/E21)*100</f>
        <v>0.79090905962170333</v>
      </c>
      <c r="H21" s="381" t="s">
        <v>123</v>
      </c>
      <c r="K21"/>
      <c r="L21"/>
      <c r="M21"/>
      <c r="N21"/>
      <c r="O21" s="357"/>
      <c r="P21" s="357"/>
      <c r="Q21" s="357"/>
      <c r="R21" s="357"/>
      <c r="S21" s="357"/>
      <c r="T21" s="357"/>
    </row>
    <row r="22" spans="1:20" ht="15.75" thickBot="1">
      <c r="A22" s="396" t="s">
        <v>118</v>
      </c>
      <c r="B22" s="382">
        <v>62710</v>
      </c>
      <c r="C22" s="397">
        <v>0</v>
      </c>
      <c r="D22" s="380">
        <f t="shared" si="2"/>
        <v>0</v>
      </c>
      <c r="E22" s="391">
        <v>63411</v>
      </c>
      <c r="F22" s="380">
        <f t="shared" si="3"/>
        <v>-1.1054864297992462</v>
      </c>
      <c r="H22" s="384">
        <f>B22-E22</f>
        <v>-701</v>
      </c>
      <c r="K22" s="357"/>
      <c r="L22" s="357"/>
      <c r="M22" s="357"/>
      <c r="O22" s="357"/>
      <c r="P22" s="357"/>
      <c r="Q22" s="357"/>
      <c r="R22" s="357"/>
      <c r="S22" s="357"/>
      <c r="T22" s="357"/>
    </row>
    <row r="23" spans="1:20" ht="15.75" thickBot="1">
      <c r="A23" s="399" t="s">
        <v>214</v>
      </c>
      <c r="B23" s="382">
        <v>22447</v>
      </c>
      <c r="C23" s="400">
        <v>0</v>
      </c>
      <c r="D23" s="380">
        <f t="shared" si="2"/>
        <v>0</v>
      </c>
      <c r="E23" s="386">
        <v>21241</v>
      </c>
      <c r="F23" s="380">
        <f t="shared" si="3"/>
        <v>5.6776987900757971</v>
      </c>
      <c r="N23" s="357"/>
      <c r="O23" s="357"/>
      <c r="P23" s="357"/>
      <c r="Q23" s="357"/>
      <c r="R23" s="357"/>
      <c r="S23" s="357"/>
      <c r="T23" s="357"/>
    </row>
    <row r="24" spans="1:20" ht="15.75" thickBot="1">
      <c r="A24" s="396" t="s">
        <v>119</v>
      </c>
      <c r="B24" s="382">
        <v>7299.2939999999999</v>
      </c>
      <c r="C24" s="401">
        <v>25.850999999999999</v>
      </c>
      <c r="D24" s="387">
        <f t="shared" si="2"/>
        <v>0.35415753907158692</v>
      </c>
      <c r="E24" s="391">
        <v>5054.46</v>
      </c>
      <c r="F24" s="387">
        <f t="shared" si="3"/>
        <v>44.412934319393166</v>
      </c>
      <c r="N24" s="357"/>
      <c r="O24" s="357"/>
      <c r="P24" s="357"/>
      <c r="Q24" s="357"/>
      <c r="R24" s="357"/>
      <c r="S24" s="357"/>
      <c r="T24" s="357"/>
    </row>
    <row r="25" spans="1:20" ht="15.75" thickBot="1">
      <c r="A25" s="396" t="s">
        <v>120</v>
      </c>
      <c r="B25" s="382">
        <v>1410.202</v>
      </c>
      <c r="C25" s="401">
        <v>22.059000000000001</v>
      </c>
      <c r="D25" s="380">
        <f t="shared" si="2"/>
        <v>1.5642439877407635</v>
      </c>
      <c r="E25" s="391">
        <v>1752.578</v>
      </c>
      <c r="F25" s="380">
        <f t="shared" si="3"/>
        <v>-19.535564180310374</v>
      </c>
      <c r="N25" s="357"/>
      <c r="O25" s="357"/>
      <c r="P25" s="357"/>
      <c r="Q25" s="357"/>
      <c r="R25" s="357"/>
      <c r="S25" s="357"/>
      <c r="T25" s="357"/>
    </row>
    <row r="26" spans="1:20" ht="15.75" thickBot="1">
      <c r="A26" s="396" t="s">
        <v>121</v>
      </c>
      <c r="B26" s="382">
        <f>B24+B25</f>
        <v>8709.4959999999992</v>
      </c>
      <c r="C26" s="391">
        <f>C24+C25</f>
        <v>47.91</v>
      </c>
      <c r="D26" s="392">
        <f t="shared" si="2"/>
        <v>0.55008923593282555</v>
      </c>
      <c r="E26" s="391">
        <f>E24+E25</f>
        <v>6807.0380000000005</v>
      </c>
      <c r="F26" s="392">
        <f t="shared" si="3"/>
        <v>27.948396938580309</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310"/>
      <c r="D30" s="1310"/>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310"/>
      <c r="C41" s="1310"/>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workbookViewId="0">
      <selection activeCell="C37" sqref="C37"/>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12.28515625" style="373" customWidth="1"/>
    <col min="7" max="7" width="10.5703125" style="373" customWidth="1"/>
    <col min="8" max="8" width="10.7109375" style="389"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31.140625" style="373" customWidth="1"/>
    <col min="17" max="17" width="14" style="373" customWidth="1"/>
    <col min="18" max="18" width="15" style="373" customWidth="1"/>
    <col min="19" max="19" width="8.85546875" style="373" bestFit="1" customWidth="1"/>
    <col min="20" max="252" width="8.710937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8.710937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8.710937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8.710937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8.710937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8.710937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8.710937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8.710937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8.710937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8.710937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8.710937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8.710937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8.710937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8.710937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8.710937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8.710937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8.710937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8.710937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8.710937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8.710937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8.710937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8.710937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8.710937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8.710937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8.710937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8.710937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8.710937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8.710937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8.710937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8.710937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8.710937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8.710937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8.710937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8.710937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8.710937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8.710937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8.710937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8.710937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8.710937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8.710937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8.710937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8.710937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8.710937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8.710937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8.710937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8.710937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8.710937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8.710937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8.710937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8.710937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8.710937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8.710937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8.710937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8.710937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8.710937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8.710937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8.710937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8.710937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8.710937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8.710937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8.710937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8.710937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8.710937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8.710937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8.710937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8.710937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8.710937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8.710937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8.710937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8.710937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8.710937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8.710937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8.710937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8.710937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8.710937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8.710937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8.710937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8.710937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8.710937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8.710937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8.710937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8.710937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8.710937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8.710937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8.710937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8.710937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8.710937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8.710937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8.710937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8.710937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8.710937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8.710937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8.710937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8.710937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8.710937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8.710937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8.710937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8.710937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8.710937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8.710937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8.710937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8.710937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8.710937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8.710937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8.710937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8.710937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8.710937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8.710937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8.710937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8.710937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8.710937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8.710937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8.710937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8.710937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8.710937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8.710937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8.710937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8.710937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8.710937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8.710937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8.710937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8.710937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8.710937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8.710937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8.710937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8.710937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8.710937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325" t="s">
        <v>514</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5.75" customHeight="1">
      <c r="A3" s="1326" t="s">
        <v>515</v>
      </c>
      <c r="B3" s="1326"/>
      <c r="C3" s="1326"/>
      <c r="D3" s="1326"/>
      <c r="E3" s="1326"/>
      <c r="F3" s="1326"/>
      <c r="G3" s="1326"/>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52" t="s">
        <v>124</v>
      </c>
      <c r="B5" s="1327" t="s">
        <v>125</v>
      </c>
      <c r="C5" s="1327"/>
      <c r="D5" s="372"/>
      <c r="E5" s="372"/>
      <c r="F5" s="752" t="s">
        <v>126</v>
      </c>
      <c r="G5" s="753" t="s">
        <v>127</v>
      </c>
      <c r="H5" s="754"/>
      <c r="I5" s="372"/>
      <c r="J5" s="372"/>
      <c r="K5" s="752" t="s">
        <v>128</v>
      </c>
      <c r="L5" s="755" t="s">
        <v>129</v>
      </c>
      <c r="M5" s="372"/>
      <c r="N5" s="756"/>
      <c r="O5" s="320"/>
      <c r="P5" s="752" t="s">
        <v>130</v>
      </c>
      <c r="Q5" s="755" t="s">
        <v>131</v>
      </c>
      <c r="R5" s="372"/>
    </row>
    <row r="6" spans="1:27" ht="53.25" customHeight="1" thickBot="1">
      <c r="A6" s="924" t="s">
        <v>132</v>
      </c>
      <c r="B6" s="491" t="s">
        <v>133</v>
      </c>
      <c r="C6" s="492" t="s">
        <v>134</v>
      </c>
      <c r="D6" s="493" t="s">
        <v>135</v>
      </c>
      <c r="E6" s="494"/>
      <c r="F6" s="924"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6.5" thickBot="1">
      <c r="A7" s="435" t="s">
        <v>361</v>
      </c>
      <c r="B7" s="436">
        <v>1627.4</v>
      </c>
      <c r="C7" s="436">
        <v>645</v>
      </c>
      <c r="D7" s="437">
        <v>5.3839460877562706</v>
      </c>
      <c r="E7" s="494"/>
      <c r="F7" s="974" t="s">
        <v>137</v>
      </c>
      <c r="G7" s="975">
        <v>988.43600000000004</v>
      </c>
      <c r="H7" s="975">
        <v>6421</v>
      </c>
      <c r="I7" s="976">
        <v>2.5805302895811359</v>
      </c>
      <c r="J7" s="494"/>
      <c r="K7" s="432" t="s">
        <v>137</v>
      </c>
      <c r="L7" s="433">
        <v>101393.681</v>
      </c>
      <c r="M7" s="433">
        <v>18140.189999999999</v>
      </c>
      <c r="N7" s="434">
        <v>5.5894497797432114</v>
      </c>
      <c r="O7" s="357"/>
      <c r="P7" s="432" t="s">
        <v>138</v>
      </c>
      <c r="Q7" s="433">
        <v>25256.894</v>
      </c>
      <c r="R7" s="433">
        <v>4623.067</v>
      </c>
      <c r="S7" s="434">
        <v>5.4632333903012871</v>
      </c>
    </row>
    <row r="8" spans="1:27" ht="16.5" thickBot="1">
      <c r="A8" s="432" t="s">
        <v>137</v>
      </c>
      <c r="B8" s="433">
        <v>1520.06</v>
      </c>
      <c r="C8" s="433">
        <v>7414</v>
      </c>
      <c r="D8" s="434">
        <v>2.9139573045425267</v>
      </c>
      <c r="E8" s="494"/>
      <c r="F8" s="977" t="s">
        <v>222</v>
      </c>
      <c r="G8" s="1054">
        <v>993.29300000000001</v>
      </c>
      <c r="H8" s="439">
        <v>6463</v>
      </c>
      <c r="I8" s="440">
        <v>2.5773442243522213</v>
      </c>
      <c r="J8" s="494"/>
      <c r="K8" s="432" t="s">
        <v>464</v>
      </c>
      <c r="L8" s="433">
        <v>75881.702000000005</v>
      </c>
      <c r="M8" s="433">
        <v>13948.234</v>
      </c>
      <c r="N8" s="434">
        <v>5.4402372372014982</v>
      </c>
      <c r="O8" s="357"/>
      <c r="P8" s="432" t="s">
        <v>140</v>
      </c>
      <c r="Q8" s="433">
        <v>16900.281999999999</v>
      </c>
      <c r="R8" s="433">
        <v>3589.5940000000001</v>
      </c>
      <c r="S8" s="434">
        <v>4.7081318945819497</v>
      </c>
    </row>
    <row r="9" spans="1:27" ht="15.75">
      <c r="A9" s="432" t="s">
        <v>150</v>
      </c>
      <c r="B9" s="433">
        <v>1480.922</v>
      </c>
      <c r="C9" s="433">
        <v>777</v>
      </c>
      <c r="D9" s="434">
        <v>3.4975331763572255</v>
      </c>
      <c r="E9" s="494"/>
      <c r="J9" s="494"/>
      <c r="K9" s="432" t="s">
        <v>140</v>
      </c>
      <c r="L9" s="433">
        <v>68671.642000000007</v>
      </c>
      <c r="M9" s="433">
        <v>12442.373</v>
      </c>
      <c r="N9" s="434">
        <v>5.5191756427813257</v>
      </c>
      <c r="O9"/>
      <c r="P9" s="432" t="s">
        <v>137</v>
      </c>
      <c r="Q9" s="433">
        <v>9214.0059999999994</v>
      </c>
      <c r="R9" s="433">
        <v>1881.454</v>
      </c>
      <c r="S9" s="434">
        <v>4.8972794445147212</v>
      </c>
    </row>
    <row r="10" spans="1:27" ht="15.75">
      <c r="A10" s="432" t="s">
        <v>329</v>
      </c>
      <c r="B10" s="433">
        <v>1305.97</v>
      </c>
      <c r="C10" s="433">
        <v>569</v>
      </c>
      <c r="D10" s="434">
        <v>4.3935810526669918</v>
      </c>
      <c r="E10" s="494"/>
      <c r="F10"/>
      <c r="G10"/>
      <c r="H10"/>
      <c r="I10"/>
      <c r="J10" s="494"/>
      <c r="K10" s="432" t="s">
        <v>139</v>
      </c>
      <c r="L10" s="433">
        <v>31906.685000000001</v>
      </c>
      <c r="M10" s="433">
        <v>5491.683</v>
      </c>
      <c r="N10" s="434">
        <v>5.8100012327732689</v>
      </c>
      <c r="O10"/>
      <c r="P10" s="432" t="s">
        <v>139</v>
      </c>
      <c r="Q10" s="433">
        <v>8809.6200000000008</v>
      </c>
      <c r="R10" s="433">
        <v>1825.0830000000001</v>
      </c>
      <c r="S10" s="434">
        <v>4.8269695131673469</v>
      </c>
    </row>
    <row r="11" spans="1:27" ht="15.75">
      <c r="A11" s="432" t="s">
        <v>145</v>
      </c>
      <c r="B11" s="433">
        <v>911.39800000000002</v>
      </c>
      <c r="C11" s="433">
        <v>929</v>
      </c>
      <c r="D11" s="434">
        <v>3.4721643357575802</v>
      </c>
      <c r="E11" s="494"/>
      <c r="F11"/>
      <c r="G11"/>
      <c r="H11"/>
      <c r="I11"/>
      <c r="J11" s="494"/>
      <c r="K11" s="432" t="s">
        <v>330</v>
      </c>
      <c r="L11" s="433">
        <v>28802.576000000001</v>
      </c>
      <c r="M11" s="433">
        <v>6496.9340000000002</v>
      </c>
      <c r="N11" s="434">
        <v>4.4332566715315256</v>
      </c>
      <c r="O11"/>
      <c r="P11" s="432" t="s">
        <v>144</v>
      </c>
      <c r="Q11" s="433">
        <v>8475.991</v>
      </c>
      <c r="R11" s="433">
        <v>1145.482</v>
      </c>
      <c r="S11" s="434">
        <v>7.3994973295084518</v>
      </c>
    </row>
    <row r="12" spans="1:27" ht="15.75">
      <c r="A12" s="432" t="s">
        <v>147</v>
      </c>
      <c r="B12" s="433">
        <v>679.43100000000004</v>
      </c>
      <c r="C12" s="433">
        <v>363</v>
      </c>
      <c r="D12" s="434">
        <v>3.1171278221015108</v>
      </c>
      <c r="E12" s="494"/>
      <c r="F12"/>
      <c r="G12"/>
      <c r="H12"/>
      <c r="I12"/>
      <c r="J12" s="494"/>
      <c r="K12" s="432" t="s">
        <v>146</v>
      </c>
      <c r="L12" s="433">
        <v>20023.513999999999</v>
      </c>
      <c r="M12" s="433">
        <v>2872.3420000000001</v>
      </c>
      <c r="N12" s="434">
        <v>6.9711454972980231</v>
      </c>
      <c r="O12" s="357"/>
      <c r="P12" s="432" t="s">
        <v>330</v>
      </c>
      <c r="Q12" s="433">
        <v>7861.1790000000001</v>
      </c>
      <c r="R12" s="433">
        <v>1912.549</v>
      </c>
      <c r="S12" s="434">
        <v>4.1103150821233863</v>
      </c>
    </row>
    <row r="13" spans="1:27" ht="15.75">
      <c r="A13" s="432" t="s">
        <v>268</v>
      </c>
      <c r="B13" s="433">
        <v>311.8</v>
      </c>
      <c r="C13" s="433">
        <v>133</v>
      </c>
      <c r="D13" s="434">
        <v>4.3638908327501751</v>
      </c>
      <c r="E13" s="494"/>
      <c r="F13"/>
      <c r="G13"/>
      <c r="H13"/>
      <c r="I13"/>
      <c r="J13" s="494"/>
      <c r="K13" s="432" t="s">
        <v>144</v>
      </c>
      <c r="L13" s="433">
        <v>15523.282999999999</v>
      </c>
      <c r="M13" s="433">
        <v>1842.009</v>
      </c>
      <c r="N13" s="434">
        <v>8.4273654471829396</v>
      </c>
      <c r="O13"/>
      <c r="P13" s="432" t="s">
        <v>141</v>
      </c>
      <c r="Q13" s="433">
        <v>7458.0559999999996</v>
      </c>
      <c r="R13" s="433">
        <v>1282.002</v>
      </c>
      <c r="S13" s="434">
        <v>5.8175073049808033</v>
      </c>
    </row>
    <row r="14" spans="1:27" ht="15.75">
      <c r="A14" s="432" t="s">
        <v>146</v>
      </c>
      <c r="B14" s="433">
        <v>272.64999999999998</v>
      </c>
      <c r="C14" s="433">
        <v>133</v>
      </c>
      <c r="D14" s="434">
        <v>3.9802919708029192</v>
      </c>
      <c r="E14" s="494"/>
      <c r="F14"/>
      <c r="G14"/>
      <c r="H14"/>
      <c r="I14"/>
      <c r="J14" s="494"/>
      <c r="K14" s="432" t="s">
        <v>142</v>
      </c>
      <c r="L14" s="433">
        <v>15218.705</v>
      </c>
      <c r="M14" s="433">
        <v>2871.2159999999999</v>
      </c>
      <c r="N14" s="434">
        <v>5.3004389081141925</v>
      </c>
      <c r="O14"/>
      <c r="P14" s="432" t="s">
        <v>146</v>
      </c>
      <c r="Q14" s="433">
        <v>5588.2659999999996</v>
      </c>
      <c r="R14" s="433">
        <v>1189.5219999999999</v>
      </c>
      <c r="S14" s="434">
        <v>4.6979089079478982</v>
      </c>
    </row>
    <row r="15" spans="1:27" ht="15.75">
      <c r="A15" s="432" t="s">
        <v>140</v>
      </c>
      <c r="B15" s="433">
        <v>213.12799999999999</v>
      </c>
      <c r="C15" s="433">
        <v>110</v>
      </c>
      <c r="D15" s="434">
        <v>4.5765084818552717</v>
      </c>
      <c r="E15" s="441"/>
      <c r="J15" s="494"/>
      <c r="K15" s="432" t="s">
        <v>138</v>
      </c>
      <c r="L15" s="433">
        <v>13206.287</v>
      </c>
      <c r="M15" s="433">
        <v>2038.7239999999999</v>
      </c>
      <c r="N15" s="434">
        <v>6.4777218495490319</v>
      </c>
      <c r="O15"/>
      <c r="P15" s="432" t="s">
        <v>147</v>
      </c>
      <c r="Q15" s="433">
        <v>4538.4830000000002</v>
      </c>
      <c r="R15" s="433">
        <v>813.38199999999995</v>
      </c>
      <c r="S15" s="434">
        <v>5.5797681778057546</v>
      </c>
    </row>
    <row r="16" spans="1:27" ht="16.5" thickBot="1">
      <c r="A16" s="432" t="s">
        <v>143</v>
      </c>
      <c r="B16" s="433">
        <v>147.77600000000001</v>
      </c>
      <c r="C16" s="433">
        <v>233</v>
      </c>
      <c r="D16" s="434">
        <v>3.2211347734158728</v>
      </c>
      <c r="E16" s="494"/>
      <c r="J16" s="494"/>
      <c r="K16" s="432" t="s">
        <v>154</v>
      </c>
      <c r="L16" s="433">
        <v>12207.737999999999</v>
      </c>
      <c r="M16" s="433">
        <v>2413.85</v>
      </c>
      <c r="N16" s="434">
        <v>5.057372247654162</v>
      </c>
      <c r="O16"/>
      <c r="P16" s="432" t="s">
        <v>153</v>
      </c>
      <c r="Q16" s="433">
        <v>3826.95</v>
      </c>
      <c r="R16" s="433">
        <v>951.61199999999997</v>
      </c>
      <c r="S16" s="434">
        <v>4.0215444950252834</v>
      </c>
    </row>
    <row r="17" spans="1:19" ht="16.5" thickBot="1">
      <c r="A17" s="977" t="s">
        <v>222</v>
      </c>
      <c r="B17" s="1054">
        <v>8591.5249999999996</v>
      </c>
      <c r="C17" s="439">
        <v>11428</v>
      </c>
      <c r="D17" s="440">
        <v>3.7565936410715626</v>
      </c>
      <c r="E17" s="494"/>
      <c r="F17" s="494"/>
      <c r="G17" s="494"/>
      <c r="H17" s="496"/>
      <c r="I17" s="494"/>
      <c r="J17" s="494"/>
      <c r="K17" s="432" t="s">
        <v>147</v>
      </c>
      <c r="L17" s="433">
        <v>12191.224</v>
      </c>
      <c r="M17" s="433">
        <v>1972.1559999999999</v>
      </c>
      <c r="N17" s="434">
        <v>6.1816732550569027</v>
      </c>
      <c r="O17"/>
      <c r="P17" s="432" t="s">
        <v>371</v>
      </c>
      <c r="Q17" s="433">
        <v>3486.3620000000001</v>
      </c>
      <c r="R17" s="433">
        <v>679.87300000000005</v>
      </c>
      <c r="S17" s="434">
        <v>5.1279606632415167</v>
      </c>
    </row>
    <row r="18" spans="1:19" ht="15.75">
      <c r="A18"/>
      <c r="B18"/>
      <c r="C18"/>
      <c r="D18"/>
      <c r="E18" s="494"/>
      <c r="F18" s="494"/>
      <c r="G18" s="494"/>
      <c r="H18" s="496"/>
      <c r="I18" s="494"/>
      <c r="J18" s="494"/>
      <c r="K18" s="432" t="s">
        <v>248</v>
      </c>
      <c r="L18" s="433">
        <v>10951.284</v>
      </c>
      <c r="M18" s="433">
        <v>1450.9159999999999</v>
      </c>
      <c r="N18" s="434">
        <v>7.5478415015066345</v>
      </c>
      <c r="O18"/>
      <c r="P18" s="432" t="s">
        <v>151</v>
      </c>
      <c r="Q18" s="433">
        <v>3057.5169999999998</v>
      </c>
      <c r="R18" s="433">
        <v>578.99599999999998</v>
      </c>
      <c r="S18" s="434">
        <v>5.2807221466124119</v>
      </c>
    </row>
    <row r="19" spans="1:19" ht="15.75">
      <c r="A19"/>
      <c r="B19"/>
      <c r="C19"/>
      <c r="D19"/>
      <c r="E19" s="232"/>
      <c r="F19" s="494"/>
      <c r="G19" s="494"/>
      <c r="H19" s="496"/>
      <c r="I19" s="494"/>
      <c r="J19" s="494"/>
      <c r="K19" s="432" t="s">
        <v>145</v>
      </c>
      <c r="L19" s="433">
        <v>6829.2640000000001</v>
      </c>
      <c r="M19" s="433">
        <v>1421.9380000000001</v>
      </c>
      <c r="N19" s="434">
        <v>4.8027860567760339</v>
      </c>
      <c r="O19"/>
      <c r="P19" s="432" t="s">
        <v>237</v>
      </c>
      <c r="Q19" s="433">
        <v>2703.8939999999998</v>
      </c>
      <c r="R19" s="433">
        <v>504.63600000000002</v>
      </c>
      <c r="S19" s="434">
        <v>5.3581076260908844</v>
      </c>
    </row>
    <row r="20" spans="1:19" ht="15.75">
      <c r="A20"/>
      <c r="B20"/>
      <c r="C20"/>
      <c r="D20"/>
      <c r="E20" s="232"/>
      <c r="F20" s="494"/>
      <c r="G20" s="494"/>
      <c r="H20" s="496"/>
      <c r="I20" s="494"/>
      <c r="J20" s="494"/>
      <c r="K20" s="432" t="s">
        <v>152</v>
      </c>
      <c r="L20" s="433">
        <v>6175.7290000000003</v>
      </c>
      <c r="M20" s="433">
        <v>1057.9860000000001</v>
      </c>
      <c r="N20" s="434">
        <v>5.8372502093600476</v>
      </c>
      <c r="O20"/>
      <c r="P20" s="432" t="s">
        <v>155</v>
      </c>
      <c r="Q20" s="433">
        <v>2159.0680000000002</v>
      </c>
      <c r="R20" s="433">
        <v>549.87900000000002</v>
      </c>
      <c r="S20" s="434">
        <v>3.9264419990579746</v>
      </c>
    </row>
    <row r="21" spans="1:19" ht="15.75">
      <c r="E21" s="232"/>
      <c r="F21" s="494"/>
      <c r="G21" s="494"/>
      <c r="H21" s="496"/>
      <c r="I21" s="494"/>
      <c r="J21" s="494"/>
      <c r="K21" s="432" t="s">
        <v>247</v>
      </c>
      <c r="L21" s="433">
        <v>5861.835</v>
      </c>
      <c r="M21" s="433">
        <v>1016.164</v>
      </c>
      <c r="N21" s="434">
        <v>5.7685914872008848</v>
      </c>
      <c r="O21"/>
      <c r="P21" s="432" t="s">
        <v>247</v>
      </c>
      <c r="Q21" s="433">
        <v>1669.797</v>
      </c>
      <c r="R21" s="433">
        <v>367.67</v>
      </c>
      <c r="S21" s="434">
        <v>4.5415644463785458</v>
      </c>
    </row>
    <row r="22" spans="1:19" ht="15.75">
      <c r="A22"/>
      <c r="B22" s="1055"/>
      <c r="C22" s="1055"/>
      <c r="D22" s="241"/>
      <c r="E22" s="232"/>
      <c r="F22" s="494"/>
      <c r="G22" s="494"/>
      <c r="H22" s="494"/>
      <c r="I22" s="494"/>
      <c r="J22" s="494"/>
      <c r="K22" s="432" t="s">
        <v>249</v>
      </c>
      <c r="L22" s="433">
        <v>4719.5140000000001</v>
      </c>
      <c r="M22" s="433">
        <v>901.74400000000003</v>
      </c>
      <c r="N22" s="434">
        <v>5.2337625756312214</v>
      </c>
      <c r="O22"/>
      <c r="P22" s="432" t="s">
        <v>158</v>
      </c>
      <c r="Q22" s="433">
        <v>1639.163</v>
      </c>
      <c r="R22" s="433">
        <v>442.21199999999999</v>
      </c>
      <c r="S22" s="434">
        <v>3.7067356833374041</v>
      </c>
    </row>
    <row r="23" spans="1:19" ht="15.75">
      <c r="A23"/>
      <c r="B23"/>
      <c r="C23"/>
      <c r="D23"/>
      <c r="E23" s="232"/>
      <c r="F23" s="494"/>
      <c r="G23" s="494"/>
      <c r="H23" s="494"/>
      <c r="I23" s="494"/>
      <c r="J23" s="494"/>
      <c r="K23" s="432" t="s">
        <v>141</v>
      </c>
      <c r="L23" s="433">
        <v>4014.9659999999999</v>
      </c>
      <c r="M23" s="433">
        <v>692.78099999999995</v>
      </c>
      <c r="N23" s="434">
        <v>5.7954331888432282</v>
      </c>
      <c r="O23" s="320"/>
      <c r="P23" s="432" t="s">
        <v>150</v>
      </c>
      <c r="Q23" s="433">
        <v>1374.0530000000001</v>
      </c>
      <c r="R23" s="433">
        <v>290.685</v>
      </c>
      <c r="S23" s="434">
        <v>4.7269484149508925</v>
      </c>
    </row>
    <row r="24" spans="1:19" ht="15.75">
      <c r="A24"/>
      <c r="B24"/>
      <c r="C24"/>
      <c r="D24"/>
      <c r="E24" s="232"/>
      <c r="F24" s="494"/>
      <c r="G24" s="494"/>
      <c r="H24" s="494"/>
      <c r="I24" s="494"/>
      <c r="J24" s="494"/>
      <c r="K24" s="432" t="s">
        <v>151</v>
      </c>
      <c r="L24" s="433">
        <v>3955.7950000000001</v>
      </c>
      <c r="M24" s="433">
        <v>601.53899999999999</v>
      </c>
      <c r="N24" s="434">
        <v>6.5761239088404908</v>
      </c>
      <c r="O24"/>
      <c r="P24" s="432" t="s">
        <v>248</v>
      </c>
      <c r="Q24" s="433">
        <v>1284.116</v>
      </c>
      <c r="R24" s="433">
        <v>204.92599999999999</v>
      </c>
      <c r="S24" s="434">
        <v>6.2662424484936032</v>
      </c>
    </row>
    <row r="25" spans="1:19" ht="15.75">
      <c r="A25"/>
      <c r="B25"/>
      <c r="C25"/>
      <c r="D25"/>
      <c r="E25" s="232"/>
      <c r="F25" s="494"/>
      <c r="G25" s="494"/>
      <c r="H25" s="494"/>
      <c r="I25" s="494"/>
      <c r="J25" s="494"/>
      <c r="K25" s="432" t="s">
        <v>158</v>
      </c>
      <c r="L25" s="433">
        <v>2896.9740000000002</v>
      </c>
      <c r="M25" s="433">
        <v>692.39800000000002</v>
      </c>
      <c r="N25" s="434">
        <v>4.1839722240676602</v>
      </c>
      <c r="O25"/>
      <c r="P25" s="432" t="s">
        <v>142</v>
      </c>
      <c r="Q25" s="433">
        <v>1279.8030000000001</v>
      </c>
      <c r="R25" s="433">
        <v>331.61099999999999</v>
      </c>
      <c r="S25" s="434">
        <v>3.8593502628079288</v>
      </c>
    </row>
    <row r="26" spans="1:19" ht="15.75">
      <c r="A26"/>
      <c r="B26"/>
      <c r="C26"/>
      <c r="D26"/>
      <c r="E26" s="232"/>
      <c r="F26" s="494"/>
      <c r="G26" s="494"/>
      <c r="H26" s="494"/>
      <c r="I26" s="494"/>
      <c r="J26" s="494"/>
      <c r="K26" s="432" t="s">
        <v>143</v>
      </c>
      <c r="L26" s="433">
        <v>2695.5070000000001</v>
      </c>
      <c r="M26" s="433">
        <v>662.49599999999998</v>
      </c>
      <c r="N26" s="434">
        <v>4.0687143771434098</v>
      </c>
      <c r="O26"/>
      <c r="P26" s="432" t="s">
        <v>156</v>
      </c>
      <c r="Q26" s="433">
        <v>1091.527</v>
      </c>
      <c r="R26" s="433">
        <v>244.209</v>
      </c>
      <c r="S26" s="434">
        <v>4.4696428059571929</v>
      </c>
    </row>
    <row r="27" spans="1:19" ht="16.5" thickBot="1">
      <c r="A27" s="232" t="s">
        <v>328</v>
      </c>
      <c r="B27" s="232"/>
      <c r="C27"/>
      <c r="D27"/>
      <c r="E27" s="232"/>
      <c r="F27" s="494"/>
      <c r="G27" s="494"/>
      <c r="H27" s="494"/>
      <c r="I27" s="494"/>
      <c r="J27" s="494"/>
      <c r="K27" s="432" t="s">
        <v>155</v>
      </c>
      <c r="L27" s="433">
        <v>2194.2080000000001</v>
      </c>
      <c r="M27" s="433">
        <v>528.97199999999998</v>
      </c>
      <c r="N27" s="434">
        <v>4.1480607669215006</v>
      </c>
      <c r="O27"/>
      <c r="P27" s="432" t="s">
        <v>157</v>
      </c>
      <c r="Q27" s="433">
        <v>939.24800000000005</v>
      </c>
      <c r="R27" s="433">
        <v>299.42899999999997</v>
      </c>
      <c r="S27" s="434">
        <v>3.1367970370271423</v>
      </c>
    </row>
    <row r="28" spans="1:19" ht="16.5" thickBot="1">
      <c r="A28"/>
      <c r="B28"/>
      <c r="C28"/>
      <c r="D28"/>
      <c r="E28" s="232"/>
      <c r="F28" s="494"/>
      <c r="G28" s="494"/>
      <c r="H28" s="494"/>
      <c r="I28" s="494"/>
      <c r="J28" s="494"/>
      <c r="K28" s="432" t="s">
        <v>150</v>
      </c>
      <c r="L28" s="433">
        <v>1623.806</v>
      </c>
      <c r="M28" s="433">
        <v>282.02</v>
      </c>
      <c r="N28" s="434">
        <v>5.7577689525565567</v>
      </c>
      <c r="O28" s="357"/>
      <c r="P28" s="438" t="s">
        <v>222</v>
      </c>
      <c r="Q28" s="439">
        <v>126403.806</v>
      </c>
      <c r="R28" s="439">
        <v>25275.544000000002</v>
      </c>
      <c r="S28" s="440">
        <v>5.0010320648291486</v>
      </c>
    </row>
    <row r="29" spans="1:19" ht="16.5" thickBot="1">
      <c r="A29"/>
      <c r="B29"/>
      <c r="C29"/>
      <c r="D29"/>
      <c r="E29"/>
      <c r="F29"/>
      <c r="G29"/>
      <c r="H29"/>
      <c r="I29"/>
      <c r="J29" s="494"/>
      <c r="K29" s="438" t="s">
        <v>222</v>
      </c>
      <c r="L29" s="439">
        <v>450789.95</v>
      </c>
      <c r="M29" s="439">
        <v>80365.342999999993</v>
      </c>
      <c r="N29" s="440">
        <v>5.6092580852918159</v>
      </c>
      <c r="O29"/>
      <c r="P29"/>
      <c r="Q29"/>
      <c r="R29"/>
      <c r="S29"/>
    </row>
    <row r="30" spans="1:19" ht="15.75">
      <c r="A30"/>
      <c r="B30"/>
      <c r="C30"/>
      <c r="D30"/>
      <c r="E30"/>
      <c r="F30"/>
      <c r="G30"/>
      <c r="H30"/>
      <c r="I30"/>
      <c r="J30" s="320"/>
      <c r="K30"/>
      <c r="L30"/>
      <c r="M30"/>
      <c r="N30"/>
      <c r="O30" s="320"/>
      <c r="P30"/>
      <c r="Q30"/>
      <c r="R30"/>
      <c r="S30"/>
    </row>
    <row r="31" spans="1:19" ht="15.75">
      <c r="A31"/>
      <c r="B31"/>
      <c r="C31"/>
      <c r="D31"/>
      <c r="E31"/>
      <c r="F31"/>
      <c r="G31"/>
      <c r="H31"/>
      <c r="I31"/>
      <c r="J31" s="320"/>
      <c r="K31"/>
      <c r="L31"/>
      <c r="M31"/>
      <c r="N31"/>
      <c r="O31"/>
      <c r="P31"/>
      <c r="Q31"/>
      <c r="R31"/>
      <c r="S31"/>
    </row>
    <row r="32" spans="1:19" ht="15.75">
      <c r="A32"/>
      <c r="B32"/>
      <c r="C32"/>
      <c r="D32"/>
      <c r="E32"/>
      <c r="F32"/>
      <c r="G32"/>
      <c r="H32"/>
      <c r="I32"/>
      <c r="J32" s="320"/>
      <c r="K32"/>
      <c r="L32"/>
      <c r="M32"/>
      <c r="N32"/>
      <c r="O32"/>
      <c r="P32"/>
      <c r="Q32"/>
      <c r="R32"/>
      <c r="S32"/>
    </row>
    <row r="33" spans="1:19">
      <c r="A33"/>
      <c r="B33"/>
      <c r="C33"/>
      <c r="D33"/>
      <c r="E33"/>
      <c r="F33"/>
      <c r="G33"/>
      <c r="H33"/>
      <c r="I33"/>
      <c r="J33" s="357"/>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75">
      <c r="A83"/>
      <c r="B83"/>
      <c r="C83"/>
      <c r="D83"/>
      <c r="E83"/>
      <c r="F83"/>
      <c r="G83"/>
      <c r="H83"/>
      <c r="I83"/>
      <c r="J83"/>
      <c r="K83"/>
      <c r="L83"/>
      <c r="M83" s="496"/>
      <c r="N83" s="448"/>
      <c r="O83"/>
      <c r="P83"/>
      <c r="Q83" s="357"/>
      <c r="R83" s="357"/>
    </row>
    <row r="84" spans="1:18" ht="15.75">
      <c r="A84"/>
      <c r="B84"/>
      <c r="C84"/>
      <c r="D84"/>
      <c r="E84"/>
      <c r="F84"/>
      <c r="G84"/>
      <c r="H84"/>
      <c r="I84"/>
      <c r="J84"/>
      <c r="K84"/>
      <c r="L84"/>
      <c r="M84" s="496"/>
      <c r="N84" s="448"/>
      <c r="O84"/>
      <c r="P84"/>
      <c r="Q84" s="357"/>
      <c r="R84" s="357"/>
    </row>
    <row r="85" spans="1:18" ht="15.75">
      <c r="A85"/>
      <c r="B85"/>
      <c r="C85"/>
      <c r="D85"/>
      <c r="E85"/>
      <c r="F85"/>
      <c r="G85"/>
      <c r="H85"/>
      <c r="I85"/>
      <c r="J85"/>
      <c r="K85"/>
      <c r="L85"/>
      <c r="M85" s="496"/>
      <c r="N85" s="448"/>
      <c r="O85"/>
      <c r="P85"/>
      <c r="Q85" s="357"/>
      <c r="R85" s="357"/>
    </row>
    <row r="86" spans="1:18" ht="15.75">
      <c r="A86"/>
      <c r="B86"/>
      <c r="C86"/>
      <c r="D86"/>
      <c r="E86"/>
      <c r="F86"/>
      <c r="G86"/>
      <c r="H86"/>
      <c r="I86"/>
      <c r="J86"/>
      <c r="K86"/>
      <c r="L86"/>
      <c r="M86" s="496"/>
      <c r="N86" s="448"/>
      <c r="O86"/>
      <c r="P86"/>
      <c r="Q86" s="357"/>
      <c r="R86" s="357"/>
    </row>
    <row r="87" spans="1:18" ht="15.75">
      <c r="A87"/>
      <c r="B87"/>
      <c r="C87"/>
      <c r="D87"/>
      <c r="E87"/>
      <c r="F87"/>
      <c r="G87"/>
      <c r="H87"/>
      <c r="I87"/>
      <c r="J87"/>
      <c r="K87"/>
      <c r="L87"/>
      <c r="M87" s="496"/>
      <c r="N87" s="448"/>
      <c r="O87"/>
      <c r="P87"/>
      <c r="Q87" s="357"/>
      <c r="R87" s="357"/>
    </row>
    <row r="88" spans="1:18" ht="15.75">
      <c r="A88"/>
      <c r="B88"/>
      <c r="C88"/>
      <c r="D88"/>
      <c r="E88"/>
      <c r="F88"/>
      <c r="G88"/>
      <c r="H88"/>
      <c r="I88"/>
      <c r="J88"/>
      <c r="K88"/>
      <c r="L88"/>
      <c r="M88" s="496"/>
      <c r="N88" s="448"/>
      <c r="O88"/>
      <c r="P88"/>
      <c r="Q88" s="357"/>
      <c r="R88" s="357"/>
    </row>
    <row r="89" spans="1:18" ht="15.75">
      <c r="A89"/>
      <c r="B89"/>
      <c r="C89"/>
      <c r="D89"/>
      <c r="E89"/>
      <c r="F89"/>
      <c r="G89"/>
      <c r="H89"/>
      <c r="I89"/>
      <c r="J89"/>
      <c r="K89"/>
      <c r="L89"/>
      <c r="M89" s="496"/>
      <c r="N89" s="448"/>
      <c r="O89"/>
      <c r="P89"/>
      <c r="Q89" s="357"/>
      <c r="R89" s="357"/>
    </row>
    <row r="90" spans="1:18" ht="15.7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52">
    <sortCondition descending="1" ref="Q7:Q5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9"/>
  <sheetViews>
    <sheetView showGridLines="0" zoomScaleNormal="100" workbookViewId="0">
      <selection activeCell="P40" sqref="P40"/>
    </sheetView>
  </sheetViews>
  <sheetFormatPr defaultRowHeight="12.75"/>
  <cols>
    <col min="1" max="1" width="16.85546875" style="373" customWidth="1"/>
    <col min="2" max="2" width="12.28515625" style="373" bestFit="1" customWidth="1"/>
    <col min="3" max="3" width="10.140625" style="373" customWidth="1"/>
    <col min="4" max="4" width="8.7109375" style="373"/>
    <col min="5" max="5" width="9.5703125" style="373" customWidth="1"/>
    <col min="6" max="6" width="16.7109375" style="373" customWidth="1"/>
    <col min="7" max="7" width="11.28515625" style="373" customWidth="1"/>
    <col min="8" max="8" width="10.42578125" style="373" customWidth="1"/>
    <col min="9" max="9" width="8.710937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8.7109375" style="373"/>
    <col min="256" max="256" width="4" style="373" customWidth="1"/>
    <col min="257" max="257" width="15.140625" style="373" customWidth="1"/>
    <col min="258" max="258" width="13.85546875" style="373" customWidth="1"/>
    <col min="259" max="259" width="10.140625" style="373" customWidth="1"/>
    <col min="260" max="260" width="8.7109375" style="373"/>
    <col min="261" max="261" width="3.42578125" style="373" customWidth="1"/>
    <col min="262" max="262" width="19.5703125" style="373" customWidth="1"/>
    <col min="263" max="263" width="12.28515625" style="373" customWidth="1"/>
    <col min="264" max="264" width="10.42578125" style="373" customWidth="1"/>
    <col min="265" max="265" width="8.710937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8.7109375" style="373"/>
    <col min="512" max="512" width="4" style="373" customWidth="1"/>
    <col min="513" max="513" width="15.140625" style="373" customWidth="1"/>
    <col min="514" max="514" width="13.85546875" style="373" customWidth="1"/>
    <col min="515" max="515" width="10.140625" style="373" customWidth="1"/>
    <col min="516" max="516" width="8.7109375" style="373"/>
    <col min="517" max="517" width="3.42578125" style="373" customWidth="1"/>
    <col min="518" max="518" width="19.5703125" style="373" customWidth="1"/>
    <col min="519" max="519" width="12.28515625" style="373" customWidth="1"/>
    <col min="520" max="520" width="10.42578125" style="373" customWidth="1"/>
    <col min="521" max="521" width="8.710937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8.7109375" style="373"/>
    <col min="768" max="768" width="4" style="373" customWidth="1"/>
    <col min="769" max="769" width="15.140625" style="373" customWidth="1"/>
    <col min="770" max="770" width="13.85546875" style="373" customWidth="1"/>
    <col min="771" max="771" width="10.140625" style="373" customWidth="1"/>
    <col min="772" max="772" width="8.7109375" style="373"/>
    <col min="773" max="773" width="3.42578125" style="373" customWidth="1"/>
    <col min="774" max="774" width="19.5703125" style="373" customWidth="1"/>
    <col min="775" max="775" width="12.28515625" style="373" customWidth="1"/>
    <col min="776" max="776" width="10.42578125" style="373" customWidth="1"/>
    <col min="777" max="777" width="8.710937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8.7109375" style="373"/>
    <col min="1024" max="1024" width="4" style="373" customWidth="1"/>
    <col min="1025" max="1025" width="15.140625" style="373" customWidth="1"/>
    <col min="1026" max="1026" width="13.85546875" style="373" customWidth="1"/>
    <col min="1027" max="1027" width="10.140625" style="373" customWidth="1"/>
    <col min="1028" max="1028" width="8.7109375" style="373"/>
    <col min="1029" max="1029" width="3.42578125" style="373" customWidth="1"/>
    <col min="1030" max="1030" width="19.5703125" style="373" customWidth="1"/>
    <col min="1031" max="1031" width="12.28515625" style="373" customWidth="1"/>
    <col min="1032" max="1032" width="10.42578125" style="373" customWidth="1"/>
    <col min="1033" max="1033" width="8.710937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8.7109375" style="373"/>
    <col min="1280" max="1280" width="4" style="373" customWidth="1"/>
    <col min="1281" max="1281" width="15.140625" style="373" customWidth="1"/>
    <col min="1282" max="1282" width="13.85546875" style="373" customWidth="1"/>
    <col min="1283" max="1283" width="10.140625" style="373" customWidth="1"/>
    <col min="1284" max="1284" width="8.7109375" style="373"/>
    <col min="1285" max="1285" width="3.42578125" style="373" customWidth="1"/>
    <col min="1286" max="1286" width="19.5703125" style="373" customWidth="1"/>
    <col min="1287" max="1287" width="12.28515625" style="373" customWidth="1"/>
    <col min="1288" max="1288" width="10.42578125" style="373" customWidth="1"/>
    <col min="1289" max="1289" width="8.710937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8.7109375" style="373"/>
    <col min="1536" max="1536" width="4" style="373" customWidth="1"/>
    <col min="1537" max="1537" width="15.140625" style="373" customWidth="1"/>
    <col min="1538" max="1538" width="13.85546875" style="373" customWidth="1"/>
    <col min="1539" max="1539" width="10.140625" style="373" customWidth="1"/>
    <col min="1540" max="1540" width="8.7109375" style="373"/>
    <col min="1541" max="1541" width="3.42578125" style="373" customWidth="1"/>
    <col min="1542" max="1542" width="19.5703125" style="373" customWidth="1"/>
    <col min="1543" max="1543" width="12.28515625" style="373" customWidth="1"/>
    <col min="1544" max="1544" width="10.42578125" style="373" customWidth="1"/>
    <col min="1545" max="1545" width="8.710937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8.7109375" style="373"/>
    <col min="1792" max="1792" width="4" style="373" customWidth="1"/>
    <col min="1793" max="1793" width="15.140625" style="373" customWidth="1"/>
    <col min="1794" max="1794" width="13.85546875" style="373" customWidth="1"/>
    <col min="1795" max="1795" width="10.140625" style="373" customWidth="1"/>
    <col min="1796" max="1796" width="8.7109375" style="373"/>
    <col min="1797" max="1797" width="3.42578125" style="373" customWidth="1"/>
    <col min="1798" max="1798" width="19.5703125" style="373" customWidth="1"/>
    <col min="1799" max="1799" width="12.28515625" style="373" customWidth="1"/>
    <col min="1800" max="1800" width="10.42578125" style="373" customWidth="1"/>
    <col min="1801" max="1801" width="8.710937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8.7109375" style="373"/>
    <col min="2048" max="2048" width="4" style="373" customWidth="1"/>
    <col min="2049" max="2049" width="15.140625" style="373" customWidth="1"/>
    <col min="2050" max="2050" width="13.85546875" style="373" customWidth="1"/>
    <col min="2051" max="2051" width="10.140625" style="373" customWidth="1"/>
    <col min="2052" max="2052" width="8.7109375" style="373"/>
    <col min="2053" max="2053" width="3.42578125" style="373" customWidth="1"/>
    <col min="2054" max="2054" width="19.5703125" style="373" customWidth="1"/>
    <col min="2055" max="2055" width="12.28515625" style="373" customWidth="1"/>
    <col min="2056" max="2056" width="10.42578125" style="373" customWidth="1"/>
    <col min="2057" max="2057" width="8.710937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8.7109375" style="373"/>
    <col min="2304" max="2304" width="4" style="373" customWidth="1"/>
    <col min="2305" max="2305" width="15.140625" style="373" customWidth="1"/>
    <col min="2306" max="2306" width="13.85546875" style="373" customWidth="1"/>
    <col min="2307" max="2307" width="10.140625" style="373" customWidth="1"/>
    <col min="2308" max="2308" width="8.7109375" style="373"/>
    <col min="2309" max="2309" width="3.42578125" style="373" customWidth="1"/>
    <col min="2310" max="2310" width="19.5703125" style="373" customWidth="1"/>
    <col min="2311" max="2311" width="12.28515625" style="373" customWidth="1"/>
    <col min="2312" max="2312" width="10.42578125" style="373" customWidth="1"/>
    <col min="2313" max="2313" width="8.710937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8.7109375" style="373"/>
    <col min="2560" max="2560" width="4" style="373" customWidth="1"/>
    <col min="2561" max="2561" width="15.140625" style="373" customWidth="1"/>
    <col min="2562" max="2562" width="13.85546875" style="373" customWidth="1"/>
    <col min="2563" max="2563" width="10.140625" style="373" customWidth="1"/>
    <col min="2564" max="2564" width="8.7109375" style="373"/>
    <col min="2565" max="2565" width="3.42578125" style="373" customWidth="1"/>
    <col min="2566" max="2566" width="19.5703125" style="373" customWidth="1"/>
    <col min="2567" max="2567" width="12.28515625" style="373" customWidth="1"/>
    <col min="2568" max="2568" width="10.42578125" style="373" customWidth="1"/>
    <col min="2569" max="2569" width="8.710937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8.7109375" style="373"/>
    <col min="2816" max="2816" width="4" style="373" customWidth="1"/>
    <col min="2817" max="2817" width="15.140625" style="373" customWidth="1"/>
    <col min="2818" max="2818" width="13.85546875" style="373" customWidth="1"/>
    <col min="2819" max="2819" width="10.140625" style="373" customWidth="1"/>
    <col min="2820" max="2820" width="8.7109375" style="373"/>
    <col min="2821" max="2821" width="3.42578125" style="373" customWidth="1"/>
    <col min="2822" max="2822" width="19.5703125" style="373" customWidth="1"/>
    <col min="2823" max="2823" width="12.28515625" style="373" customWidth="1"/>
    <col min="2824" max="2824" width="10.42578125" style="373" customWidth="1"/>
    <col min="2825" max="2825" width="8.710937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8.7109375" style="373"/>
    <col min="3072" max="3072" width="4" style="373" customWidth="1"/>
    <col min="3073" max="3073" width="15.140625" style="373" customWidth="1"/>
    <col min="3074" max="3074" width="13.85546875" style="373" customWidth="1"/>
    <col min="3075" max="3075" width="10.140625" style="373" customWidth="1"/>
    <col min="3076" max="3076" width="8.7109375" style="373"/>
    <col min="3077" max="3077" width="3.42578125" style="373" customWidth="1"/>
    <col min="3078" max="3078" width="19.5703125" style="373" customWidth="1"/>
    <col min="3079" max="3079" width="12.28515625" style="373" customWidth="1"/>
    <col min="3080" max="3080" width="10.42578125" style="373" customWidth="1"/>
    <col min="3081" max="3081" width="8.710937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8.7109375" style="373"/>
    <col min="3328" max="3328" width="4" style="373" customWidth="1"/>
    <col min="3329" max="3329" width="15.140625" style="373" customWidth="1"/>
    <col min="3330" max="3330" width="13.85546875" style="373" customWidth="1"/>
    <col min="3331" max="3331" width="10.140625" style="373" customWidth="1"/>
    <col min="3332" max="3332" width="8.7109375" style="373"/>
    <col min="3333" max="3333" width="3.42578125" style="373" customWidth="1"/>
    <col min="3334" max="3334" width="19.5703125" style="373" customWidth="1"/>
    <col min="3335" max="3335" width="12.28515625" style="373" customWidth="1"/>
    <col min="3336" max="3336" width="10.42578125" style="373" customWidth="1"/>
    <col min="3337" max="3337" width="8.710937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8.7109375" style="373"/>
    <col min="3584" max="3584" width="4" style="373" customWidth="1"/>
    <col min="3585" max="3585" width="15.140625" style="373" customWidth="1"/>
    <col min="3586" max="3586" width="13.85546875" style="373" customWidth="1"/>
    <col min="3587" max="3587" width="10.140625" style="373" customWidth="1"/>
    <col min="3588" max="3588" width="8.7109375" style="373"/>
    <col min="3589" max="3589" width="3.42578125" style="373" customWidth="1"/>
    <col min="3590" max="3590" width="19.5703125" style="373" customWidth="1"/>
    <col min="3591" max="3591" width="12.28515625" style="373" customWidth="1"/>
    <col min="3592" max="3592" width="10.42578125" style="373" customWidth="1"/>
    <col min="3593" max="3593" width="8.710937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8.7109375" style="373"/>
    <col min="3840" max="3840" width="4" style="373" customWidth="1"/>
    <col min="3841" max="3841" width="15.140625" style="373" customWidth="1"/>
    <col min="3842" max="3842" width="13.85546875" style="373" customWidth="1"/>
    <col min="3843" max="3843" width="10.140625" style="373" customWidth="1"/>
    <col min="3844" max="3844" width="8.7109375" style="373"/>
    <col min="3845" max="3845" width="3.42578125" style="373" customWidth="1"/>
    <col min="3846" max="3846" width="19.5703125" style="373" customWidth="1"/>
    <col min="3847" max="3847" width="12.28515625" style="373" customWidth="1"/>
    <col min="3848" max="3848" width="10.42578125" style="373" customWidth="1"/>
    <col min="3849" max="3849" width="8.710937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8.7109375" style="373"/>
    <col min="4096" max="4096" width="4" style="373" customWidth="1"/>
    <col min="4097" max="4097" width="15.140625" style="373" customWidth="1"/>
    <col min="4098" max="4098" width="13.85546875" style="373" customWidth="1"/>
    <col min="4099" max="4099" width="10.140625" style="373" customWidth="1"/>
    <col min="4100" max="4100" width="8.7109375" style="373"/>
    <col min="4101" max="4101" width="3.42578125" style="373" customWidth="1"/>
    <col min="4102" max="4102" width="19.5703125" style="373" customWidth="1"/>
    <col min="4103" max="4103" width="12.28515625" style="373" customWidth="1"/>
    <col min="4104" max="4104" width="10.42578125" style="373" customWidth="1"/>
    <col min="4105" max="4105" width="8.710937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8.7109375" style="373"/>
    <col min="4352" max="4352" width="4" style="373" customWidth="1"/>
    <col min="4353" max="4353" width="15.140625" style="373" customWidth="1"/>
    <col min="4354" max="4354" width="13.85546875" style="373" customWidth="1"/>
    <col min="4355" max="4355" width="10.140625" style="373" customWidth="1"/>
    <col min="4356" max="4356" width="8.7109375" style="373"/>
    <col min="4357" max="4357" width="3.42578125" style="373" customWidth="1"/>
    <col min="4358" max="4358" width="19.5703125" style="373" customWidth="1"/>
    <col min="4359" max="4359" width="12.28515625" style="373" customWidth="1"/>
    <col min="4360" max="4360" width="10.42578125" style="373" customWidth="1"/>
    <col min="4361" max="4361" width="8.710937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8.7109375" style="373"/>
    <col min="4608" max="4608" width="4" style="373" customWidth="1"/>
    <col min="4609" max="4609" width="15.140625" style="373" customWidth="1"/>
    <col min="4610" max="4610" width="13.85546875" style="373" customWidth="1"/>
    <col min="4611" max="4611" width="10.140625" style="373" customWidth="1"/>
    <col min="4612" max="4612" width="8.7109375" style="373"/>
    <col min="4613" max="4613" width="3.42578125" style="373" customWidth="1"/>
    <col min="4614" max="4614" width="19.5703125" style="373" customWidth="1"/>
    <col min="4615" max="4615" width="12.28515625" style="373" customWidth="1"/>
    <col min="4616" max="4616" width="10.42578125" style="373" customWidth="1"/>
    <col min="4617" max="4617" width="8.710937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8.7109375" style="373"/>
    <col min="4864" max="4864" width="4" style="373" customWidth="1"/>
    <col min="4865" max="4865" width="15.140625" style="373" customWidth="1"/>
    <col min="4866" max="4866" width="13.85546875" style="373" customWidth="1"/>
    <col min="4867" max="4867" width="10.140625" style="373" customWidth="1"/>
    <col min="4868" max="4868" width="8.7109375" style="373"/>
    <col min="4869" max="4869" width="3.42578125" style="373" customWidth="1"/>
    <col min="4870" max="4870" width="19.5703125" style="373" customWidth="1"/>
    <col min="4871" max="4871" width="12.28515625" style="373" customWidth="1"/>
    <col min="4872" max="4872" width="10.42578125" style="373" customWidth="1"/>
    <col min="4873" max="4873" width="8.710937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8.7109375" style="373"/>
    <col min="5120" max="5120" width="4" style="373" customWidth="1"/>
    <col min="5121" max="5121" width="15.140625" style="373" customWidth="1"/>
    <col min="5122" max="5122" width="13.85546875" style="373" customWidth="1"/>
    <col min="5123" max="5123" width="10.140625" style="373" customWidth="1"/>
    <col min="5124" max="5124" width="8.7109375" style="373"/>
    <col min="5125" max="5125" width="3.42578125" style="373" customWidth="1"/>
    <col min="5126" max="5126" width="19.5703125" style="373" customWidth="1"/>
    <col min="5127" max="5127" width="12.28515625" style="373" customWidth="1"/>
    <col min="5128" max="5128" width="10.42578125" style="373" customWidth="1"/>
    <col min="5129" max="5129" width="8.710937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8.7109375" style="373"/>
    <col min="5376" max="5376" width="4" style="373" customWidth="1"/>
    <col min="5377" max="5377" width="15.140625" style="373" customWidth="1"/>
    <col min="5378" max="5378" width="13.85546875" style="373" customWidth="1"/>
    <col min="5379" max="5379" width="10.140625" style="373" customWidth="1"/>
    <col min="5380" max="5380" width="8.7109375" style="373"/>
    <col min="5381" max="5381" width="3.42578125" style="373" customWidth="1"/>
    <col min="5382" max="5382" width="19.5703125" style="373" customWidth="1"/>
    <col min="5383" max="5383" width="12.28515625" style="373" customWidth="1"/>
    <col min="5384" max="5384" width="10.42578125" style="373" customWidth="1"/>
    <col min="5385" max="5385" width="8.710937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8.7109375" style="373"/>
    <col min="5632" max="5632" width="4" style="373" customWidth="1"/>
    <col min="5633" max="5633" width="15.140625" style="373" customWidth="1"/>
    <col min="5634" max="5634" width="13.85546875" style="373" customWidth="1"/>
    <col min="5635" max="5635" width="10.140625" style="373" customWidth="1"/>
    <col min="5636" max="5636" width="8.7109375" style="373"/>
    <col min="5637" max="5637" width="3.42578125" style="373" customWidth="1"/>
    <col min="5638" max="5638" width="19.5703125" style="373" customWidth="1"/>
    <col min="5639" max="5639" width="12.28515625" style="373" customWidth="1"/>
    <col min="5640" max="5640" width="10.42578125" style="373" customWidth="1"/>
    <col min="5641" max="5641" width="8.710937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8.7109375" style="373"/>
    <col min="5888" max="5888" width="4" style="373" customWidth="1"/>
    <col min="5889" max="5889" width="15.140625" style="373" customWidth="1"/>
    <col min="5890" max="5890" width="13.85546875" style="373" customWidth="1"/>
    <col min="5891" max="5891" width="10.140625" style="373" customWidth="1"/>
    <col min="5892" max="5892" width="8.7109375" style="373"/>
    <col min="5893" max="5893" width="3.42578125" style="373" customWidth="1"/>
    <col min="5894" max="5894" width="19.5703125" style="373" customWidth="1"/>
    <col min="5895" max="5895" width="12.28515625" style="373" customWidth="1"/>
    <col min="5896" max="5896" width="10.42578125" style="373" customWidth="1"/>
    <col min="5897" max="5897" width="8.710937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8.7109375" style="373"/>
    <col min="6144" max="6144" width="4" style="373" customWidth="1"/>
    <col min="6145" max="6145" width="15.140625" style="373" customWidth="1"/>
    <col min="6146" max="6146" width="13.85546875" style="373" customWidth="1"/>
    <col min="6147" max="6147" width="10.140625" style="373" customWidth="1"/>
    <col min="6148" max="6148" width="8.7109375" style="373"/>
    <col min="6149" max="6149" width="3.42578125" style="373" customWidth="1"/>
    <col min="6150" max="6150" width="19.5703125" style="373" customWidth="1"/>
    <col min="6151" max="6151" width="12.28515625" style="373" customWidth="1"/>
    <col min="6152" max="6152" width="10.42578125" style="373" customWidth="1"/>
    <col min="6153" max="6153" width="8.710937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8.7109375" style="373"/>
    <col min="6400" max="6400" width="4" style="373" customWidth="1"/>
    <col min="6401" max="6401" width="15.140625" style="373" customWidth="1"/>
    <col min="6402" max="6402" width="13.85546875" style="373" customWidth="1"/>
    <col min="6403" max="6403" width="10.140625" style="373" customWidth="1"/>
    <col min="6404" max="6404" width="8.7109375" style="373"/>
    <col min="6405" max="6405" width="3.42578125" style="373" customWidth="1"/>
    <col min="6406" max="6406" width="19.5703125" style="373" customWidth="1"/>
    <col min="6407" max="6407" width="12.28515625" style="373" customWidth="1"/>
    <col min="6408" max="6408" width="10.42578125" style="373" customWidth="1"/>
    <col min="6409" max="6409" width="8.710937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8.7109375" style="373"/>
    <col min="6656" max="6656" width="4" style="373" customWidth="1"/>
    <col min="6657" max="6657" width="15.140625" style="373" customWidth="1"/>
    <col min="6658" max="6658" width="13.85546875" style="373" customWidth="1"/>
    <col min="6659" max="6659" width="10.140625" style="373" customWidth="1"/>
    <col min="6660" max="6660" width="8.7109375" style="373"/>
    <col min="6661" max="6661" width="3.42578125" style="373" customWidth="1"/>
    <col min="6662" max="6662" width="19.5703125" style="373" customWidth="1"/>
    <col min="6663" max="6663" width="12.28515625" style="373" customWidth="1"/>
    <col min="6664" max="6664" width="10.42578125" style="373" customWidth="1"/>
    <col min="6665" max="6665" width="8.710937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8.7109375" style="373"/>
    <col min="6912" max="6912" width="4" style="373" customWidth="1"/>
    <col min="6913" max="6913" width="15.140625" style="373" customWidth="1"/>
    <col min="6914" max="6914" width="13.85546875" style="373" customWidth="1"/>
    <col min="6915" max="6915" width="10.140625" style="373" customWidth="1"/>
    <col min="6916" max="6916" width="8.7109375" style="373"/>
    <col min="6917" max="6917" width="3.42578125" style="373" customWidth="1"/>
    <col min="6918" max="6918" width="19.5703125" style="373" customWidth="1"/>
    <col min="6919" max="6919" width="12.28515625" style="373" customWidth="1"/>
    <col min="6920" max="6920" width="10.42578125" style="373" customWidth="1"/>
    <col min="6921" max="6921" width="8.710937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8.7109375" style="373"/>
    <col min="7168" max="7168" width="4" style="373" customWidth="1"/>
    <col min="7169" max="7169" width="15.140625" style="373" customWidth="1"/>
    <col min="7170" max="7170" width="13.85546875" style="373" customWidth="1"/>
    <col min="7171" max="7171" width="10.140625" style="373" customWidth="1"/>
    <col min="7172" max="7172" width="8.7109375" style="373"/>
    <col min="7173" max="7173" width="3.42578125" style="373" customWidth="1"/>
    <col min="7174" max="7174" width="19.5703125" style="373" customWidth="1"/>
    <col min="7175" max="7175" width="12.28515625" style="373" customWidth="1"/>
    <col min="7176" max="7176" width="10.42578125" style="373" customWidth="1"/>
    <col min="7177" max="7177" width="8.710937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8.7109375" style="373"/>
    <col min="7424" max="7424" width="4" style="373" customWidth="1"/>
    <col min="7425" max="7425" width="15.140625" style="373" customWidth="1"/>
    <col min="7426" max="7426" width="13.85546875" style="373" customWidth="1"/>
    <col min="7427" max="7427" width="10.140625" style="373" customWidth="1"/>
    <col min="7428" max="7428" width="8.7109375" style="373"/>
    <col min="7429" max="7429" width="3.42578125" style="373" customWidth="1"/>
    <col min="7430" max="7430" width="19.5703125" style="373" customWidth="1"/>
    <col min="7431" max="7431" width="12.28515625" style="373" customWidth="1"/>
    <col min="7432" max="7432" width="10.42578125" style="373" customWidth="1"/>
    <col min="7433" max="7433" width="8.710937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8.7109375" style="373"/>
    <col min="7680" max="7680" width="4" style="373" customWidth="1"/>
    <col min="7681" max="7681" width="15.140625" style="373" customWidth="1"/>
    <col min="7682" max="7682" width="13.85546875" style="373" customWidth="1"/>
    <col min="7683" max="7683" width="10.140625" style="373" customWidth="1"/>
    <col min="7684" max="7684" width="8.7109375" style="373"/>
    <col min="7685" max="7685" width="3.42578125" style="373" customWidth="1"/>
    <col min="7686" max="7686" width="19.5703125" style="373" customWidth="1"/>
    <col min="7687" max="7687" width="12.28515625" style="373" customWidth="1"/>
    <col min="7688" max="7688" width="10.42578125" style="373" customWidth="1"/>
    <col min="7689" max="7689" width="8.710937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8.7109375" style="373"/>
    <col min="7936" max="7936" width="4" style="373" customWidth="1"/>
    <col min="7937" max="7937" width="15.140625" style="373" customWidth="1"/>
    <col min="7938" max="7938" width="13.85546875" style="373" customWidth="1"/>
    <col min="7939" max="7939" width="10.140625" style="373" customWidth="1"/>
    <col min="7940" max="7940" width="8.7109375" style="373"/>
    <col min="7941" max="7941" width="3.42578125" style="373" customWidth="1"/>
    <col min="7942" max="7942" width="19.5703125" style="373" customWidth="1"/>
    <col min="7943" max="7943" width="12.28515625" style="373" customWidth="1"/>
    <col min="7944" max="7944" width="10.42578125" style="373" customWidth="1"/>
    <col min="7945" max="7945" width="8.710937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8.7109375" style="373"/>
    <col min="8192" max="8192" width="4" style="373" customWidth="1"/>
    <col min="8193" max="8193" width="15.140625" style="373" customWidth="1"/>
    <col min="8194" max="8194" width="13.85546875" style="373" customWidth="1"/>
    <col min="8195" max="8195" width="10.140625" style="373" customWidth="1"/>
    <col min="8196" max="8196" width="8.7109375" style="373"/>
    <col min="8197" max="8197" width="3.42578125" style="373" customWidth="1"/>
    <col min="8198" max="8198" width="19.5703125" style="373" customWidth="1"/>
    <col min="8199" max="8199" width="12.28515625" style="373" customWidth="1"/>
    <col min="8200" max="8200" width="10.42578125" style="373" customWidth="1"/>
    <col min="8201" max="8201" width="8.710937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8.7109375" style="373"/>
    <col min="8448" max="8448" width="4" style="373" customWidth="1"/>
    <col min="8449" max="8449" width="15.140625" style="373" customWidth="1"/>
    <col min="8450" max="8450" width="13.85546875" style="373" customWidth="1"/>
    <col min="8451" max="8451" width="10.140625" style="373" customWidth="1"/>
    <col min="8452" max="8452" width="8.7109375" style="373"/>
    <col min="8453" max="8453" width="3.42578125" style="373" customWidth="1"/>
    <col min="8454" max="8454" width="19.5703125" style="373" customWidth="1"/>
    <col min="8455" max="8455" width="12.28515625" style="373" customWidth="1"/>
    <col min="8456" max="8456" width="10.42578125" style="373" customWidth="1"/>
    <col min="8457" max="8457" width="8.710937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8.7109375" style="373"/>
    <col min="8704" max="8704" width="4" style="373" customWidth="1"/>
    <col min="8705" max="8705" width="15.140625" style="373" customWidth="1"/>
    <col min="8706" max="8706" width="13.85546875" style="373" customWidth="1"/>
    <col min="8707" max="8707" width="10.140625" style="373" customWidth="1"/>
    <col min="8708" max="8708" width="8.7109375" style="373"/>
    <col min="8709" max="8709" width="3.42578125" style="373" customWidth="1"/>
    <col min="8710" max="8710" width="19.5703125" style="373" customWidth="1"/>
    <col min="8711" max="8711" width="12.28515625" style="373" customWidth="1"/>
    <col min="8712" max="8712" width="10.42578125" style="373" customWidth="1"/>
    <col min="8713" max="8713" width="8.710937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8.7109375" style="373"/>
    <col min="8960" max="8960" width="4" style="373" customWidth="1"/>
    <col min="8961" max="8961" width="15.140625" style="373" customWidth="1"/>
    <col min="8962" max="8962" width="13.85546875" style="373" customWidth="1"/>
    <col min="8963" max="8963" width="10.140625" style="373" customWidth="1"/>
    <col min="8964" max="8964" width="8.7109375" style="373"/>
    <col min="8965" max="8965" width="3.42578125" style="373" customWidth="1"/>
    <col min="8966" max="8966" width="19.5703125" style="373" customWidth="1"/>
    <col min="8967" max="8967" width="12.28515625" style="373" customWidth="1"/>
    <col min="8968" max="8968" width="10.42578125" style="373" customWidth="1"/>
    <col min="8969" max="8969" width="8.710937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8.7109375" style="373"/>
    <col min="9216" max="9216" width="4" style="373" customWidth="1"/>
    <col min="9217" max="9217" width="15.140625" style="373" customWidth="1"/>
    <col min="9218" max="9218" width="13.85546875" style="373" customWidth="1"/>
    <col min="9219" max="9219" width="10.140625" style="373" customWidth="1"/>
    <col min="9220" max="9220" width="8.7109375" style="373"/>
    <col min="9221" max="9221" width="3.42578125" style="373" customWidth="1"/>
    <col min="9222" max="9222" width="19.5703125" style="373" customWidth="1"/>
    <col min="9223" max="9223" width="12.28515625" style="373" customWidth="1"/>
    <col min="9224" max="9224" width="10.42578125" style="373" customWidth="1"/>
    <col min="9225" max="9225" width="8.710937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8.7109375" style="373"/>
    <col min="9472" max="9472" width="4" style="373" customWidth="1"/>
    <col min="9473" max="9473" width="15.140625" style="373" customWidth="1"/>
    <col min="9474" max="9474" width="13.85546875" style="373" customWidth="1"/>
    <col min="9475" max="9475" width="10.140625" style="373" customWidth="1"/>
    <col min="9476" max="9476" width="8.7109375" style="373"/>
    <col min="9477" max="9477" width="3.42578125" style="373" customWidth="1"/>
    <col min="9478" max="9478" width="19.5703125" style="373" customWidth="1"/>
    <col min="9479" max="9479" width="12.28515625" style="373" customWidth="1"/>
    <col min="9480" max="9480" width="10.42578125" style="373" customWidth="1"/>
    <col min="9481" max="9481" width="8.710937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8.7109375" style="373"/>
    <col min="9728" max="9728" width="4" style="373" customWidth="1"/>
    <col min="9729" max="9729" width="15.140625" style="373" customWidth="1"/>
    <col min="9730" max="9730" width="13.85546875" style="373" customWidth="1"/>
    <col min="9731" max="9731" width="10.140625" style="373" customWidth="1"/>
    <col min="9732" max="9732" width="8.7109375" style="373"/>
    <col min="9733" max="9733" width="3.42578125" style="373" customWidth="1"/>
    <col min="9734" max="9734" width="19.5703125" style="373" customWidth="1"/>
    <col min="9735" max="9735" width="12.28515625" style="373" customWidth="1"/>
    <col min="9736" max="9736" width="10.42578125" style="373" customWidth="1"/>
    <col min="9737" max="9737" width="8.710937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8.7109375" style="373"/>
    <col min="9984" max="9984" width="4" style="373" customWidth="1"/>
    <col min="9985" max="9985" width="15.140625" style="373" customWidth="1"/>
    <col min="9986" max="9986" width="13.85546875" style="373" customWidth="1"/>
    <col min="9987" max="9987" width="10.140625" style="373" customWidth="1"/>
    <col min="9988" max="9988" width="8.7109375" style="373"/>
    <col min="9989" max="9989" width="3.42578125" style="373" customWidth="1"/>
    <col min="9990" max="9990" width="19.5703125" style="373" customWidth="1"/>
    <col min="9991" max="9991" width="12.28515625" style="373" customWidth="1"/>
    <col min="9992" max="9992" width="10.42578125" style="373" customWidth="1"/>
    <col min="9993" max="9993" width="8.710937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8.7109375" style="373"/>
    <col min="10240" max="10240" width="4" style="373" customWidth="1"/>
    <col min="10241" max="10241" width="15.140625" style="373" customWidth="1"/>
    <col min="10242" max="10242" width="13.85546875" style="373" customWidth="1"/>
    <col min="10243" max="10243" width="10.140625" style="373" customWidth="1"/>
    <col min="10244" max="10244" width="8.7109375" style="373"/>
    <col min="10245" max="10245" width="3.42578125" style="373" customWidth="1"/>
    <col min="10246" max="10246" width="19.5703125" style="373" customWidth="1"/>
    <col min="10247" max="10247" width="12.28515625" style="373" customWidth="1"/>
    <col min="10248" max="10248" width="10.42578125" style="373" customWidth="1"/>
    <col min="10249" max="10249" width="8.710937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8.7109375" style="373"/>
    <col min="10496" max="10496" width="4" style="373" customWidth="1"/>
    <col min="10497" max="10497" width="15.140625" style="373" customWidth="1"/>
    <col min="10498" max="10498" width="13.85546875" style="373" customWidth="1"/>
    <col min="10499" max="10499" width="10.140625" style="373" customWidth="1"/>
    <col min="10500" max="10500" width="8.7109375" style="373"/>
    <col min="10501" max="10501" width="3.42578125" style="373" customWidth="1"/>
    <col min="10502" max="10502" width="19.5703125" style="373" customWidth="1"/>
    <col min="10503" max="10503" width="12.28515625" style="373" customWidth="1"/>
    <col min="10504" max="10504" width="10.42578125" style="373" customWidth="1"/>
    <col min="10505" max="10505" width="8.710937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8.7109375" style="373"/>
    <col min="10752" max="10752" width="4" style="373" customWidth="1"/>
    <col min="10753" max="10753" width="15.140625" style="373" customWidth="1"/>
    <col min="10754" max="10754" width="13.85546875" style="373" customWidth="1"/>
    <col min="10755" max="10755" width="10.140625" style="373" customWidth="1"/>
    <col min="10756" max="10756" width="8.7109375" style="373"/>
    <col min="10757" max="10757" width="3.42578125" style="373" customWidth="1"/>
    <col min="10758" max="10758" width="19.5703125" style="373" customWidth="1"/>
    <col min="10759" max="10759" width="12.28515625" style="373" customWidth="1"/>
    <col min="10760" max="10760" width="10.42578125" style="373" customWidth="1"/>
    <col min="10761" max="10761" width="8.710937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8.7109375" style="373"/>
    <col min="11008" max="11008" width="4" style="373" customWidth="1"/>
    <col min="11009" max="11009" width="15.140625" style="373" customWidth="1"/>
    <col min="11010" max="11010" width="13.85546875" style="373" customWidth="1"/>
    <col min="11011" max="11011" width="10.140625" style="373" customWidth="1"/>
    <col min="11012" max="11012" width="8.7109375" style="373"/>
    <col min="11013" max="11013" width="3.42578125" style="373" customWidth="1"/>
    <col min="11014" max="11014" width="19.5703125" style="373" customWidth="1"/>
    <col min="11015" max="11015" width="12.28515625" style="373" customWidth="1"/>
    <col min="11016" max="11016" width="10.42578125" style="373" customWidth="1"/>
    <col min="11017" max="11017" width="8.710937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8.7109375" style="373"/>
    <col min="11264" max="11264" width="4" style="373" customWidth="1"/>
    <col min="11265" max="11265" width="15.140625" style="373" customWidth="1"/>
    <col min="11266" max="11266" width="13.85546875" style="373" customWidth="1"/>
    <col min="11267" max="11267" width="10.140625" style="373" customWidth="1"/>
    <col min="11268" max="11268" width="8.7109375" style="373"/>
    <col min="11269" max="11269" width="3.42578125" style="373" customWidth="1"/>
    <col min="11270" max="11270" width="19.5703125" style="373" customWidth="1"/>
    <col min="11271" max="11271" width="12.28515625" style="373" customWidth="1"/>
    <col min="11272" max="11272" width="10.42578125" style="373" customWidth="1"/>
    <col min="11273" max="11273" width="8.710937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8.7109375" style="373"/>
    <col min="11520" max="11520" width="4" style="373" customWidth="1"/>
    <col min="11521" max="11521" width="15.140625" style="373" customWidth="1"/>
    <col min="11522" max="11522" width="13.85546875" style="373" customWidth="1"/>
    <col min="11523" max="11523" width="10.140625" style="373" customWidth="1"/>
    <col min="11524" max="11524" width="8.7109375" style="373"/>
    <col min="11525" max="11525" width="3.42578125" style="373" customWidth="1"/>
    <col min="11526" max="11526" width="19.5703125" style="373" customWidth="1"/>
    <col min="11527" max="11527" width="12.28515625" style="373" customWidth="1"/>
    <col min="11528" max="11528" width="10.42578125" style="373" customWidth="1"/>
    <col min="11529" max="11529" width="8.710937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8.7109375" style="373"/>
    <col min="11776" max="11776" width="4" style="373" customWidth="1"/>
    <col min="11777" max="11777" width="15.140625" style="373" customWidth="1"/>
    <col min="11778" max="11778" width="13.85546875" style="373" customWidth="1"/>
    <col min="11779" max="11779" width="10.140625" style="373" customWidth="1"/>
    <col min="11780" max="11780" width="8.7109375" style="373"/>
    <col min="11781" max="11781" width="3.42578125" style="373" customWidth="1"/>
    <col min="11782" max="11782" width="19.5703125" style="373" customWidth="1"/>
    <col min="11783" max="11783" width="12.28515625" style="373" customWidth="1"/>
    <col min="11784" max="11784" width="10.42578125" style="373" customWidth="1"/>
    <col min="11785" max="11785" width="8.710937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8.7109375" style="373"/>
    <col min="12032" max="12032" width="4" style="373" customWidth="1"/>
    <col min="12033" max="12033" width="15.140625" style="373" customWidth="1"/>
    <col min="12034" max="12034" width="13.85546875" style="373" customWidth="1"/>
    <col min="12035" max="12035" width="10.140625" style="373" customWidth="1"/>
    <col min="12036" max="12036" width="8.7109375" style="373"/>
    <col min="12037" max="12037" width="3.42578125" style="373" customWidth="1"/>
    <col min="12038" max="12038" width="19.5703125" style="373" customWidth="1"/>
    <col min="12039" max="12039" width="12.28515625" style="373" customWidth="1"/>
    <col min="12040" max="12040" width="10.42578125" style="373" customWidth="1"/>
    <col min="12041" max="12041" width="8.710937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8.7109375" style="373"/>
    <col min="12288" max="12288" width="4" style="373" customWidth="1"/>
    <col min="12289" max="12289" width="15.140625" style="373" customWidth="1"/>
    <col min="12290" max="12290" width="13.85546875" style="373" customWidth="1"/>
    <col min="12291" max="12291" width="10.140625" style="373" customWidth="1"/>
    <col min="12292" max="12292" width="8.7109375" style="373"/>
    <col min="12293" max="12293" width="3.42578125" style="373" customWidth="1"/>
    <col min="12294" max="12294" width="19.5703125" style="373" customWidth="1"/>
    <col min="12295" max="12295" width="12.28515625" style="373" customWidth="1"/>
    <col min="12296" max="12296" width="10.42578125" style="373" customWidth="1"/>
    <col min="12297" max="12297" width="8.710937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8.7109375" style="373"/>
    <col min="12544" max="12544" width="4" style="373" customWidth="1"/>
    <col min="12545" max="12545" width="15.140625" style="373" customWidth="1"/>
    <col min="12546" max="12546" width="13.85546875" style="373" customWidth="1"/>
    <col min="12547" max="12547" width="10.140625" style="373" customWidth="1"/>
    <col min="12548" max="12548" width="8.7109375" style="373"/>
    <col min="12549" max="12549" width="3.42578125" style="373" customWidth="1"/>
    <col min="12550" max="12550" width="19.5703125" style="373" customWidth="1"/>
    <col min="12551" max="12551" width="12.28515625" style="373" customWidth="1"/>
    <col min="12552" max="12552" width="10.42578125" style="373" customWidth="1"/>
    <col min="12553" max="12553" width="8.710937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8.7109375" style="373"/>
    <col min="12800" max="12800" width="4" style="373" customWidth="1"/>
    <col min="12801" max="12801" width="15.140625" style="373" customWidth="1"/>
    <col min="12802" max="12802" width="13.85546875" style="373" customWidth="1"/>
    <col min="12803" max="12803" width="10.140625" style="373" customWidth="1"/>
    <col min="12804" max="12804" width="8.7109375" style="373"/>
    <col min="12805" max="12805" width="3.42578125" style="373" customWidth="1"/>
    <col min="12806" max="12806" width="19.5703125" style="373" customWidth="1"/>
    <col min="12807" max="12807" width="12.28515625" style="373" customWidth="1"/>
    <col min="12808" max="12808" width="10.42578125" style="373" customWidth="1"/>
    <col min="12809" max="12809" width="8.710937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8.7109375" style="373"/>
    <col min="13056" max="13056" width="4" style="373" customWidth="1"/>
    <col min="13057" max="13057" width="15.140625" style="373" customWidth="1"/>
    <col min="13058" max="13058" width="13.85546875" style="373" customWidth="1"/>
    <col min="13059" max="13059" width="10.140625" style="373" customWidth="1"/>
    <col min="13060" max="13060" width="8.7109375" style="373"/>
    <col min="13061" max="13061" width="3.42578125" style="373" customWidth="1"/>
    <col min="13062" max="13062" width="19.5703125" style="373" customWidth="1"/>
    <col min="13063" max="13063" width="12.28515625" style="373" customWidth="1"/>
    <col min="13064" max="13064" width="10.42578125" style="373" customWidth="1"/>
    <col min="13065" max="13065" width="8.710937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8.7109375" style="373"/>
    <col min="13312" max="13312" width="4" style="373" customWidth="1"/>
    <col min="13313" max="13313" width="15.140625" style="373" customWidth="1"/>
    <col min="13314" max="13314" width="13.85546875" style="373" customWidth="1"/>
    <col min="13315" max="13315" width="10.140625" style="373" customWidth="1"/>
    <col min="13316" max="13316" width="8.7109375" style="373"/>
    <col min="13317" max="13317" width="3.42578125" style="373" customWidth="1"/>
    <col min="13318" max="13318" width="19.5703125" style="373" customWidth="1"/>
    <col min="13319" max="13319" width="12.28515625" style="373" customWidth="1"/>
    <col min="13320" max="13320" width="10.42578125" style="373" customWidth="1"/>
    <col min="13321" max="13321" width="8.710937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8.7109375" style="373"/>
    <col min="13568" max="13568" width="4" style="373" customWidth="1"/>
    <col min="13569" max="13569" width="15.140625" style="373" customWidth="1"/>
    <col min="13570" max="13570" width="13.85546875" style="373" customWidth="1"/>
    <col min="13571" max="13571" width="10.140625" style="373" customWidth="1"/>
    <col min="13572" max="13572" width="8.7109375" style="373"/>
    <col min="13573" max="13573" width="3.42578125" style="373" customWidth="1"/>
    <col min="13574" max="13574" width="19.5703125" style="373" customWidth="1"/>
    <col min="13575" max="13575" width="12.28515625" style="373" customWidth="1"/>
    <col min="13576" max="13576" width="10.42578125" style="373" customWidth="1"/>
    <col min="13577" max="13577" width="8.710937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8.7109375" style="373"/>
    <col min="13824" max="13824" width="4" style="373" customWidth="1"/>
    <col min="13825" max="13825" width="15.140625" style="373" customWidth="1"/>
    <col min="13826" max="13826" width="13.85546875" style="373" customWidth="1"/>
    <col min="13827" max="13827" width="10.140625" style="373" customWidth="1"/>
    <col min="13828" max="13828" width="8.7109375" style="373"/>
    <col min="13829" max="13829" width="3.42578125" style="373" customWidth="1"/>
    <col min="13830" max="13830" width="19.5703125" style="373" customWidth="1"/>
    <col min="13831" max="13831" width="12.28515625" style="373" customWidth="1"/>
    <col min="13832" max="13832" width="10.42578125" style="373" customWidth="1"/>
    <col min="13833" max="13833" width="8.710937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8.7109375" style="373"/>
    <col min="14080" max="14080" width="4" style="373" customWidth="1"/>
    <col min="14081" max="14081" width="15.140625" style="373" customWidth="1"/>
    <col min="14082" max="14082" width="13.85546875" style="373" customWidth="1"/>
    <col min="14083" max="14083" width="10.140625" style="373" customWidth="1"/>
    <col min="14084" max="14084" width="8.7109375" style="373"/>
    <col min="14085" max="14085" width="3.42578125" style="373" customWidth="1"/>
    <col min="14086" max="14086" width="19.5703125" style="373" customWidth="1"/>
    <col min="14087" max="14087" width="12.28515625" style="373" customWidth="1"/>
    <col min="14088" max="14088" width="10.42578125" style="373" customWidth="1"/>
    <col min="14089" max="14089" width="8.710937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8.7109375" style="373"/>
    <col min="14336" max="14336" width="4" style="373" customWidth="1"/>
    <col min="14337" max="14337" width="15.140625" style="373" customWidth="1"/>
    <col min="14338" max="14338" width="13.85546875" style="373" customWidth="1"/>
    <col min="14339" max="14339" width="10.140625" style="373" customWidth="1"/>
    <col min="14340" max="14340" width="8.7109375" style="373"/>
    <col min="14341" max="14341" width="3.42578125" style="373" customWidth="1"/>
    <col min="14342" max="14342" width="19.5703125" style="373" customWidth="1"/>
    <col min="14343" max="14343" width="12.28515625" style="373" customWidth="1"/>
    <col min="14344" max="14344" width="10.42578125" style="373" customWidth="1"/>
    <col min="14345" max="14345" width="8.710937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8.7109375" style="373"/>
    <col min="14592" max="14592" width="4" style="373" customWidth="1"/>
    <col min="14593" max="14593" width="15.140625" style="373" customWidth="1"/>
    <col min="14594" max="14594" width="13.85546875" style="373" customWidth="1"/>
    <col min="14595" max="14595" width="10.140625" style="373" customWidth="1"/>
    <col min="14596" max="14596" width="8.7109375" style="373"/>
    <col min="14597" max="14597" width="3.42578125" style="373" customWidth="1"/>
    <col min="14598" max="14598" width="19.5703125" style="373" customWidth="1"/>
    <col min="14599" max="14599" width="12.28515625" style="373" customWidth="1"/>
    <col min="14600" max="14600" width="10.42578125" style="373" customWidth="1"/>
    <col min="14601" max="14601" width="8.710937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8.7109375" style="373"/>
    <col min="14848" max="14848" width="4" style="373" customWidth="1"/>
    <col min="14849" max="14849" width="15.140625" style="373" customWidth="1"/>
    <col min="14850" max="14850" width="13.85546875" style="373" customWidth="1"/>
    <col min="14851" max="14851" width="10.140625" style="373" customWidth="1"/>
    <col min="14852" max="14852" width="8.7109375" style="373"/>
    <col min="14853" max="14853" width="3.42578125" style="373" customWidth="1"/>
    <col min="14854" max="14854" width="19.5703125" style="373" customWidth="1"/>
    <col min="14855" max="14855" width="12.28515625" style="373" customWidth="1"/>
    <col min="14856" max="14856" width="10.42578125" style="373" customWidth="1"/>
    <col min="14857" max="14857" width="8.710937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8.7109375" style="373"/>
    <col min="15104" max="15104" width="4" style="373" customWidth="1"/>
    <col min="15105" max="15105" width="15.140625" style="373" customWidth="1"/>
    <col min="15106" max="15106" width="13.85546875" style="373" customWidth="1"/>
    <col min="15107" max="15107" width="10.140625" style="373" customWidth="1"/>
    <col min="15108" max="15108" width="8.7109375" style="373"/>
    <col min="15109" max="15109" width="3.42578125" style="373" customWidth="1"/>
    <col min="15110" max="15110" width="19.5703125" style="373" customWidth="1"/>
    <col min="15111" max="15111" width="12.28515625" style="373" customWidth="1"/>
    <col min="15112" max="15112" width="10.42578125" style="373" customWidth="1"/>
    <col min="15113" max="15113" width="8.710937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8.7109375" style="373"/>
    <col min="15360" max="15360" width="4" style="373" customWidth="1"/>
    <col min="15361" max="15361" width="15.140625" style="373" customWidth="1"/>
    <col min="15362" max="15362" width="13.85546875" style="373" customWidth="1"/>
    <col min="15363" max="15363" width="10.140625" style="373" customWidth="1"/>
    <col min="15364" max="15364" width="8.7109375" style="373"/>
    <col min="15365" max="15365" width="3.42578125" style="373" customWidth="1"/>
    <col min="15366" max="15366" width="19.5703125" style="373" customWidth="1"/>
    <col min="15367" max="15367" width="12.28515625" style="373" customWidth="1"/>
    <col min="15368" max="15368" width="10.42578125" style="373" customWidth="1"/>
    <col min="15369" max="15369" width="8.710937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8.7109375" style="373"/>
    <col min="15616" max="15616" width="4" style="373" customWidth="1"/>
    <col min="15617" max="15617" width="15.140625" style="373" customWidth="1"/>
    <col min="15618" max="15618" width="13.85546875" style="373" customWidth="1"/>
    <col min="15619" max="15619" width="10.140625" style="373" customWidth="1"/>
    <col min="15620" max="15620" width="8.7109375" style="373"/>
    <col min="15621" max="15621" width="3.42578125" style="373" customWidth="1"/>
    <col min="15622" max="15622" width="19.5703125" style="373" customWidth="1"/>
    <col min="15623" max="15623" width="12.28515625" style="373" customWidth="1"/>
    <col min="15624" max="15624" width="10.42578125" style="373" customWidth="1"/>
    <col min="15625" max="15625" width="8.710937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8.7109375" style="373"/>
    <col min="15872" max="15872" width="4" style="373" customWidth="1"/>
    <col min="15873" max="15873" width="15.140625" style="373" customWidth="1"/>
    <col min="15874" max="15874" width="13.85546875" style="373" customWidth="1"/>
    <col min="15875" max="15875" width="10.140625" style="373" customWidth="1"/>
    <col min="15876" max="15876" width="8.7109375" style="373"/>
    <col min="15877" max="15877" width="3.42578125" style="373" customWidth="1"/>
    <col min="15878" max="15878" width="19.5703125" style="373" customWidth="1"/>
    <col min="15879" max="15879" width="12.28515625" style="373" customWidth="1"/>
    <col min="15880" max="15880" width="10.42578125" style="373" customWidth="1"/>
    <col min="15881" max="15881" width="8.710937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8.7109375" style="373"/>
    <col min="16128" max="16128" width="4" style="373" customWidth="1"/>
    <col min="16129" max="16129" width="15.140625" style="373" customWidth="1"/>
    <col min="16130" max="16130" width="13.85546875" style="373" customWidth="1"/>
    <col min="16131" max="16131" width="10.140625" style="373" customWidth="1"/>
    <col min="16132" max="16132" width="8.7109375" style="373"/>
    <col min="16133" max="16133" width="3.42578125" style="373" customWidth="1"/>
    <col min="16134" max="16134" width="19.5703125" style="373" customWidth="1"/>
    <col min="16135" max="16135" width="12.28515625" style="373" customWidth="1"/>
    <col min="16136" max="16136" width="10.42578125" style="373" customWidth="1"/>
    <col min="16137" max="16137" width="8.710937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8.7109375" style="373"/>
  </cols>
  <sheetData>
    <row r="1" spans="1:27" ht="18.75">
      <c r="A1" s="414" t="s">
        <v>212</v>
      </c>
    </row>
    <row r="2" spans="1:27" ht="18" customHeight="1">
      <c r="A2" s="1325" t="s">
        <v>521</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8" customHeight="1">
      <c r="A3" s="1326" t="s">
        <v>522</v>
      </c>
      <c r="B3" s="1326"/>
      <c r="C3" s="1326"/>
      <c r="D3" s="1326"/>
      <c r="E3" s="1326"/>
      <c r="F3" s="1326"/>
      <c r="G3" s="1326"/>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11283.868</v>
      </c>
      <c r="C8" s="433">
        <v>12356</v>
      </c>
      <c r="D8" s="434">
        <v>2.7002489934371505</v>
      </c>
      <c r="E8" s="447"/>
      <c r="F8" s="432" t="s">
        <v>137</v>
      </c>
      <c r="G8" s="433">
        <v>1140.9839999999999</v>
      </c>
      <c r="H8" s="433">
        <v>4636</v>
      </c>
      <c r="I8" s="434">
        <v>3.7238867348137701</v>
      </c>
      <c r="K8" s="435" t="s">
        <v>140</v>
      </c>
      <c r="L8" s="436">
        <v>7415.8469999999998</v>
      </c>
      <c r="M8" s="436">
        <v>1867.393</v>
      </c>
      <c r="N8" s="437">
        <v>3.9712299446340431</v>
      </c>
      <c r="P8" s="435" t="s">
        <v>330</v>
      </c>
      <c r="Q8" s="436">
        <v>2004.3920000000001</v>
      </c>
      <c r="R8" s="436">
        <v>385.88</v>
      </c>
      <c r="S8" s="437">
        <v>5.1943402093915205</v>
      </c>
    </row>
    <row r="9" spans="1:27" ht="15.75">
      <c r="A9" s="432" t="s">
        <v>142</v>
      </c>
      <c r="B9" s="433">
        <v>7405.6689999999999</v>
      </c>
      <c r="C9" s="433">
        <v>5349</v>
      </c>
      <c r="D9" s="434">
        <v>2.9579915274479212</v>
      </c>
      <c r="E9" s="448"/>
      <c r="F9" s="432" t="s">
        <v>156</v>
      </c>
      <c r="G9" s="433">
        <v>1081.1199999999999</v>
      </c>
      <c r="H9" s="433">
        <v>5597</v>
      </c>
      <c r="I9" s="434">
        <v>3.0653026969401407</v>
      </c>
      <c r="K9" s="432" t="s">
        <v>157</v>
      </c>
      <c r="L9" s="433">
        <v>3538.6689999999999</v>
      </c>
      <c r="M9" s="433">
        <v>465.20600000000002</v>
      </c>
      <c r="N9" s="434">
        <v>7.606671023159632</v>
      </c>
      <c r="P9" s="432" t="s">
        <v>154</v>
      </c>
      <c r="Q9" s="433">
        <v>1231.443</v>
      </c>
      <c r="R9" s="433">
        <v>243.28100000000001</v>
      </c>
      <c r="S9" s="434">
        <v>5.0618132940920173</v>
      </c>
    </row>
    <row r="10" spans="1:27" ht="15.75">
      <c r="A10" s="432" t="s">
        <v>159</v>
      </c>
      <c r="B10" s="433">
        <v>5550.9970000000003</v>
      </c>
      <c r="C10" s="433">
        <v>9207</v>
      </c>
      <c r="D10" s="434">
        <v>2.4283447612731517</v>
      </c>
      <c r="E10" s="447"/>
      <c r="F10" s="432" t="s">
        <v>155</v>
      </c>
      <c r="G10" s="433">
        <v>1037.828</v>
      </c>
      <c r="H10" s="433">
        <v>4861</v>
      </c>
      <c r="I10" s="434">
        <v>2.8987260808481996</v>
      </c>
      <c r="K10" s="432" t="s">
        <v>155</v>
      </c>
      <c r="L10" s="433">
        <v>3520.422</v>
      </c>
      <c r="M10" s="433">
        <v>825.22900000000004</v>
      </c>
      <c r="N10" s="434">
        <v>4.2659940452892471</v>
      </c>
      <c r="P10" s="432" t="s">
        <v>139</v>
      </c>
      <c r="Q10" s="433">
        <v>872.09799999999996</v>
      </c>
      <c r="R10" s="433">
        <v>148.64699999999999</v>
      </c>
      <c r="S10" s="434">
        <v>5.8669061602319585</v>
      </c>
    </row>
    <row r="11" spans="1:27" ht="15.75">
      <c r="A11" s="432" t="s">
        <v>155</v>
      </c>
      <c r="B11" s="433">
        <v>4344.3310000000001</v>
      </c>
      <c r="C11" s="433">
        <v>8552</v>
      </c>
      <c r="D11" s="434">
        <v>2.5845544184541209</v>
      </c>
      <c r="E11" s="448"/>
      <c r="F11" s="432" t="s">
        <v>152</v>
      </c>
      <c r="G11" s="433">
        <v>460.78699999999998</v>
      </c>
      <c r="H11" s="433">
        <v>1747</v>
      </c>
      <c r="I11" s="434">
        <v>3.4204326137949459</v>
      </c>
      <c r="K11" s="432" t="s">
        <v>159</v>
      </c>
      <c r="L11" s="433">
        <v>2917.7640000000001</v>
      </c>
      <c r="M11" s="433">
        <v>799.33199999999999</v>
      </c>
      <c r="N11" s="434">
        <v>3.6502529612226211</v>
      </c>
      <c r="P11" s="432" t="s">
        <v>137</v>
      </c>
      <c r="Q11" s="433">
        <v>725.04</v>
      </c>
      <c r="R11" s="433">
        <v>198.57400000000001</v>
      </c>
      <c r="S11" s="434">
        <v>3.6512332933818121</v>
      </c>
    </row>
    <row r="12" spans="1:27" ht="16.5" thickBot="1">
      <c r="A12" s="432" t="s">
        <v>156</v>
      </c>
      <c r="B12" s="433">
        <v>3700.0970000000002</v>
      </c>
      <c r="C12" s="433">
        <v>8319</v>
      </c>
      <c r="D12" s="434">
        <v>2.9380679454073646</v>
      </c>
      <c r="E12" s="448"/>
      <c r="F12" s="449" t="s">
        <v>154</v>
      </c>
      <c r="G12" s="450">
        <v>345.98</v>
      </c>
      <c r="H12" s="450">
        <v>1469</v>
      </c>
      <c r="I12" s="451">
        <v>3.6717713606503444</v>
      </c>
      <c r="K12" s="432" t="s">
        <v>247</v>
      </c>
      <c r="L12" s="433">
        <v>2903.6680000000001</v>
      </c>
      <c r="M12" s="433">
        <v>959.63699999999994</v>
      </c>
      <c r="N12" s="434">
        <v>3.0257982966475869</v>
      </c>
      <c r="P12" s="432" t="s">
        <v>140</v>
      </c>
      <c r="Q12" s="433">
        <v>601.101</v>
      </c>
      <c r="R12" s="433">
        <v>162.65299999999999</v>
      </c>
      <c r="S12" s="434">
        <v>3.6956035240665712</v>
      </c>
    </row>
    <row r="13" spans="1:27" ht="16.5" thickBot="1">
      <c r="A13" s="432" t="s">
        <v>150</v>
      </c>
      <c r="B13" s="433">
        <v>3061.6030000000001</v>
      </c>
      <c r="C13" s="433">
        <v>2456</v>
      </c>
      <c r="D13" s="434">
        <v>2.2044158836447423</v>
      </c>
      <c r="E13" s="448"/>
      <c r="F13" s="438" t="s">
        <v>222</v>
      </c>
      <c r="G13" s="439">
        <v>4768.4669999999996</v>
      </c>
      <c r="H13" s="439">
        <v>22447</v>
      </c>
      <c r="I13" s="440">
        <v>3.1374094168332372</v>
      </c>
      <c r="K13" s="432" t="s">
        <v>330</v>
      </c>
      <c r="L13" s="433">
        <v>1971.576</v>
      </c>
      <c r="M13" s="433">
        <v>249.607</v>
      </c>
      <c r="N13" s="434">
        <v>7.8987207890804347</v>
      </c>
      <c r="P13" s="432" t="s">
        <v>157</v>
      </c>
      <c r="Q13" s="433">
        <v>504.67399999999998</v>
      </c>
      <c r="R13" s="433">
        <v>76.932000000000002</v>
      </c>
      <c r="S13" s="434">
        <v>6.5600010398793733</v>
      </c>
    </row>
    <row r="14" spans="1:27" ht="15.75">
      <c r="A14" s="432" t="s">
        <v>138</v>
      </c>
      <c r="B14" s="433">
        <v>1968.383</v>
      </c>
      <c r="C14" s="433">
        <v>3632</v>
      </c>
      <c r="D14" s="434">
        <v>3.0631210055290405</v>
      </c>
      <c r="E14" s="448"/>
      <c r="F14"/>
      <c r="G14"/>
      <c r="H14"/>
      <c r="I14"/>
      <c r="K14" s="432" t="s">
        <v>137</v>
      </c>
      <c r="L14" s="433">
        <v>1759.5740000000001</v>
      </c>
      <c r="M14" s="433">
        <v>531.44100000000003</v>
      </c>
      <c r="N14" s="434">
        <v>3.3109489106034347</v>
      </c>
      <c r="P14" s="432" t="s">
        <v>142</v>
      </c>
      <c r="Q14" s="433">
        <v>302.85000000000002</v>
      </c>
      <c r="R14" s="433">
        <v>68.570999999999998</v>
      </c>
      <c r="S14" s="434">
        <v>4.4165901036881481</v>
      </c>
    </row>
    <row r="15" spans="1:27" ht="15.75">
      <c r="A15" s="432" t="s">
        <v>137</v>
      </c>
      <c r="B15" s="433">
        <v>1140.9839999999999</v>
      </c>
      <c r="C15" s="433">
        <v>4636</v>
      </c>
      <c r="D15" s="434">
        <v>3.7238867348137701</v>
      </c>
      <c r="E15" s="448"/>
      <c r="K15" s="432" t="s">
        <v>142</v>
      </c>
      <c r="L15" s="433">
        <v>1741.268</v>
      </c>
      <c r="M15" s="433">
        <v>323.791</v>
      </c>
      <c r="N15" s="434">
        <v>5.3777529332192682</v>
      </c>
      <c r="P15" s="432" t="s">
        <v>465</v>
      </c>
      <c r="Q15" s="433">
        <v>279.858</v>
      </c>
      <c r="R15" s="433">
        <v>38.531999999999996</v>
      </c>
      <c r="S15" s="434">
        <v>7.2630021800062297</v>
      </c>
      <c r="U15" s="357"/>
      <c r="V15" s="357"/>
      <c r="W15" s="357"/>
      <c r="X15" s="357"/>
    </row>
    <row r="16" spans="1:27" ht="16.5" thickBot="1">
      <c r="A16" s="432" t="s">
        <v>140</v>
      </c>
      <c r="B16" s="433">
        <v>1050.5740000000001</v>
      </c>
      <c r="C16" s="433">
        <v>1979</v>
      </c>
      <c r="D16" s="434">
        <v>5.3918724723368445</v>
      </c>
      <c r="E16" s="448"/>
      <c r="F16" s="357"/>
      <c r="G16" s="357"/>
      <c r="H16" s="357"/>
      <c r="I16" s="357"/>
      <c r="K16" s="432" t="s">
        <v>151</v>
      </c>
      <c r="L16" s="433">
        <v>1711.8</v>
      </c>
      <c r="M16" s="433">
        <v>480.68599999999998</v>
      </c>
      <c r="N16" s="434">
        <v>3.5611605081071636</v>
      </c>
      <c r="P16" s="449" t="s">
        <v>146</v>
      </c>
      <c r="Q16" s="450">
        <v>130.80000000000001</v>
      </c>
      <c r="R16" s="450">
        <v>40.875</v>
      </c>
      <c r="S16" s="451">
        <v>3.2</v>
      </c>
      <c r="U16" s="357"/>
      <c r="V16" s="357"/>
      <c r="W16" s="357"/>
      <c r="X16" s="357"/>
    </row>
    <row r="17" spans="1:24" ht="16.5" thickBot="1">
      <c r="A17" s="432" t="s">
        <v>330</v>
      </c>
      <c r="B17" s="433">
        <v>973.46100000000001</v>
      </c>
      <c r="C17" s="433">
        <v>2191</v>
      </c>
      <c r="D17" s="434">
        <v>3.2813255266005323</v>
      </c>
      <c r="E17" s="447"/>
      <c r="F17" s="357"/>
      <c r="G17" s="357"/>
      <c r="H17" s="357"/>
      <c r="I17" s="357"/>
      <c r="K17" s="432" t="s">
        <v>154</v>
      </c>
      <c r="L17" s="433">
        <v>1211.252</v>
      </c>
      <c r="M17" s="433">
        <v>250.953</v>
      </c>
      <c r="N17" s="434">
        <v>4.8266089666192471</v>
      </c>
      <c r="P17" s="438" t="s">
        <v>222</v>
      </c>
      <c r="Q17" s="439">
        <v>6818.3370000000004</v>
      </c>
      <c r="R17" s="439">
        <v>1410.202</v>
      </c>
      <c r="S17" s="440">
        <v>4.8350073251917101</v>
      </c>
      <c r="U17" s="357"/>
      <c r="V17" s="357"/>
      <c r="W17" s="357"/>
      <c r="X17" s="357"/>
    </row>
    <row r="18" spans="1:24" ht="16.5" thickBot="1">
      <c r="A18" s="449" t="s">
        <v>151</v>
      </c>
      <c r="B18" s="450">
        <v>802.42600000000004</v>
      </c>
      <c r="C18" s="450">
        <v>418</v>
      </c>
      <c r="D18" s="451">
        <v>3.953032169072368</v>
      </c>
      <c r="E18" s="452"/>
      <c r="F18" s="357"/>
      <c r="G18" s="357"/>
      <c r="H18" s="357"/>
      <c r="I18" s="357"/>
      <c r="K18" s="432" t="s">
        <v>145</v>
      </c>
      <c r="L18" s="433">
        <v>714.05399999999997</v>
      </c>
      <c r="M18" s="433">
        <v>214.51499999999999</v>
      </c>
      <c r="N18" s="434">
        <v>3.328690301377526</v>
      </c>
      <c r="P18"/>
      <c r="Q18"/>
      <c r="R18"/>
      <c r="S18"/>
      <c r="U18" s="357"/>
      <c r="V18" s="357"/>
      <c r="W18" s="357"/>
      <c r="X18" s="357"/>
    </row>
    <row r="19" spans="1:24" ht="16.5" thickBot="1">
      <c r="A19" s="438" t="s">
        <v>222</v>
      </c>
      <c r="B19" s="439">
        <v>42293.508999999998</v>
      </c>
      <c r="C19" s="439">
        <v>62710</v>
      </c>
      <c r="D19" s="440">
        <v>2.7772245896825307</v>
      </c>
      <c r="E19" s="453"/>
      <c r="F19"/>
      <c r="G19"/>
      <c r="H19" s="357"/>
      <c r="I19" s="357"/>
      <c r="K19" s="432" t="s">
        <v>152</v>
      </c>
      <c r="L19" s="433">
        <v>496.08100000000002</v>
      </c>
      <c r="M19" s="433">
        <v>136.36500000000001</v>
      </c>
      <c r="N19" s="434">
        <v>3.637890954423789</v>
      </c>
      <c r="P19"/>
      <c r="Q19"/>
      <c r="R19"/>
      <c r="S19"/>
      <c r="U19" s="357"/>
      <c r="V19" s="357"/>
      <c r="W19" s="357"/>
      <c r="X19" s="357"/>
    </row>
    <row r="20" spans="1:24" ht="15" customHeight="1" thickBot="1">
      <c r="A20"/>
      <c r="B20"/>
      <c r="C20"/>
      <c r="D20"/>
      <c r="E20"/>
      <c r="F20"/>
      <c r="G20"/>
      <c r="H20"/>
      <c r="I20"/>
      <c r="K20" s="449" t="s">
        <v>139</v>
      </c>
      <c r="L20" s="450">
        <v>439.822</v>
      </c>
      <c r="M20" s="450">
        <v>86.692999999999998</v>
      </c>
      <c r="N20" s="451">
        <v>5.0733277196544124</v>
      </c>
      <c r="P20"/>
      <c r="Q20"/>
      <c r="R20"/>
      <c r="S20"/>
      <c r="U20" s="357"/>
      <c r="V20" s="357"/>
      <c r="W20" s="357"/>
      <c r="X20" s="357"/>
    </row>
    <row r="21" spans="1:24" ht="16.5" thickBot="1">
      <c r="A21"/>
      <c r="B21"/>
      <c r="C21"/>
      <c r="D21"/>
      <c r="E21"/>
      <c r="F21"/>
      <c r="G21"/>
      <c r="H21"/>
      <c r="I21"/>
      <c r="K21" s="438" t="s">
        <v>222</v>
      </c>
      <c r="L21" s="439">
        <v>31422.873</v>
      </c>
      <c r="M21" s="439">
        <v>7299.2939999999999</v>
      </c>
      <c r="N21" s="440">
        <v>4.3049194894739138</v>
      </c>
      <c r="P21"/>
      <c r="Q21"/>
      <c r="R21"/>
      <c r="S21"/>
    </row>
    <row r="22" spans="1:24">
      <c r="A22"/>
      <c r="B22"/>
      <c r="C22"/>
      <c r="D22"/>
      <c r="E22"/>
      <c r="H22"/>
      <c r="I22"/>
      <c r="J22" s="357"/>
      <c r="K22"/>
      <c r="L22"/>
      <c r="M22"/>
      <c r="N22"/>
      <c r="P22"/>
      <c r="Q22"/>
      <c r="R22"/>
      <c r="S22"/>
    </row>
    <row r="23" spans="1:24">
      <c r="A23"/>
      <c r="B23"/>
      <c r="C23"/>
      <c r="D23"/>
      <c r="E23"/>
      <c r="H23"/>
      <c r="I23"/>
      <c r="J23" s="357"/>
      <c r="K23"/>
      <c r="L23"/>
      <c r="M23"/>
      <c r="N23"/>
      <c r="P23"/>
      <c r="Q23"/>
      <c r="R23"/>
      <c r="S23"/>
    </row>
    <row r="24" spans="1:24">
      <c r="E24" s="357"/>
      <c r="F24"/>
      <c r="G24"/>
      <c r="H24"/>
      <c r="I24"/>
      <c r="J24" s="357"/>
      <c r="K24"/>
      <c r="L24"/>
      <c r="M24"/>
      <c r="N24"/>
      <c r="O24"/>
      <c r="P24"/>
      <c r="Q24"/>
      <c r="R24"/>
      <c r="S24"/>
      <c r="T24"/>
    </row>
    <row r="25" spans="1:24">
      <c r="A25"/>
      <c r="B25"/>
      <c r="C25"/>
      <c r="D25"/>
      <c r="E25"/>
      <c r="F25"/>
      <c r="G25"/>
      <c r="H25"/>
      <c r="I25"/>
      <c r="J25" s="357"/>
      <c r="K25"/>
      <c r="L25"/>
      <c r="M25"/>
      <c r="N25"/>
      <c r="O25"/>
      <c r="T25"/>
    </row>
    <row r="26" spans="1:24">
      <c r="E26"/>
      <c r="F26"/>
      <c r="G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7"/>
      <c r="G145" s="357"/>
      <c r="H145" s="357"/>
      <c r="I145" s="357"/>
      <c r="J145"/>
      <c r="K145"/>
      <c r="L145"/>
    </row>
    <row r="146" spans="1:12">
      <c r="A146"/>
      <c r="B146"/>
      <c r="C146"/>
      <c r="D146"/>
      <c r="E146"/>
      <c r="F146" s="357"/>
      <c r="G146" s="357"/>
      <c r="H146" s="357"/>
      <c r="I146" s="357"/>
      <c r="J146"/>
      <c r="K146"/>
      <c r="L146"/>
    </row>
    <row r="147" spans="1:12">
      <c r="A147"/>
      <c r="B147"/>
      <c r="C147"/>
      <c r="D147"/>
      <c r="E147"/>
      <c r="F147" s="357"/>
      <c r="G147" s="357"/>
      <c r="H147" s="357"/>
      <c r="I147" s="35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J209" s="357"/>
      <c r="K209" s="357"/>
    </row>
    <row r="210" spans="1:11">
      <c r="A210" s="357"/>
      <c r="B210" s="357"/>
      <c r="C210" s="357"/>
      <c r="D210" s="357"/>
      <c r="E210" s="357"/>
      <c r="F210" s="357"/>
      <c r="G210" s="357"/>
      <c r="H210" s="357"/>
      <c r="J210" s="357"/>
      <c r="K210" s="357"/>
    </row>
    <row r="211" spans="1:11">
      <c r="A211" s="357"/>
      <c r="B211" s="357"/>
      <c r="C211" s="357"/>
      <c r="D211" s="357"/>
      <c r="E211" s="357"/>
      <c r="F211" s="357"/>
      <c r="G211" s="357"/>
      <c r="H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row>
    <row r="225" spans="1:5">
      <c r="A225" s="357"/>
      <c r="B225" s="357"/>
      <c r="C225" s="357"/>
      <c r="D225" s="357"/>
      <c r="E225" s="357"/>
    </row>
    <row r="226" spans="1:5">
      <c r="A226" s="357"/>
      <c r="B226" s="357"/>
      <c r="C226" s="357"/>
      <c r="D226" s="357"/>
      <c r="E226" s="357"/>
    </row>
    <row r="227" spans="1:5">
      <c r="A227" s="357"/>
      <c r="B227" s="357"/>
      <c r="C227" s="357"/>
      <c r="D227" s="357"/>
      <c r="E227" s="357"/>
    </row>
    <row r="228" spans="1:5">
      <c r="A228" s="357"/>
      <c r="B228" s="357"/>
      <c r="C228" s="357"/>
      <c r="D228" s="357"/>
      <c r="E228" s="357"/>
    </row>
    <row r="229" spans="1:5">
      <c r="A229" s="357"/>
      <c r="B229" s="357"/>
      <c r="C229" s="357"/>
      <c r="D229" s="357"/>
      <c r="E229" s="357"/>
    </row>
  </sheetData>
  <sortState ref="P8:S24">
    <sortCondition descending="1" ref="Q8:Q24"/>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sqref="A1:XFD1048576"/>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18.42578125" style="373" customWidth="1"/>
    <col min="7" max="7" width="9.140625" style="373"/>
    <col min="8" max="8" width="18.85546875" style="373" bestFit="1" customWidth="1"/>
    <col min="9" max="9" width="12.5703125" style="373" customWidth="1"/>
    <col min="10" max="251" width="9.14062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9.140625" style="373"/>
    <col min="260" max="260" width="16.85546875" style="373" customWidth="1"/>
    <col min="261" max="261" width="12.5703125" style="373" customWidth="1"/>
    <col min="262" max="262" width="11.7109375" style="373" customWidth="1"/>
    <col min="263" max="263" width="12.28515625" style="373" customWidth="1"/>
    <col min="264" max="507" width="9.14062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9.140625" style="373"/>
    <col min="516" max="516" width="16.85546875" style="373" customWidth="1"/>
    <col min="517" max="517" width="12.5703125" style="373" customWidth="1"/>
    <col min="518" max="518" width="11.7109375" style="373" customWidth="1"/>
    <col min="519" max="519" width="12.28515625" style="373" customWidth="1"/>
    <col min="520" max="763" width="9.14062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9.140625" style="373"/>
    <col min="772" max="772" width="16.85546875" style="373" customWidth="1"/>
    <col min="773" max="773" width="12.5703125" style="373" customWidth="1"/>
    <col min="774" max="774" width="11.7109375" style="373" customWidth="1"/>
    <col min="775" max="775" width="12.28515625" style="373" customWidth="1"/>
    <col min="776" max="1019" width="9.14062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9.140625" style="373"/>
    <col min="1028" max="1028" width="16.85546875" style="373" customWidth="1"/>
    <col min="1029" max="1029" width="12.5703125" style="373" customWidth="1"/>
    <col min="1030" max="1030" width="11.7109375" style="373" customWidth="1"/>
    <col min="1031" max="1031" width="12.28515625" style="373" customWidth="1"/>
    <col min="1032" max="1275" width="9.14062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9.140625" style="373"/>
    <col min="1284" max="1284" width="16.85546875" style="373" customWidth="1"/>
    <col min="1285" max="1285" width="12.5703125" style="373" customWidth="1"/>
    <col min="1286" max="1286" width="11.7109375" style="373" customWidth="1"/>
    <col min="1287" max="1287" width="12.28515625" style="373" customWidth="1"/>
    <col min="1288" max="1531" width="9.14062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9.140625" style="373"/>
    <col min="1540" max="1540" width="16.85546875" style="373" customWidth="1"/>
    <col min="1541" max="1541" width="12.5703125" style="373" customWidth="1"/>
    <col min="1542" max="1542" width="11.7109375" style="373" customWidth="1"/>
    <col min="1543" max="1543" width="12.28515625" style="373" customWidth="1"/>
    <col min="1544" max="1787" width="9.14062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9.140625" style="373"/>
    <col min="1796" max="1796" width="16.85546875" style="373" customWidth="1"/>
    <col min="1797" max="1797" width="12.5703125" style="373" customWidth="1"/>
    <col min="1798" max="1798" width="11.7109375" style="373" customWidth="1"/>
    <col min="1799" max="1799" width="12.28515625" style="373" customWidth="1"/>
    <col min="1800" max="2043" width="9.14062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9.140625" style="373"/>
    <col min="2052" max="2052" width="16.85546875" style="373" customWidth="1"/>
    <col min="2053" max="2053" width="12.5703125" style="373" customWidth="1"/>
    <col min="2054" max="2054" width="11.7109375" style="373" customWidth="1"/>
    <col min="2055" max="2055" width="12.28515625" style="373" customWidth="1"/>
    <col min="2056" max="2299" width="9.14062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9.140625" style="373"/>
    <col min="2308" max="2308" width="16.85546875" style="373" customWidth="1"/>
    <col min="2309" max="2309" width="12.5703125" style="373" customWidth="1"/>
    <col min="2310" max="2310" width="11.7109375" style="373" customWidth="1"/>
    <col min="2311" max="2311" width="12.28515625" style="373" customWidth="1"/>
    <col min="2312" max="2555" width="9.14062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9.140625" style="373"/>
    <col min="2564" max="2564" width="16.85546875" style="373" customWidth="1"/>
    <col min="2565" max="2565" width="12.5703125" style="373" customWidth="1"/>
    <col min="2566" max="2566" width="11.7109375" style="373" customWidth="1"/>
    <col min="2567" max="2567" width="12.28515625" style="373" customWidth="1"/>
    <col min="2568" max="2811" width="9.14062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9.140625" style="373"/>
    <col min="2820" max="2820" width="16.85546875" style="373" customWidth="1"/>
    <col min="2821" max="2821" width="12.5703125" style="373" customWidth="1"/>
    <col min="2822" max="2822" width="11.7109375" style="373" customWidth="1"/>
    <col min="2823" max="2823" width="12.28515625" style="373" customWidth="1"/>
    <col min="2824" max="3067" width="9.14062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9.140625" style="373"/>
    <col min="3076" max="3076" width="16.85546875" style="373" customWidth="1"/>
    <col min="3077" max="3077" width="12.5703125" style="373" customWidth="1"/>
    <col min="3078" max="3078" width="11.7109375" style="373" customWidth="1"/>
    <col min="3079" max="3079" width="12.28515625" style="373" customWidth="1"/>
    <col min="3080" max="3323" width="9.14062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9.140625" style="373"/>
    <col min="3332" max="3332" width="16.85546875" style="373" customWidth="1"/>
    <col min="3333" max="3333" width="12.5703125" style="373" customWidth="1"/>
    <col min="3334" max="3334" width="11.7109375" style="373" customWidth="1"/>
    <col min="3335" max="3335" width="12.28515625" style="373" customWidth="1"/>
    <col min="3336" max="3579" width="9.14062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9.140625" style="373"/>
    <col min="3588" max="3588" width="16.85546875" style="373" customWidth="1"/>
    <col min="3589" max="3589" width="12.5703125" style="373" customWidth="1"/>
    <col min="3590" max="3590" width="11.7109375" style="373" customWidth="1"/>
    <col min="3591" max="3591" width="12.28515625" style="373" customWidth="1"/>
    <col min="3592" max="3835" width="9.14062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9.140625" style="373"/>
    <col min="3844" max="3844" width="16.85546875" style="373" customWidth="1"/>
    <col min="3845" max="3845" width="12.5703125" style="373" customWidth="1"/>
    <col min="3846" max="3846" width="11.7109375" style="373" customWidth="1"/>
    <col min="3847" max="3847" width="12.28515625" style="373" customWidth="1"/>
    <col min="3848" max="4091" width="9.14062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9.140625" style="373"/>
    <col min="4100" max="4100" width="16.85546875" style="373" customWidth="1"/>
    <col min="4101" max="4101" width="12.5703125" style="373" customWidth="1"/>
    <col min="4102" max="4102" width="11.7109375" style="373" customWidth="1"/>
    <col min="4103" max="4103" width="12.28515625" style="373" customWidth="1"/>
    <col min="4104" max="4347" width="9.14062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9.140625" style="373"/>
    <col min="4356" max="4356" width="16.85546875" style="373" customWidth="1"/>
    <col min="4357" max="4357" width="12.5703125" style="373" customWidth="1"/>
    <col min="4358" max="4358" width="11.7109375" style="373" customWidth="1"/>
    <col min="4359" max="4359" width="12.28515625" style="373" customWidth="1"/>
    <col min="4360" max="4603" width="9.14062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9.140625" style="373"/>
    <col min="4612" max="4612" width="16.85546875" style="373" customWidth="1"/>
    <col min="4613" max="4613" width="12.5703125" style="373" customWidth="1"/>
    <col min="4614" max="4614" width="11.7109375" style="373" customWidth="1"/>
    <col min="4615" max="4615" width="12.28515625" style="373" customWidth="1"/>
    <col min="4616" max="4859" width="9.14062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9.140625" style="373"/>
    <col min="4868" max="4868" width="16.85546875" style="373" customWidth="1"/>
    <col min="4869" max="4869" width="12.5703125" style="373" customWidth="1"/>
    <col min="4870" max="4870" width="11.7109375" style="373" customWidth="1"/>
    <col min="4871" max="4871" width="12.28515625" style="373" customWidth="1"/>
    <col min="4872" max="5115" width="9.14062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9.140625" style="373"/>
    <col min="5124" max="5124" width="16.85546875" style="373" customWidth="1"/>
    <col min="5125" max="5125" width="12.5703125" style="373" customWidth="1"/>
    <col min="5126" max="5126" width="11.7109375" style="373" customWidth="1"/>
    <col min="5127" max="5127" width="12.28515625" style="373" customWidth="1"/>
    <col min="5128" max="5371" width="9.14062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9.140625" style="373"/>
    <col min="5380" max="5380" width="16.85546875" style="373" customWidth="1"/>
    <col min="5381" max="5381" width="12.5703125" style="373" customWidth="1"/>
    <col min="5382" max="5382" width="11.7109375" style="373" customWidth="1"/>
    <col min="5383" max="5383" width="12.28515625" style="373" customWidth="1"/>
    <col min="5384" max="5627" width="9.14062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9.140625" style="373"/>
    <col min="5636" max="5636" width="16.85546875" style="373" customWidth="1"/>
    <col min="5637" max="5637" width="12.5703125" style="373" customWidth="1"/>
    <col min="5638" max="5638" width="11.7109375" style="373" customWidth="1"/>
    <col min="5639" max="5639" width="12.28515625" style="373" customWidth="1"/>
    <col min="5640" max="5883" width="9.14062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9.140625" style="373"/>
    <col min="5892" max="5892" width="16.85546875" style="373" customWidth="1"/>
    <col min="5893" max="5893" width="12.5703125" style="373" customWidth="1"/>
    <col min="5894" max="5894" width="11.7109375" style="373" customWidth="1"/>
    <col min="5895" max="5895" width="12.28515625" style="373" customWidth="1"/>
    <col min="5896" max="6139" width="9.14062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9.140625" style="373"/>
    <col min="6148" max="6148" width="16.85546875" style="373" customWidth="1"/>
    <col min="6149" max="6149" width="12.5703125" style="373" customWidth="1"/>
    <col min="6150" max="6150" width="11.7109375" style="373" customWidth="1"/>
    <col min="6151" max="6151" width="12.28515625" style="373" customWidth="1"/>
    <col min="6152" max="6395" width="9.14062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9.140625" style="373"/>
    <col min="6404" max="6404" width="16.85546875" style="373" customWidth="1"/>
    <col min="6405" max="6405" width="12.5703125" style="373" customWidth="1"/>
    <col min="6406" max="6406" width="11.7109375" style="373" customWidth="1"/>
    <col min="6407" max="6407" width="12.28515625" style="373" customWidth="1"/>
    <col min="6408" max="6651" width="9.14062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9.140625" style="373"/>
    <col min="6660" max="6660" width="16.85546875" style="373" customWidth="1"/>
    <col min="6661" max="6661" width="12.5703125" style="373" customWidth="1"/>
    <col min="6662" max="6662" width="11.7109375" style="373" customWidth="1"/>
    <col min="6663" max="6663" width="12.28515625" style="373" customWidth="1"/>
    <col min="6664" max="6907" width="9.14062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9.140625" style="373"/>
    <col min="6916" max="6916" width="16.85546875" style="373" customWidth="1"/>
    <col min="6917" max="6917" width="12.5703125" style="373" customWidth="1"/>
    <col min="6918" max="6918" width="11.7109375" style="373" customWidth="1"/>
    <col min="6919" max="6919" width="12.28515625" style="373" customWidth="1"/>
    <col min="6920" max="7163" width="9.14062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9.140625" style="373"/>
    <col min="7172" max="7172" width="16.85546875" style="373" customWidth="1"/>
    <col min="7173" max="7173" width="12.5703125" style="373" customWidth="1"/>
    <col min="7174" max="7174" width="11.7109375" style="373" customWidth="1"/>
    <col min="7175" max="7175" width="12.28515625" style="373" customWidth="1"/>
    <col min="7176" max="7419" width="9.14062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9.140625" style="373"/>
    <col min="7428" max="7428" width="16.85546875" style="373" customWidth="1"/>
    <col min="7429" max="7429" width="12.5703125" style="373" customWidth="1"/>
    <col min="7430" max="7430" width="11.7109375" style="373" customWidth="1"/>
    <col min="7431" max="7431" width="12.28515625" style="373" customWidth="1"/>
    <col min="7432" max="7675" width="9.14062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9.140625" style="373"/>
    <col min="7684" max="7684" width="16.85546875" style="373" customWidth="1"/>
    <col min="7685" max="7685" width="12.5703125" style="373" customWidth="1"/>
    <col min="7686" max="7686" width="11.7109375" style="373" customWidth="1"/>
    <col min="7687" max="7687" width="12.28515625" style="373" customWidth="1"/>
    <col min="7688" max="7931" width="9.14062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9.140625" style="373"/>
    <col min="7940" max="7940" width="16.85546875" style="373" customWidth="1"/>
    <col min="7941" max="7941" width="12.5703125" style="373" customWidth="1"/>
    <col min="7942" max="7942" width="11.7109375" style="373" customWidth="1"/>
    <col min="7943" max="7943" width="12.28515625" style="373" customWidth="1"/>
    <col min="7944" max="8187" width="9.14062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9.140625" style="373"/>
    <col min="8196" max="8196" width="16.85546875" style="373" customWidth="1"/>
    <col min="8197" max="8197" width="12.5703125" style="373" customWidth="1"/>
    <col min="8198" max="8198" width="11.7109375" style="373" customWidth="1"/>
    <col min="8199" max="8199" width="12.28515625" style="373" customWidth="1"/>
    <col min="8200" max="8443" width="9.14062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9.140625" style="373"/>
    <col min="8452" max="8452" width="16.85546875" style="373" customWidth="1"/>
    <col min="8453" max="8453" width="12.5703125" style="373" customWidth="1"/>
    <col min="8454" max="8454" width="11.7109375" style="373" customWidth="1"/>
    <col min="8455" max="8455" width="12.28515625" style="373" customWidth="1"/>
    <col min="8456" max="8699" width="9.14062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9.140625" style="373"/>
    <col min="8708" max="8708" width="16.85546875" style="373" customWidth="1"/>
    <col min="8709" max="8709" width="12.5703125" style="373" customWidth="1"/>
    <col min="8710" max="8710" width="11.7109375" style="373" customWidth="1"/>
    <col min="8711" max="8711" width="12.28515625" style="373" customWidth="1"/>
    <col min="8712" max="8955" width="9.14062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9.140625" style="373"/>
    <col min="8964" max="8964" width="16.85546875" style="373" customWidth="1"/>
    <col min="8965" max="8965" width="12.5703125" style="373" customWidth="1"/>
    <col min="8966" max="8966" width="11.7109375" style="373" customWidth="1"/>
    <col min="8967" max="8967" width="12.28515625" style="373" customWidth="1"/>
    <col min="8968" max="9211" width="9.14062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9.140625" style="373"/>
    <col min="9220" max="9220" width="16.85546875" style="373" customWidth="1"/>
    <col min="9221" max="9221" width="12.5703125" style="373" customWidth="1"/>
    <col min="9222" max="9222" width="11.7109375" style="373" customWidth="1"/>
    <col min="9223" max="9223" width="12.28515625" style="373" customWidth="1"/>
    <col min="9224" max="9467" width="9.14062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9.140625" style="373"/>
    <col min="9476" max="9476" width="16.85546875" style="373" customWidth="1"/>
    <col min="9477" max="9477" width="12.5703125" style="373" customWidth="1"/>
    <col min="9478" max="9478" width="11.7109375" style="373" customWidth="1"/>
    <col min="9479" max="9479" width="12.28515625" style="373" customWidth="1"/>
    <col min="9480" max="9723" width="9.14062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9.140625" style="373"/>
    <col min="9732" max="9732" width="16.85546875" style="373" customWidth="1"/>
    <col min="9733" max="9733" width="12.5703125" style="373" customWidth="1"/>
    <col min="9734" max="9734" width="11.7109375" style="373" customWidth="1"/>
    <col min="9735" max="9735" width="12.28515625" style="373" customWidth="1"/>
    <col min="9736" max="9979" width="9.14062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9.140625" style="373"/>
    <col min="9988" max="9988" width="16.85546875" style="373" customWidth="1"/>
    <col min="9989" max="9989" width="12.5703125" style="373" customWidth="1"/>
    <col min="9990" max="9990" width="11.7109375" style="373" customWidth="1"/>
    <col min="9991" max="9991" width="12.28515625" style="373" customWidth="1"/>
    <col min="9992" max="10235" width="9.14062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9.140625" style="373"/>
    <col min="10244" max="10244" width="16.85546875" style="373" customWidth="1"/>
    <col min="10245" max="10245" width="12.5703125" style="373" customWidth="1"/>
    <col min="10246" max="10246" width="11.7109375" style="373" customWidth="1"/>
    <col min="10247" max="10247" width="12.28515625" style="373" customWidth="1"/>
    <col min="10248" max="10491" width="9.14062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9.140625" style="373"/>
    <col min="10500" max="10500" width="16.85546875" style="373" customWidth="1"/>
    <col min="10501" max="10501" width="12.5703125" style="373" customWidth="1"/>
    <col min="10502" max="10502" width="11.7109375" style="373" customWidth="1"/>
    <col min="10503" max="10503" width="12.28515625" style="373" customWidth="1"/>
    <col min="10504" max="10747" width="9.14062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9.140625" style="373"/>
    <col min="10756" max="10756" width="16.85546875" style="373" customWidth="1"/>
    <col min="10757" max="10757" width="12.5703125" style="373" customWidth="1"/>
    <col min="10758" max="10758" width="11.7109375" style="373" customWidth="1"/>
    <col min="10759" max="10759" width="12.28515625" style="373" customWidth="1"/>
    <col min="10760" max="11003" width="9.14062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9.140625" style="373"/>
    <col min="11012" max="11012" width="16.85546875" style="373" customWidth="1"/>
    <col min="11013" max="11013" width="12.5703125" style="373" customWidth="1"/>
    <col min="11014" max="11014" width="11.7109375" style="373" customWidth="1"/>
    <col min="11015" max="11015" width="12.28515625" style="373" customWidth="1"/>
    <col min="11016" max="11259" width="9.14062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9.140625" style="373"/>
    <col min="11268" max="11268" width="16.85546875" style="373" customWidth="1"/>
    <col min="11269" max="11269" width="12.5703125" style="373" customWidth="1"/>
    <col min="11270" max="11270" width="11.7109375" style="373" customWidth="1"/>
    <col min="11271" max="11271" width="12.28515625" style="373" customWidth="1"/>
    <col min="11272" max="11515" width="9.14062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9.140625" style="373"/>
    <col min="11524" max="11524" width="16.85546875" style="373" customWidth="1"/>
    <col min="11525" max="11525" width="12.5703125" style="373" customWidth="1"/>
    <col min="11526" max="11526" width="11.7109375" style="373" customWidth="1"/>
    <col min="11527" max="11527" width="12.28515625" style="373" customWidth="1"/>
    <col min="11528" max="11771" width="9.14062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9.140625" style="373"/>
    <col min="11780" max="11780" width="16.85546875" style="373" customWidth="1"/>
    <col min="11781" max="11781" width="12.5703125" style="373" customWidth="1"/>
    <col min="11782" max="11782" width="11.7109375" style="373" customWidth="1"/>
    <col min="11783" max="11783" width="12.28515625" style="373" customWidth="1"/>
    <col min="11784" max="12027" width="9.14062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9.140625" style="373"/>
    <col min="12036" max="12036" width="16.85546875" style="373" customWidth="1"/>
    <col min="12037" max="12037" width="12.5703125" style="373" customWidth="1"/>
    <col min="12038" max="12038" width="11.7109375" style="373" customWidth="1"/>
    <col min="12039" max="12039" width="12.28515625" style="373" customWidth="1"/>
    <col min="12040" max="12283" width="9.14062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9.140625" style="373"/>
    <col min="12292" max="12292" width="16.85546875" style="373" customWidth="1"/>
    <col min="12293" max="12293" width="12.5703125" style="373" customWidth="1"/>
    <col min="12294" max="12294" width="11.7109375" style="373" customWidth="1"/>
    <col min="12295" max="12295" width="12.28515625" style="373" customWidth="1"/>
    <col min="12296" max="12539" width="9.14062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9.140625" style="373"/>
    <col min="12548" max="12548" width="16.85546875" style="373" customWidth="1"/>
    <col min="12549" max="12549" width="12.5703125" style="373" customWidth="1"/>
    <col min="12550" max="12550" width="11.7109375" style="373" customWidth="1"/>
    <col min="12551" max="12551" width="12.28515625" style="373" customWidth="1"/>
    <col min="12552" max="12795" width="9.14062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9.140625" style="373"/>
    <col min="12804" max="12804" width="16.85546875" style="373" customWidth="1"/>
    <col min="12805" max="12805" width="12.5703125" style="373" customWidth="1"/>
    <col min="12806" max="12806" width="11.7109375" style="373" customWidth="1"/>
    <col min="12807" max="12807" width="12.28515625" style="373" customWidth="1"/>
    <col min="12808" max="13051" width="9.14062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9.140625" style="373"/>
    <col min="13060" max="13060" width="16.85546875" style="373" customWidth="1"/>
    <col min="13061" max="13061" width="12.5703125" style="373" customWidth="1"/>
    <col min="13062" max="13062" width="11.7109375" style="373" customWidth="1"/>
    <col min="13063" max="13063" width="12.28515625" style="373" customWidth="1"/>
    <col min="13064" max="13307" width="9.14062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9.140625" style="373"/>
    <col min="13316" max="13316" width="16.85546875" style="373" customWidth="1"/>
    <col min="13317" max="13317" width="12.5703125" style="373" customWidth="1"/>
    <col min="13318" max="13318" width="11.7109375" style="373" customWidth="1"/>
    <col min="13319" max="13319" width="12.28515625" style="373" customWidth="1"/>
    <col min="13320" max="13563" width="9.14062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9.140625" style="373"/>
    <col min="13572" max="13572" width="16.85546875" style="373" customWidth="1"/>
    <col min="13573" max="13573" width="12.5703125" style="373" customWidth="1"/>
    <col min="13574" max="13574" width="11.7109375" style="373" customWidth="1"/>
    <col min="13575" max="13575" width="12.28515625" style="373" customWidth="1"/>
    <col min="13576" max="13819" width="9.14062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9.140625" style="373"/>
    <col min="13828" max="13828" width="16.85546875" style="373" customWidth="1"/>
    <col min="13829" max="13829" width="12.5703125" style="373" customWidth="1"/>
    <col min="13830" max="13830" width="11.7109375" style="373" customWidth="1"/>
    <col min="13831" max="13831" width="12.28515625" style="373" customWidth="1"/>
    <col min="13832" max="14075" width="9.14062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9.140625" style="373"/>
    <col min="14084" max="14084" width="16.85546875" style="373" customWidth="1"/>
    <col min="14085" max="14085" width="12.5703125" style="373" customWidth="1"/>
    <col min="14086" max="14086" width="11.7109375" style="373" customWidth="1"/>
    <col min="14087" max="14087" width="12.28515625" style="373" customWidth="1"/>
    <col min="14088" max="14331" width="9.14062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9.140625" style="373"/>
    <col min="14340" max="14340" width="16.85546875" style="373" customWidth="1"/>
    <col min="14341" max="14341" width="12.5703125" style="373" customWidth="1"/>
    <col min="14342" max="14342" width="11.7109375" style="373" customWidth="1"/>
    <col min="14343" max="14343" width="12.28515625" style="373" customWidth="1"/>
    <col min="14344" max="14587" width="9.14062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9.140625" style="373"/>
    <col min="14596" max="14596" width="16.85546875" style="373" customWidth="1"/>
    <col min="14597" max="14597" width="12.5703125" style="373" customWidth="1"/>
    <col min="14598" max="14598" width="11.7109375" style="373" customWidth="1"/>
    <col min="14599" max="14599" width="12.28515625" style="373" customWidth="1"/>
    <col min="14600" max="14843" width="9.14062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9.140625" style="373"/>
    <col min="14852" max="14852" width="16.85546875" style="373" customWidth="1"/>
    <col min="14853" max="14853" width="12.5703125" style="373" customWidth="1"/>
    <col min="14854" max="14854" width="11.7109375" style="373" customWidth="1"/>
    <col min="14855" max="14855" width="12.28515625" style="373" customWidth="1"/>
    <col min="14856" max="15099" width="9.14062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9.140625" style="373"/>
    <col min="15108" max="15108" width="16.85546875" style="373" customWidth="1"/>
    <col min="15109" max="15109" width="12.5703125" style="373" customWidth="1"/>
    <col min="15110" max="15110" width="11.7109375" style="373" customWidth="1"/>
    <col min="15111" max="15111" width="12.28515625" style="373" customWidth="1"/>
    <col min="15112" max="15355" width="9.14062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9.140625" style="373"/>
    <col min="15364" max="15364" width="16.85546875" style="373" customWidth="1"/>
    <col min="15365" max="15365" width="12.5703125" style="373" customWidth="1"/>
    <col min="15366" max="15366" width="11.7109375" style="373" customWidth="1"/>
    <col min="15367" max="15367" width="12.28515625" style="373" customWidth="1"/>
    <col min="15368" max="15611" width="9.14062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9.140625" style="373"/>
    <col min="15620" max="15620" width="16.85546875" style="373" customWidth="1"/>
    <col min="15621" max="15621" width="12.5703125" style="373" customWidth="1"/>
    <col min="15622" max="15622" width="11.7109375" style="373" customWidth="1"/>
    <col min="15623" max="15623" width="12.28515625" style="373" customWidth="1"/>
    <col min="15624" max="15867" width="9.14062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9.140625" style="373"/>
    <col min="15876" max="15876" width="16.85546875" style="373" customWidth="1"/>
    <col min="15877" max="15877" width="12.5703125" style="373" customWidth="1"/>
    <col min="15878" max="15878" width="11.7109375" style="373" customWidth="1"/>
    <col min="15879" max="15879" width="12.28515625" style="373" customWidth="1"/>
    <col min="15880" max="16123" width="9.14062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9.140625" style="373"/>
    <col min="16132" max="16132" width="16.85546875" style="373" customWidth="1"/>
    <col min="16133" max="16133" width="12.5703125" style="373" customWidth="1"/>
    <col min="16134" max="16134" width="11.7109375" style="373" customWidth="1"/>
    <col min="16135" max="16135" width="12.28515625" style="373" customWidth="1"/>
    <col min="16136" max="16384" width="9.140625" style="373"/>
  </cols>
  <sheetData>
    <row r="1" spans="1:20" ht="15.75">
      <c r="A1" s="372" t="s">
        <v>212</v>
      </c>
    </row>
    <row r="2" spans="1:20" ht="26.25" customHeight="1">
      <c r="A2" s="374" t="s">
        <v>213</v>
      </c>
    </row>
    <row r="5" spans="1:20" ht="38.25" customHeight="1" thickBot="1">
      <c r="A5" s="1311" t="s">
        <v>486</v>
      </c>
      <c r="B5" s="1311"/>
      <c r="C5" s="1311"/>
      <c r="D5" s="1311"/>
      <c r="E5" s="1311"/>
      <c r="F5" s="1311"/>
      <c r="H5" s="375" t="s">
        <v>230</v>
      </c>
      <c r="K5"/>
      <c r="L5"/>
      <c r="M5"/>
      <c r="N5"/>
      <c r="O5"/>
      <c r="P5"/>
    </row>
    <row r="6" spans="1:20" ht="15.75" customHeight="1" thickBot="1">
      <c r="A6" s="1312" t="s">
        <v>115</v>
      </c>
      <c r="B6" s="1314" t="s">
        <v>485</v>
      </c>
      <c r="C6" s="1315"/>
      <c r="D6" s="1316"/>
      <c r="E6" s="1317" t="s">
        <v>487</v>
      </c>
      <c r="F6" s="1319" t="s">
        <v>488</v>
      </c>
      <c r="K6"/>
      <c r="L6"/>
      <c r="M6"/>
      <c r="N6"/>
      <c r="O6"/>
      <c r="P6"/>
    </row>
    <row r="7" spans="1:20" ht="21" customHeight="1" thickBot="1">
      <c r="A7" s="1313"/>
      <c r="B7" s="764" t="s">
        <v>218</v>
      </c>
      <c r="C7" s="765" t="s">
        <v>220</v>
      </c>
      <c r="D7" s="376" t="s">
        <v>221</v>
      </c>
      <c r="E7" s="1318"/>
      <c r="F7" s="1320"/>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311" t="s">
        <v>489</v>
      </c>
      <c r="B18" s="1311"/>
      <c r="C18" s="1311"/>
      <c r="D18" s="1311"/>
      <c r="E18" s="1311"/>
      <c r="F18" s="1311"/>
      <c r="I18"/>
      <c r="J18"/>
      <c r="K18"/>
      <c r="L18"/>
      <c r="M18"/>
      <c r="N18"/>
      <c r="O18" s="357"/>
      <c r="P18" s="357"/>
      <c r="Q18" s="357"/>
      <c r="R18" s="357"/>
      <c r="S18" s="357"/>
      <c r="T18" s="357"/>
    </row>
    <row r="19" spans="1:20" ht="16.5" customHeight="1" thickBot="1">
      <c r="A19" s="1321" t="s">
        <v>453</v>
      </c>
      <c r="B19" s="1314" t="s">
        <v>490</v>
      </c>
      <c r="C19" s="1315"/>
      <c r="D19" s="1316"/>
      <c r="E19" s="1317" t="s">
        <v>487</v>
      </c>
      <c r="F19" s="1319" t="s">
        <v>491</v>
      </c>
      <c r="I19"/>
      <c r="J19"/>
      <c r="K19"/>
      <c r="L19"/>
      <c r="M19"/>
      <c r="N19"/>
      <c r="O19" s="357"/>
      <c r="P19" s="357"/>
      <c r="Q19" s="357"/>
      <c r="R19" s="357"/>
      <c r="S19" s="357"/>
      <c r="T19" s="357"/>
    </row>
    <row r="20" spans="1:20" ht="21" customHeight="1" thickBot="1">
      <c r="A20" s="1322"/>
      <c r="B20" s="395" t="s">
        <v>218</v>
      </c>
      <c r="C20" s="395" t="s">
        <v>325</v>
      </c>
      <c r="D20" s="395" t="s">
        <v>326</v>
      </c>
      <c r="E20" s="1323"/>
      <c r="F20" s="1324"/>
      <c r="I20"/>
      <c r="J20"/>
      <c r="K20"/>
      <c r="L20"/>
      <c r="M20"/>
      <c r="N20"/>
      <c r="O20" s="357"/>
      <c r="P20" s="357"/>
      <c r="Q20" s="357"/>
      <c r="R20" s="357"/>
      <c r="S20" s="357"/>
      <c r="T20" s="357"/>
    </row>
    <row r="21" spans="1:20" ht="15.7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7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7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7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7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7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310"/>
      <c r="D30" s="1310"/>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310"/>
      <c r="C41" s="1310"/>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sqref="A1:XFD1048576"/>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12.28515625" style="373" customWidth="1"/>
    <col min="7" max="7" width="10.5703125" style="373" customWidth="1"/>
    <col min="8" max="8" width="10.7109375" style="389"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31.140625" style="373" customWidth="1"/>
    <col min="17" max="17" width="14" style="373" customWidth="1"/>
    <col min="18" max="18" width="15" style="373" customWidth="1"/>
    <col min="19" max="19" width="8.85546875" style="373" bestFit="1" customWidth="1"/>
    <col min="20" max="252" width="9.14062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9.14062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9.14062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9.14062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9.14062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9.14062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9.14062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9.14062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9.14062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9.14062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9.14062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9.14062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9.14062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9.14062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9.14062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9.14062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9.14062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9.14062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9.14062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9.14062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9.14062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9.14062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9.14062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9.14062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9.14062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9.14062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9.14062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9.14062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9.14062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9.14062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9.14062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9.14062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9.14062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9.14062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9.14062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9.14062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9.14062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9.14062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9.14062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9.14062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9.14062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9.14062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9.14062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9.14062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9.14062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9.14062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9.14062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9.14062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9.14062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9.14062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9.14062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9.14062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9.14062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9.14062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9.14062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9.14062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9.14062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9.14062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9.14062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9.14062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9.14062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9.14062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9.14062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9.14062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9.14062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9.14062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9.14062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9.14062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9.14062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9.14062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9.14062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9.14062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9.14062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9.14062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9.14062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9.14062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9.14062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9.14062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9.14062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9.14062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9.14062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9.14062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9.14062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9.14062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9.14062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9.14062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9.14062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9.14062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9.14062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9.14062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9.14062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9.14062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9.14062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9.14062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9.14062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9.14062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9.14062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9.14062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9.14062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9.14062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9.14062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9.14062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9.14062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9.14062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9.14062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9.14062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9.14062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9.14062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9.14062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9.14062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9.14062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9.14062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9.14062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9.14062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9.14062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9.14062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9.14062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9.14062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9.14062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9.14062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9.14062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9.14062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9.14062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9.14062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9.14062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9.14062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9.140625" style="373"/>
  </cols>
  <sheetData>
    <row r="1" spans="1:27" ht="18.75" customHeight="1">
      <c r="A1" s="497" t="s">
        <v>212</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row>
    <row r="2" spans="1:27" ht="28.5" customHeight="1">
      <c r="A2" s="1325" t="s">
        <v>484</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5.75" customHeight="1">
      <c r="A3" s="1326" t="s">
        <v>482</v>
      </c>
      <c r="B3" s="1326"/>
      <c r="C3" s="1326"/>
      <c r="D3" s="1326"/>
      <c r="E3" s="1326"/>
      <c r="F3" s="1326"/>
      <c r="G3" s="1326"/>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52" t="s">
        <v>124</v>
      </c>
      <c r="B5" s="1327" t="s">
        <v>125</v>
      </c>
      <c r="C5" s="1327"/>
      <c r="D5" s="372"/>
      <c r="E5" s="372"/>
      <c r="F5" s="752" t="s">
        <v>126</v>
      </c>
      <c r="G5" s="753" t="s">
        <v>127</v>
      </c>
      <c r="H5" s="754"/>
      <c r="I5" s="372"/>
      <c r="J5" s="372"/>
      <c r="K5" s="752" t="s">
        <v>128</v>
      </c>
      <c r="L5" s="755" t="s">
        <v>129</v>
      </c>
      <c r="M5" s="372"/>
      <c r="N5" s="756"/>
      <c r="O5" s="320"/>
      <c r="P5" s="752" t="s">
        <v>130</v>
      </c>
      <c r="Q5" s="755" t="s">
        <v>131</v>
      </c>
      <c r="R5" s="372"/>
    </row>
    <row r="6" spans="1:27" ht="53.25" customHeight="1" thickBot="1">
      <c r="A6" s="924" t="s">
        <v>132</v>
      </c>
      <c r="B6" s="491" t="s">
        <v>133</v>
      </c>
      <c r="C6" s="492" t="s">
        <v>134</v>
      </c>
      <c r="D6" s="493" t="s">
        <v>135</v>
      </c>
      <c r="E6" s="494"/>
      <c r="F6" s="924" t="s">
        <v>132</v>
      </c>
      <c r="G6" s="491" t="s">
        <v>133</v>
      </c>
      <c r="H6" s="495" t="s">
        <v>134</v>
      </c>
      <c r="I6" s="493" t="s">
        <v>135</v>
      </c>
      <c r="J6" s="494"/>
      <c r="K6" s="487" t="s">
        <v>132</v>
      </c>
      <c r="L6" s="488" t="s">
        <v>133</v>
      </c>
      <c r="M6" s="489" t="s">
        <v>136</v>
      </c>
      <c r="N6" s="490" t="s">
        <v>135</v>
      </c>
      <c r="O6"/>
      <c r="P6" s="487" t="s">
        <v>132</v>
      </c>
      <c r="Q6" s="488" t="s">
        <v>461</v>
      </c>
      <c r="R6" s="489" t="s">
        <v>136</v>
      </c>
      <c r="S6" s="490" t="s">
        <v>135</v>
      </c>
    </row>
    <row r="7" spans="1:27" ht="15.75">
      <c r="A7" s="435" t="s">
        <v>329</v>
      </c>
      <c r="B7" s="436">
        <v>18175.168000000001</v>
      </c>
      <c r="C7" s="436">
        <v>8027</v>
      </c>
      <c r="D7" s="437">
        <v>4.6605922679758089</v>
      </c>
      <c r="E7" s="494"/>
      <c r="F7" s="435" t="s">
        <v>137</v>
      </c>
      <c r="G7" s="436">
        <v>4385.3180000000002</v>
      </c>
      <c r="H7" s="436">
        <v>25170</v>
      </c>
      <c r="I7" s="437">
        <v>2.9135421718765571</v>
      </c>
      <c r="J7" s="494"/>
      <c r="K7" s="432" t="s">
        <v>137</v>
      </c>
      <c r="L7" s="433">
        <v>405087.03200000001</v>
      </c>
      <c r="M7" s="433">
        <v>71840.839000000007</v>
      </c>
      <c r="N7" s="434">
        <v>5.6386734570290855</v>
      </c>
      <c r="O7"/>
      <c r="P7" s="432" t="s">
        <v>138</v>
      </c>
      <c r="Q7" s="433">
        <v>104774.065</v>
      </c>
      <c r="R7" s="433">
        <v>19886.243999999999</v>
      </c>
      <c r="S7" s="434">
        <v>5.2686703934639443</v>
      </c>
    </row>
    <row r="8" spans="1:27" ht="15.75">
      <c r="A8" s="432" t="s">
        <v>361</v>
      </c>
      <c r="B8" s="433">
        <v>6774.82</v>
      </c>
      <c r="C8" s="433">
        <v>2790</v>
      </c>
      <c r="D8" s="434">
        <v>5.3661218027163198</v>
      </c>
      <c r="E8" s="494"/>
      <c r="F8" s="432" t="s">
        <v>139</v>
      </c>
      <c r="G8" s="433">
        <v>141.66900000000001</v>
      </c>
      <c r="H8" s="433">
        <v>386</v>
      </c>
      <c r="I8" s="434">
        <v>5.0371200000000007</v>
      </c>
      <c r="J8" s="494"/>
      <c r="K8" s="432" t="s">
        <v>140</v>
      </c>
      <c r="L8" s="433">
        <v>277291.33799999999</v>
      </c>
      <c r="M8" s="433">
        <v>51316.449000000001</v>
      </c>
      <c r="N8" s="434">
        <v>5.4035566256737679</v>
      </c>
      <c r="O8"/>
      <c r="P8" s="432" t="s">
        <v>139</v>
      </c>
      <c r="Q8" s="433">
        <v>69000.453999999998</v>
      </c>
      <c r="R8" s="433">
        <v>13912.302</v>
      </c>
      <c r="S8" s="434">
        <v>4.9596719507670262</v>
      </c>
    </row>
    <row r="9" spans="1:27" ht="16.5" thickBot="1">
      <c r="A9" s="432" t="s">
        <v>137</v>
      </c>
      <c r="B9" s="433">
        <v>6009.6610000000001</v>
      </c>
      <c r="C9" s="433">
        <v>28108</v>
      </c>
      <c r="D9" s="434">
        <v>3.2186037220083508</v>
      </c>
      <c r="E9" s="494"/>
      <c r="F9" s="449" t="s">
        <v>158</v>
      </c>
      <c r="G9" s="450">
        <v>73.305000000000007</v>
      </c>
      <c r="H9" s="450">
        <v>564</v>
      </c>
      <c r="I9" s="451">
        <v>1.919984284965951</v>
      </c>
      <c r="J9" s="494"/>
      <c r="K9" s="432" t="s">
        <v>464</v>
      </c>
      <c r="L9" s="433">
        <v>175077.432</v>
      </c>
      <c r="M9" s="433">
        <v>32565.807000000001</v>
      </c>
      <c r="N9" s="434">
        <v>5.37611219031053</v>
      </c>
      <c r="O9"/>
      <c r="P9" s="432" t="s">
        <v>140</v>
      </c>
      <c r="Q9" s="433">
        <v>65473.237000000001</v>
      </c>
      <c r="R9" s="433">
        <v>12996.342000000001</v>
      </c>
      <c r="S9" s="434">
        <v>5.0378204113126603</v>
      </c>
    </row>
    <row r="10" spans="1:27" ht="16.5" thickBot="1">
      <c r="A10" s="432" t="s">
        <v>147</v>
      </c>
      <c r="B10" s="433">
        <v>3941.991</v>
      </c>
      <c r="C10" s="433">
        <v>2110</v>
      </c>
      <c r="D10" s="434">
        <v>3.4198722620138251</v>
      </c>
      <c r="E10" s="494"/>
      <c r="F10" s="438" t="s">
        <v>222</v>
      </c>
      <c r="G10" s="439">
        <v>4604.8760000000002</v>
      </c>
      <c r="H10" s="439">
        <v>26190</v>
      </c>
      <c r="I10" s="440">
        <v>2.9260437615766115</v>
      </c>
      <c r="J10" s="494"/>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75">
      <c r="A11" s="432" t="s">
        <v>150</v>
      </c>
      <c r="B11" s="433">
        <v>3103.17</v>
      </c>
      <c r="C11" s="433">
        <v>1729</v>
      </c>
      <c r="D11" s="434">
        <v>3.3401035881274059</v>
      </c>
      <c r="E11" s="494"/>
      <c r="F11"/>
      <c r="G11"/>
      <c r="H11"/>
      <c r="I11"/>
      <c r="J11" s="494"/>
      <c r="K11" s="432" t="s">
        <v>139</v>
      </c>
      <c r="L11" s="433">
        <v>114764.037</v>
      </c>
      <c r="M11" s="433">
        <v>18640.561000000002</v>
      </c>
      <c r="N11" s="434">
        <v>6.1566836427294218</v>
      </c>
      <c r="O11"/>
      <c r="P11" s="432" t="s">
        <v>137</v>
      </c>
      <c r="Q11" s="433">
        <v>32970.788999999997</v>
      </c>
      <c r="R11" s="433">
        <v>6759.3209999999999</v>
      </c>
      <c r="S11" s="434">
        <v>4.8778255981628922</v>
      </c>
    </row>
    <row r="12" spans="1:27" ht="15.75">
      <c r="A12" s="432" t="s">
        <v>145</v>
      </c>
      <c r="B12" s="433">
        <v>2347.087</v>
      </c>
      <c r="C12" s="433">
        <v>2517</v>
      </c>
      <c r="D12" s="434">
        <v>3.4128476518820858</v>
      </c>
      <c r="E12" s="494"/>
      <c r="F12"/>
      <c r="G12"/>
      <c r="H12"/>
      <c r="I12"/>
      <c r="J12" s="494"/>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75">
      <c r="A13" s="432" t="s">
        <v>456</v>
      </c>
      <c r="B13" s="433">
        <v>2195.9</v>
      </c>
      <c r="C13" s="433">
        <v>730</v>
      </c>
      <c r="D13" s="434">
        <v>5.9822377203258235</v>
      </c>
      <c r="E13" s="494"/>
      <c r="F13"/>
      <c r="G13"/>
      <c r="H13"/>
      <c r="I13"/>
      <c r="J13" s="494"/>
      <c r="K13" s="432" t="s">
        <v>144</v>
      </c>
      <c r="L13" s="433">
        <v>59613.584000000003</v>
      </c>
      <c r="M13" s="433">
        <v>7044.3530000000001</v>
      </c>
      <c r="N13" s="434">
        <v>8.462606005122117</v>
      </c>
      <c r="O13"/>
      <c r="P13" s="432" t="s">
        <v>144</v>
      </c>
      <c r="Q13" s="433">
        <v>31744.625</v>
      </c>
      <c r="R13" s="433">
        <v>4145.1509999999998</v>
      </c>
      <c r="S13" s="434">
        <v>7.6582553928674733</v>
      </c>
    </row>
    <row r="14" spans="1:27" ht="15.75">
      <c r="A14" s="432" t="s">
        <v>140</v>
      </c>
      <c r="B14" s="433">
        <v>1939.5650000000001</v>
      </c>
      <c r="C14" s="433">
        <v>1225</v>
      </c>
      <c r="D14" s="434">
        <v>3.4195433709449929</v>
      </c>
      <c r="E14" s="494"/>
      <c r="F14"/>
      <c r="G14"/>
      <c r="H14"/>
      <c r="I14"/>
      <c r="J14" s="494"/>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75">
      <c r="A15" s="432" t="s">
        <v>428</v>
      </c>
      <c r="B15" s="433">
        <v>1684.9</v>
      </c>
      <c r="C15" s="433">
        <v>697</v>
      </c>
      <c r="D15" s="434">
        <v>5.9780024835905623</v>
      </c>
      <c r="E15" s="441"/>
      <c r="J15" s="494"/>
      <c r="K15" s="432" t="s">
        <v>142</v>
      </c>
      <c r="L15" s="433">
        <v>53680.665000000001</v>
      </c>
      <c r="M15" s="433">
        <v>9656.9580000000005</v>
      </c>
      <c r="N15" s="434">
        <v>5.5587551483603841</v>
      </c>
      <c r="O15"/>
      <c r="P15" s="432" t="s">
        <v>237</v>
      </c>
      <c r="Q15" s="433">
        <v>15999.563</v>
      </c>
      <c r="R15" s="433">
        <v>3019.3359999999998</v>
      </c>
      <c r="S15" s="434">
        <v>5.2990336285858879</v>
      </c>
    </row>
    <row r="16" spans="1:27" ht="15.75">
      <c r="A16" s="432" t="s">
        <v>268</v>
      </c>
      <c r="B16" s="433">
        <v>1085.693</v>
      </c>
      <c r="C16" s="433">
        <v>471</v>
      </c>
      <c r="D16" s="434">
        <v>4.4742247223424201</v>
      </c>
      <c r="E16" s="494"/>
      <c r="J16" s="494"/>
      <c r="K16" s="432" t="s">
        <v>138</v>
      </c>
      <c r="L16" s="433">
        <v>52281.065999999999</v>
      </c>
      <c r="M16" s="433">
        <v>7666.5129999999999</v>
      </c>
      <c r="N16" s="434">
        <v>6.8194061628800471</v>
      </c>
      <c r="O16"/>
      <c r="P16" s="432" t="s">
        <v>147</v>
      </c>
      <c r="Q16" s="433">
        <v>15957.567999999999</v>
      </c>
      <c r="R16" s="433">
        <v>3054.181</v>
      </c>
      <c r="S16" s="434">
        <v>5.2248272122706538</v>
      </c>
    </row>
    <row r="17" spans="1:19" ht="15.75">
      <c r="A17" s="432" t="s">
        <v>455</v>
      </c>
      <c r="B17" s="433">
        <v>932.96</v>
      </c>
      <c r="C17" s="433">
        <v>350</v>
      </c>
      <c r="D17" s="434">
        <v>4.7994979088107748</v>
      </c>
      <c r="E17" s="494"/>
      <c r="F17" s="494"/>
      <c r="G17" s="494"/>
      <c r="H17" s="496"/>
      <c r="I17" s="494"/>
      <c r="J17" s="494"/>
      <c r="K17" s="432" t="s">
        <v>248</v>
      </c>
      <c r="L17" s="433">
        <v>43042.942999999999</v>
      </c>
      <c r="M17" s="433">
        <v>5602.9080000000004</v>
      </c>
      <c r="N17" s="434">
        <v>7.6822505384703792</v>
      </c>
      <c r="O17"/>
      <c r="P17" s="432" t="s">
        <v>153</v>
      </c>
      <c r="Q17" s="433">
        <v>12955.002</v>
      </c>
      <c r="R17" s="433">
        <v>3099.6909999999998</v>
      </c>
      <c r="S17" s="434">
        <v>4.179449499966287</v>
      </c>
    </row>
    <row r="18" spans="1:19" ht="15.75">
      <c r="A18" s="432" t="s">
        <v>143</v>
      </c>
      <c r="B18" s="433">
        <v>585.17700000000002</v>
      </c>
      <c r="C18" s="433">
        <v>1001</v>
      </c>
      <c r="D18" s="434">
        <v>3.0846357804403635</v>
      </c>
      <c r="E18" s="494"/>
      <c r="F18" s="494"/>
      <c r="G18" s="494"/>
      <c r="H18" s="496"/>
      <c r="I18" s="494"/>
      <c r="J18" s="494"/>
      <c r="K18" s="432" t="s">
        <v>154</v>
      </c>
      <c r="L18" s="433">
        <v>35791.934999999998</v>
      </c>
      <c r="M18" s="433">
        <v>6991.643</v>
      </c>
      <c r="N18" s="434">
        <v>5.1192452188991915</v>
      </c>
      <c r="O18"/>
      <c r="P18" s="432" t="s">
        <v>247</v>
      </c>
      <c r="Q18" s="433">
        <v>11632.966</v>
      </c>
      <c r="R18" s="433">
        <v>2141.8510000000001</v>
      </c>
      <c r="S18" s="434">
        <v>5.4312676278602012</v>
      </c>
    </row>
    <row r="19" spans="1:19" ht="15.75">
      <c r="A19" s="432" t="s">
        <v>334</v>
      </c>
      <c r="B19" s="433">
        <v>411.65199999999999</v>
      </c>
      <c r="C19" s="433">
        <v>216</v>
      </c>
      <c r="D19" s="434">
        <v>4.0652972545921386</v>
      </c>
      <c r="E19" s="232"/>
      <c r="F19" s="494"/>
      <c r="G19" s="494"/>
      <c r="H19" s="496"/>
      <c r="I19" s="494"/>
      <c r="J19" s="494"/>
      <c r="K19" s="432" t="s">
        <v>145</v>
      </c>
      <c r="L19" s="433">
        <v>30044.028999999999</v>
      </c>
      <c r="M19" s="433">
        <v>6313.2619999999997</v>
      </c>
      <c r="N19" s="434">
        <v>4.7588756810663018</v>
      </c>
      <c r="O19"/>
      <c r="P19" s="432" t="s">
        <v>155</v>
      </c>
      <c r="Q19" s="433">
        <v>7891.223</v>
      </c>
      <c r="R19" s="433">
        <v>1824.6189999999999</v>
      </c>
      <c r="S19" s="434">
        <v>4.3248606969454997</v>
      </c>
    </row>
    <row r="20" spans="1:19" ht="15.75">
      <c r="A20" s="432" t="s">
        <v>139</v>
      </c>
      <c r="B20" s="433">
        <v>310.01900000000001</v>
      </c>
      <c r="C20" s="433">
        <v>512</v>
      </c>
      <c r="D20" s="434">
        <v>4.3490075050852219</v>
      </c>
      <c r="E20" s="232"/>
      <c r="F20" s="494"/>
      <c r="G20" s="494"/>
      <c r="H20" s="496"/>
      <c r="I20" s="494"/>
      <c r="J20" s="494"/>
      <c r="K20" s="432" t="s">
        <v>152</v>
      </c>
      <c r="L20" s="433">
        <v>22007.429</v>
      </c>
      <c r="M20" s="433">
        <v>3762.0129999999999</v>
      </c>
      <c r="N20" s="434">
        <v>5.8499077488567961</v>
      </c>
      <c r="O20"/>
      <c r="P20" s="432" t="s">
        <v>151</v>
      </c>
      <c r="Q20" s="433">
        <v>6808.1369999999997</v>
      </c>
      <c r="R20" s="433">
        <v>1387.386</v>
      </c>
      <c r="S20" s="434">
        <v>4.9071685889867709</v>
      </c>
    </row>
    <row r="21" spans="1:19" ht="15.75">
      <c r="A21" s="432" t="s">
        <v>153</v>
      </c>
      <c r="B21" s="433">
        <v>235.98</v>
      </c>
      <c r="C21" s="433">
        <v>193</v>
      </c>
      <c r="D21" s="434">
        <v>3.9186316838259714</v>
      </c>
      <c r="E21" s="232"/>
      <c r="F21" s="494"/>
      <c r="G21" s="494"/>
      <c r="H21" s="496"/>
      <c r="I21" s="494"/>
      <c r="J21" s="494"/>
      <c r="K21" s="432" t="s">
        <v>247</v>
      </c>
      <c r="L21" s="433">
        <v>20440.502</v>
      </c>
      <c r="M21" s="433">
        <v>3519.326</v>
      </c>
      <c r="N21" s="434">
        <v>5.8080729094150412</v>
      </c>
      <c r="O21"/>
      <c r="P21" s="432" t="s">
        <v>248</v>
      </c>
      <c r="Q21" s="433">
        <v>6295.5829999999996</v>
      </c>
      <c r="R21" s="433">
        <v>940.21299999999997</v>
      </c>
      <c r="S21" s="434">
        <v>6.6959114583610306</v>
      </c>
    </row>
    <row r="22" spans="1:19" ht="15.75">
      <c r="A22" s="432" t="s">
        <v>249</v>
      </c>
      <c r="B22" s="433">
        <v>188.619</v>
      </c>
      <c r="C22" s="433">
        <v>203</v>
      </c>
      <c r="D22" s="434">
        <v>3.8202863913474978</v>
      </c>
      <c r="E22" s="232"/>
      <c r="F22" s="494"/>
      <c r="G22" s="494"/>
      <c r="H22" s="494"/>
      <c r="I22" s="494"/>
      <c r="J22" s="494"/>
      <c r="K22" s="432" t="s">
        <v>151</v>
      </c>
      <c r="L22" s="433">
        <v>17490.197</v>
      </c>
      <c r="M22" s="433">
        <v>2442.8490000000002</v>
      </c>
      <c r="N22" s="434">
        <v>7.1597536319273107</v>
      </c>
      <c r="O22"/>
      <c r="P22" s="432" t="s">
        <v>157</v>
      </c>
      <c r="Q22" s="433">
        <v>5616.2579999999998</v>
      </c>
      <c r="R22" s="433">
        <v>1655.9960000000001</v>
      </c>
      <c r="S22" s="434">
        <v>3.3914683368800405</v>
      </c>
    </row>
    <row r="23" spans="1:19" ht="15.75">
      <c r="A23" s="432" t="s">
        <v>447</v>
      </c>
      <c r="B23" s="433">
        <v>184.78</v>
      </c>
      <c r="C23" s="433">
        <v>66</v>
      </c>
      <c r="D23" s="434">
        <v>5.3652729384436704</v>
      </c>
      <c r="E23" s="232"/>
      <c r="F23" s="494"/>
      <c r="G23" s="494"/>
      <c r="H23" s="494"/>
      <c r="I23" s="494"/>
      <c r="J23" s="494"/>
      <c r="K23" s="432" t="s">
        <v>249</v>
      </c>
      <c r="L23" s="433">
        <v>17388.812999999998</v>
      </c>
      <c r="M23" s="433">
        <v>3130.029</v>
      </c>
      <c r="N23" s="434">
        <v>5.5554798374072565</v>
      </c>
      <c r="O23"/>
      <c r="P23" s="432" t="s">
        <v>142</v>
      </c>
      <c r="Q23" s="433">
        <v>5283.2950000000001</v>
      </c>
      <c r="R23" s="433">
        <v>1513.9649999999999</v>
      </c>
      <c r="S23" s="434">
        <v>3.4897074899353688</v>
      </c>
    </row>
    <row r="24" spans="1:19" ht="15.75">
      <c r="A24" s="432" t="s">
        <v>158</v>
      </c>
      <c r="B24" s="433">
        <v>73.305000000000007</v>
      </c>
      <c r="C24" s="433">
        <v>564</v>
      </c>
      <c r="D24" s="434">
        <v>1.919984284965951</v>
      </c>
      <c r="E24" s="232"/>
      <c r="F24" s="494"/>
      <c r="G24" s="494"/>
      <c r="H24" s="494"/>
      <c r="I24" s="494"/>
      <c r="J24" s="494"/>
      <c r="K24" s="432" t="s">
        <v>141</v>
      </c>
      <c r="L24" s="433">
        <v>16863.162</v>
      </c>
      <c r="M24" s="433">
        <v>2762.4059999999999</v>
      </c>
      <c r="N24" s="434">
        <v>6.104519755604354</v>
      </c>
      <c r="O24"/>
      <c r="P24" s="432" t="s">
        <v>150</v>
      </c>
      <c r="Q24" s="433">
        <v>4721.5680000000002</v>
      </c>
      <c r="R24" s="433">
        <v>1048.471</v>
      </c>
      <c r="S24" s="434">
        <v>4.503289075234318</v>
      </c>
    </row>
    <row r="25" spans="1:19" ht="16.5" thickBot="1">
      <c r="A25" s="432" t="s">
        <v>149</v>
      </c>
      <c r="B25" s="433">
        <v>65.715000000000003</v>
      </c>
      <c r="C25" s="433">
        <v>32</v>
      </c>
      <c r="D25" s="434">
        <v>3.37</v>
      </c>
      <c r="E25" s="232"/>
      <c r="F25" s="494"/>
      <c r="G25" s="494"/>
      <c r="H25" s="494"/>
      <c r="I25" s="494"/>
      <c r="J25" s="494"/>
      <c r="K25" s="432" t="s">
        <v>143</v>
      </c>
      <c r="L25" s="433">
        <v>11688.145</v>
      </c>
      <c r="M25" s="433">
        <v>3044.7890000000002</v>
      </c>
      <c r="N25" s="434">
        <v>3.8387372655379401</v>
      </c>
      <c r="O25"/>
      <c r="P25" s="432" t="s">
        <v>156</v>
      </c>
      <c r="Q25" s="433">
        <v>4236.799</v>
      </c>
      <c r="R25" s="433">
        <v>895.98099999999999</v>
      </c>
      <c r="S25" s="434">
        <v>4.7286705856485796</v>
      </c>
    </row>
    <row r="26" spans="1:19" ht="16.5" thickBot="1">
      <c r="A26" s="438" t="s">
        <v>222</v>
      </c>
      <c r="B26" s="439">
        <v>50291.334000000003</v>
      </c>
      <c r="C26" s="439">
        <v>51648</v>
      </c>
      <c r="D26" s="440">
        <v>4.1790217509445551</v>
      </c>
      <c r="E26" s="232"/>
      <c r="F26" s="494"/>
      <c r="G26" s="494"/>
      <c r="H26" s="494"/>
      <c r="I26" s="494"/>
      <c r="J26" s="494"/>
      <c r="K26" s="432" t="s">
        <v>155</v>
      </c>
      <c r="L26" s="433">
        <v>7521.4679999999998</v>
      </c>
      <c r="M26" s="433">
        <v>1760.884</v>
      </c>
      <c r="N26" s="434">
        <v>4.2714159478988964</v>
      </c>
      <c r="O26"/>
      <c r="P26" s="432" t="s">
        <v>158</v>
      </c>
      <c r="Q26" s="433">
        <v>4078.0920000000001</v>
      </c>
      <c r="R26" s="433">
        <v>1106.4349999999999</v>
      </c>
      <c r="S26" s="434">
        <v>3.6857944660102042</v>
      </c>
    </row>
    <row r="27" spans="1:19" ht="15.75">
      <c r="A27"/>
      <c r="B27"/>
      <c r="C27"/>
      <c r="D27"/>
      <c r="E27" s="232"/>
      <c r="F27" s="494"/>
      <c r="G27" s="494"/>
      <c r="H27" s="494"/>
      <c r="I27" s="494"/>
      <c r="J27" s="494"/>
      <c r="K27" s="432" t="s">
        <v>158</v>
      </c>
      <c r="L27" s="433">
        <v>5880.7560000000003</v>
      </c>
      <c r="M27" s="433">
        <v>1406.2940000000001</v>
      </c>
      <c r="N27" s="434">
        <v>4.1817400913322533</v>
      </c>
      <c r="O27"/>
      <c r="P27" s="432" t="s">
        <v>371</v>
      </c>
      <c r="Q27" s="433">
        <v>3630.5520000000001</v>
      </c>
      <c r="R27" s="433">
        <v>638.02</v>
      </c>
      <c r="S27" s="434">
        <v>5.6903419955487289</v>
      </c>
    </row>
    <row r="28" spans="1:19" ht="16.5" thickBot="1">
      <c r="A28"/>
      <c r="B28"/>
      <c r="C28"/>
      <c r="D28"/>
      <c r="E28" s="232"/>
      <c r="F28" s="494"/>
      <c r="G28" s="494"/>
      <c r="H28" s="494"/>
      <c r="I28" s="494"/>
      <c r="J28" s="494"/>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5" thickBot="1">
      <c r="A29"/>
      <c r="B29"/>
      <c r="C29"/>
      <c r="D29"/>
      <c r="E29" s="232"/>
      <c r="F29" s="494"/>
      <c r="G29" s="494"/>
      <c r="H29" s="494"/>
      <c r="I29" s="494"/>
      <c r="J29" s="494"/>
      <c r="K29" s="438" t="s">
        <v>222</v>
      </c>
      <c r="L29" s="439">
        <v>1659948.6810000001</v>
      </c>
      <c r="M29" s="439">
        <v>294183.962</v>
      </c>
      <c r="N29" s="440">
        <v>5.6425532843969251</v>
      </c>
      <c r="O29"/>
      <c r="P29" s="432" t="s">
        <v>152</v>
      </c>
      <c r="Q29" s="433">
        <v>3394.9389999999999</v>
      </c>
      <c r="R29" s="433">
        <v>647.84</v>
      </c>
      <c r="S29" s="434">
        <v>5.2403973203260064</v>
      </c>
    </row>
    <row r="30" spans="1:19" ht="16.5" thickBot="1">
      <c r="E30" s="232"/>
      <c r="F30" s="320"/>
      <c r="G30" s="320"/>
      <c r="H30" s="320"/>
      <c r="I30" s="320"/>
      <c r="J30" s="320"/>
      <c r="K30"/>
      <c r="L30"/>
      <c r="M30"/>
      <c r="N30"/>
      <c r="O30"/>
      <c r="P30" s="438" t="s">
        <v>222</v>
      </c>
      <c r="Q30" s="439">
        <v>532367.22600000002</v>
      </c>
      <c r="R30" s="439">
        <v>105159.747</v>
      </c>
      <c r="S30" s="440">
        <v>5.062462027414349</v>
      </c>
    </row>
    <row r="31" spans="1:19" ht="15.75">
      <c r="A31" s="232"/>
      <c r="B31" s="232"/>
      <c r="C31" s="232"/>
      <c r="D31" s="232"/>
      <c r="E31" s="232"/>
      <c r="F31" s="320"/>
      <c r="G31" s="320"/>
      <c r="H31" s="320"/>
      <c r="I31" s="320"/>
      <c r="J31" s="320"/>
      <c r="K31"/>
      <c r="L31"/>
      <c r="M31"/>
      <c r="N31"/>
      <c r="O31" s="320"/>
      <c r="P31"/>
      <c r="Q31"/>
      <c r="R31"/>
      <c r="S31"/>
    </row>
    <row r="32" spans="1:19" ht="15.7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75">
      <c r="A83"/>
      <c r="B83"/>
      <c r="C83"/>
      <c r="D83"/>
      <c r="E83"/>
      <c r="F83"/>
      <c r="G83"/>
      <c r="H83"/>
      <c r="I83"/>
      <c r="J83"/>
      <c r="K83"/>
      <c r="L83"/>
      <c r="M83" s="496"/>
      <c r="N83" s="448"/>
      <c r="O83"/>
      <c r="P83"/>
      <c r="Q83" s="357"/>
      <c r="R83" s="357"/>
    </row>
    <row r="84" spans="1:18" ht="15.75">
      <c r="A84"/>
      <c r="B84"/>
      <c r="C84"/>
      <c r="D84"/>
      <c r="E84"/>
      <c r="F84"/>
      <c r="G84"/>
      <c r="H84"/>
      <c r="I84"/>
      <c r="J84"/>
      <c r="K84"/>
      <c r="L84"/>
      <c r="M84" s="496"/>
      <c r="N84" s="448"/>
      <c r="O84"/>
      <c r="P84"/>
      <c r="Q84" s="357"/>
      <c r="R84" s="357"/>
    </row>
    <row r="85" spans="1:18" ht="15.75">
      <c r="A85"/>
      <c r="B85"/>
      <c r="C85"/>
      <c r="D85"/>
      <c r="E85"/>
      <c r="F85"/>
      <c r="G85"/>
      <c r="H85"/>
      <c r="I85"/>
      <c r="J85"/>
      <c r="K85"/>
      <c r="L85"/>
      <c r="M85" s="496"/>
      <c r="N85" s="448"/>
      <c r="O85"/>
      <c r="P85"/>
      <c r="Q85" s="357"/>
      <c r="R85" s="357"/>
    </row>
    <row r="86" spans="1:18" ht="15.75">
      <c r="A86"/>
      <c r="B86"/>
      <c r="C86"/>
      <c r="D86"/>
      <c r="E86"/>
      <c r="F86"/>
      <c r="G86"/>
      <c r="H86"/>
      <c r="I86"/>
      <c r="J86"/>
      <c r="K86"/>
      <c r="L86"/>
      <c r="M86" s="496"/>
      <c r="N86" s="448"/>
      <c r="O86"/>
      <c r="P86"/>
      <c r="Q86" s="357"/>
      <c r="R86" s="357"/>
    </row>
    <row r="87" spans="1:18" ht="15.75">
      <c r="A87"/>
      <c r="B87"/>
      <c r="C87"/>
      <c r="D87"/>
      <c r="E87"/>
      <c r="F87"/>
      <c r="G87"/>
      <c r="H87"/>
      <c r="I87"/>
      <c r="J87"/>
      <c r="K87"/>
      <c r="L87"/>
      <c r="M87" s="496"/>
      <c r="N87" s="448"/>
      <c r="O87"/>
      <c r="P87"/>
      <c r="Q87" s="357"/>
      <c r="R87" s="357"/>
    </row>
    <row r="88" spans="1:18" ht="15.75">
      <c r="A88"/>
      <c r="B88"/>
      <c r="C88"/>
      <c r="D88"/>
      <c r="E88"/>
      <c r="F88"/>
      <c r="G88"/>
      <c r="H88"/>
      <c r="I88"/>
      <c r="J88"/>
      <c r="K88"/>
      <c r="L88"/>
      <c r="M88" s="496"/>
      <c r="N88" s="448"/>
      <c r="O88"/>
      <c r="P88"/>
      <c r="Q88" s="357"/>
      <c r="R88" s="357"/>
    </row>
    <row r="89" spans="1:18" ht="15.75">
      <c r="A89"/>
      <c r="B89"/>
      <c r="C89"/>
      <c r="D89"/>
      <c r="E89"/>
      <c r="F89"/>
      <c r="G89"/>
      <c r="H89"/>
      <c r="I89"/>
      <c r="J89"/>
      <c r="K89"/>
      <c r="L89"/>
      <c r="M89" s="496"/>
      <c r="N89" s="448"/>
      <c r="O89"/>
      <c r="P89"/>
      <c r="Q89" s="357"/>
      <c r="R89" s="357"/>
    </row>
    <row r="90" spans="1:18" ht="15.75">
      <c r="A90"/>
      <c r="B90"/>
      <c r="C90"/>
      <c r="D90"/>
      <c r="E90"/>
      <c r="F90"/>
      <c r="G90"/>
      <c r="H90"/>
      <c r="I90"/>
      <c r="J90"/>
      <c r="K90"/>
      <c r="L90"/>
      <c r="M90" s="496"/>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workbookViewId="0">
      <selection activeCell="A32" sqref="A32"/>
    </sheetView>
  </sheetViews>
  <sheetFormatPr defaultColWidth="9.140625" defaultRowHeight="12.75"/>
  <cols>
    <col min="1" max="1" width="156.42578125" style="945" customWidth="1"/>
    <col min="2" max="16384" width="9.140625" style="945"/>
  </cols>
  <sheetData>
    <row r="1" spans="1:1" ht="21">
      <c r="A1" s="944" t="s">
        <v>492</v>
      </c>
    </row>
    <row r="2" spans="1:1" ht="15.75">
      <c r="A2" s="946" t="s">
        <v>506</v>
      </c>
    </row>
    <row r="3" spans="1:1" ht="15.75">
      <c r="A3" s="947" t="s">
        <v>493</v>
      </c>
    </row>
    <row r="4" spans="1:1" ht="15.75">
      <c r="A4" s="948" t="s">
        <v>495</v>
      </c>
    </row>
    <row r="5" spans="1:1" ht="15.75">
      <c r="A5" s="949" t="s">
        <v>496</v>
      </c>
    </row>
    <row r="6" spans="1:1" ht="47.25">
      <c r="A6" s="949" t="s">
        <v>497</v>
      </c>
    </row>
    <row r="7" spans="1:1" ht="47.25">
      <c r="A7" s="950" t="s">
        <v>498</v>
      </c>
    </row>
    <row r="8" spans="1:1" ht="15.75">
      <c r="A8" s="949" t="s">
        <v>499</v>
      </c>
    </row>
    <row r="9" spans="1:1" ht="15.75">
      <c r="A9" s="951" t="s">
        <v>500</v>
      </c>
    </row>
    <row r="10" spans="1:1" ht="15.75">
      <c r="A10" s="952" t="s">
        <v>501</v>
      </c>
    </row>
    <row r="11" spans="1:1" ht="15.75">
      <c r="A11" s="953" t="s">
        <v>494</v>
      </c>
    </row>
    <row r="12" spans="1:1" ht="15.75">
      <c r="A12" s="954" t="s">
        <v>502</v>
      </c>
    </row>
    <row r="13" spans="1:1" ht="15.75">
      <c r="A13" s="954" t="s">
        <v>503</v>
      </c>
    </row>
    <row r="14" spans="1:1" ht="15.75">
      <c r="A14" s="954" t="s">
        <v>504</v>
      </c>
    </row>
    <row r="15" spans="1:1" ht="15.75">
      <c r="A15" s="954" t="s">
        <v>505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sqref="A1:XFD1048576"/>
    </sheetView>
  </sheetViews>
  <sheetFormatPr defaultRowHeight="12.75"/>
  <cols>
    <col min="1" max="1" width="16.85546875" style="373" customWidth="1"/>
    <col min="2" max="2" width="12.28515625" style="373" bestFit="1" customWidth="1"/>
    <col min="3" max="3" width="10.140625" style="373" customWidth="1"/>
    <col min="4" max="4" width="9.140625" style="373"/>
    <col min="5" max="5" width="9.5703125" style="373" customWidth="1"/>
    <col min="6" max="6" width="16.7109375" style="373" customWidth="1"/>
    <col min="7" max="7" width="11.28515625" style="373" customWidth="1"/>
    <col min="8" max="8" width="10.42578125" style="373" customWidth="1"/>
    <col min="9" max="9" width="9.14062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9.140625" style="373"/>
    <col min="256" max="256" width="4" style="373" customWidth="1"/>
    <col min="257" max="257" width="15.140625" style="373" customWidth="1"/>
    <col min="258" max="258" width="13.85546875" style="373" customWidth="1"/>
    <col min="259" max="259" width="10.140625" style="373" customWidth="1"/>
    <col min="260" max="260" width="9.140625" style="373"/>
    <col min="261" max="261" width="3.42578125" style="373" customWidth="1"/>
    <col min="262" max="262" width="19.5703125" style="373" customWidth="1"/>
    <col min="263" max="263" width="12.28515625" style="373" customWidth="1"/>
    <col min="264" max="264" width="10.42578125" style="373" customWidth="1"/>
    <col min="265" max="265" width="9.14062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9.140625" style="373"/>
    <col min="512" max="512" width="4" style="373" customWidth="1"/>
    <col min="513" max="513" width="15.140625" style="373" customWidth="1"/>
    <col min="514" max="514" width="13.85546875" style="373" customWidth="1"/>
    <col min="515" max="515" width="10.140625" style="373" customWidth="1"/>
    <col min="516" max="516" width="9.140625" style="373"/>
    <col min="517" max="517" width="3.42578125" style="373" customWidth="1"/>
    <col min="518" max="518" width="19.5703125" style="373" customWidth="1"/>
    <col min="519" max="519" width="12.28515625" style="373" customWidth="1"/>
    <col min="520" max="520" width="10.42578125" style="373" customWidth="1"/>
    <col min="521" max="521" width="9.14062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9.140625" style="373"/>
    <col min="768" max="768" width="4" style="373" customWidth="1"/>
    <col min="769" max="769" width="15.140625" style="373" customWidth="1"/>
    <col min="770" max="770" width="13.85546875" style="373" customWidth="1"/>
    <col min="771" max="771" width="10.140625" style="373" customWidth="1"/>
    <col min="772" max="772" width="9.140625" style="373"/>
    <col min="773" max="773" width="3.42578125" style="373" customWidth="1"/>
    <col min="774" max="774" width="19.5703125" style="373" customWidth="1"/>
    <col min="775" max="775" width="12.28515625" style="373" customWidth="1"/>
    <col min="776" max="776" width="10.42578125" style="373" customWidth="1"/>
    <col min="777" max="777" width="9.14062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9.140625" style="373"/>
    <col min="1024" max="1024" width="4" style="373" customWidth="1"/>
    <col min="1025" max="1025" width="15.140625" style="373" customWidth="1"/>
    <col min="1026" max="1026" width="13.85546875" style="373" customWidth="1"/>
    <col min="1027" max="1027" width="10.140625" style="373" customWidth="1"/>
    <col min="1028" max="1028" width="9.140625" style="373"/>
    <col min="1029" max="1029" width="3.42578125" style="373" customWidth="1"/>
    <col min="1030" max="1030" width="19.5703125" style="373" customWidth="1"/>
    <col min="1031" max="1031" width="12.28515625" style="373" customWidth="1"/>
    <col min="1032" max="1032" width="10.42578125" style="373" customWidth="1"/>
    <col min="1033" max="1033" width="9.14062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9.140625" style="373"/>
    <col min="1280" max="1280" width="4" style="373" customWidth="1"/>
    <col min="1281" max="1281" width="15.140625" style="373" customWidth="1"/>
    <col min="1282" max="1282" width="13.85546875" style="373" customWidth="1"/>
    <col min="1283" max="1283" width="10.140625" style="373" customWidth="1"/>
    <col min="1284" max="1284" width="9.140625" style="373"/>
    <col min="1285" max="1285" width="3.42578125" style="373" customWidth="1"/>
    <col min="1286" max="1286" width="19.5703125" style="373" customWidth="1"/>
    <col min="1287" max="1287" width="12.28515625" style="373" customWidth="1"/>
    <col min="1288" max="1288" width="10.42578125" style="373" customWidth="1"/>
    <col min="1289" max="1289" width="9.14062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9.140625" style="373"/>
    <col min="1536" max="1536" width="4" style="373" customWidth="1"/>
    <col min="1537" max="1537" width="15.140625" style="373" customWidth="1"/>
    <col min="1538" max="1538" width="13.85546875" style="373" customWidth="1"/>
    <col min="1539" max="1539" width="10.140625" style="373" customWidth="1"/>
    <col min="1540" max="1540" width="9.140625" style="373"/>
    <col min="1541" max="1541" width="3.42578125" style="373" customWidth="1"/>
    <col min="1542" max="1542" width="19.5703125" style="373" customWidth="1"/>
    <col min="1543" max="1543" width="12.28515625" style="373" customWidth="1"/>
    <col min="1544" max="1544" width="10.42578125" style="373" customWidth="1"/>
    <col min="1545" max="1545" width="9.14062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9.140625" style="373"/>
    <col min="1792" max="1792" width="4" style="373" customWidth="1"/>
    <col min="1793" max="1793" width="15.140625" style="373" customWidth="1"/>
    <col min="1794" max="1794" width="13.85546875" style="373" customWidth="1"/>
    <col min="1795" max="1795" width="10.140625" style="373" customWidth="1"/>
    <col min="1796" max="1796" width="9.140625" style="373"/>
    <col min="1797" max="1797" width="3.42578125" style="373" customWidth="1"/>
    <col min="1798" max="1798" width="19.5703125" style="373" customWidth="1"/>
    <col min="1799" max="1799" width="12.28515625" style="373" customWidth="1"/>
    <col min="1800" max="1800" width="10.42578125" style="373" customWidth="1"/>
    <col min="1801" max="1801" width="9.14062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9.140625" style="373"/>
    <col min="2048" max="2048" width="4" style="373" customWidth="1"/>
    <col min="2049" max="2049" width="15.140625" style="373" customWidth="1"/>
    <col min="2050" max="2050" width="13.85546875" style="373" customWidth="1"/>
    <col min="2051" max="2051" width="10.140625" style="373" customWidth="1"/>
    <col min="2052" max="2052" width="9.140625" style="373"/>
    <col min="2053" max="2053" width="3.42578125" style="373" customWidth="1"/>
    <col min="2054" max="2054" width="19.5703125" style="373" customWidth="1"/>
    <col min="2055" max="2055" width="12.28515625" style="373" customWidth="1"/>
    <col min="2056" max="2056" width="10.42578125" style="373" customWidth="1"/>
    <col min="2057" max="2057" width="9.14062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9.140625" style="373"/>
    <col min="2304" max="2304" width="4" style="373" customWidth="1"/>
    <col min="2305" max="2305" width="15.140625" style="373" customWidth="1"/>
    <col min="2306" max="2306" width="13.85546875" style="373" customWidth="1"/>
    <col min="2307" max="2307" width="10.140625" style="373" customWidth="1"/>
    <col min="2308" max="2308" width="9.140625" style="373"/>
    <col min="2309" max="2309" width="3.42578125" style="373" customWidth="1"/>
    <col min="2310" max="2310" width="19.5703125" style="373" customWidth="1"/>
    <col min="2311" max="2311" width="12.28515625" style="373" customWidth="1"/>
    <col min="2312" max="2312" width="10.42578125" style="373" customWidth="1"/>
    <col min="2313" max="2313" width="9.14062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9.140625" style="373"/>
    <col min="2560" max="2560" width="4" style="373" customWidth="1"/>
    <col min="2561" max="2561" width="15.140625" style="373" customWidth="1"/>
    <col min="2562" max="2562" width="13.85546875" style="373" customWidth="1"/>
    <col min="2563" max="2563" width="10.140625" style="373" customWidth="1"/>
    <col min="2564" max="2564" width="9.140625" style="373"/>
    <col min="2565" max="2565" width="3.42578125" style="373" customWidth="1"/>
    <col min="2566" max="2566" width="19.5703125" style="373" customWidth="1"/>
    <col min="2567" max="2567" width="12.28515625" style="373" customWidth="1"/>
    <col min="2568" max="2568" width="10.42578125" style="373" customWidth="1"/>
    <col min="2569" max="2569" width="9.14062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9.140625" style="373"/>
    <col min="2816" max="2816" width="4" style="373" customWidth="1"/>
    <col min="2817" max="2817" width="15.140625" style="373" customWidth="1"/>
    <col min="2818" max="2818" width="13.85546875" style="373" customWidth="1"/>
    <col min="2819" max="2819" width="10.140625" style="373" customWidth="1"/>
    <col min="2820" max="2820" width="9.140625" style="373"/>
    <col min="2821" max="2821" width="3.42578125" style="373" customWidth="1"/>
    <col min="2822" max="2822" width="19.5703125" style="373" customWidth="1"/>
    <col min="2823" max="2823" width="12.28515625" style="373" customWidth="1"/>
    <col min="2824" max="2824" width="10.42578125" style="373" customWidth="1"/>
    <col min="2825" max="2825" width="9.14062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9.140625" style="373"/>
    <col min="3072" max="3072" width="4" style="373" customWidth="1"/>
    <col min="3073" max="3073" width="15.140625" style="373" customWidth="1"/>
    <col min="3074" max="3074" width="13.85546875" style="373" customWidth="1"/>
    <col min="3075" max="3075" width="10.140625" style="373" customWidth="1"/>
    <col min="3076" max="3076" width="9.140625" style="373"/>
    <col min="3077" max="3077" width="3.42578125" style="373" customWidth="1"/>
    <col min="3078" max="3078" width="19.5703125" style="373" customWidth="1"/>
    <col min="3079" max="3079" width="12.28515625" style="373" customWidth="1"/>
    <col min="3080" max="3080" width="10.42578125" style="373" customWidth="1"/>
    <col min="3081" max="3081" width="9.14062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9.140625" style="373"/>
    <col min="3328" max="3328" width="4" style="373" customWidth="1"/>
    <col min="3329" max="3329" width="15.140625" style="373" customWidth="1"/>
    <col min="3330" max="3330" width="13.85546875" style="373" customWidth="1"/>
    <col min="3331" max="3331" width="10.140625" style="373" customWidth="1"/>
    <col min="3332" max="3332" width="9.140625" style="373"/>
    <col min="3333" max="3333" width="3.42578125" style="373" customWidth="1"/>
    <col min="3334" max="3334" width="19.5703125" style="373" customWidth="1"/>
    <col min="3335" max="3335" width="12.28515625" style="373" customWidth="1"/>
    <col min="3336" max="3336" width="10.42578125" style="373" customWidth="1"/>
    <col min="3337" max="3337" width="9.14062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9.140625" style="373"/>
    <col min="3584" max="3584" width="4" style="373" customWidth="1"/>
    <col min="3585" max="3585" width="15.140625" style="373" customWidth="1"/>
    <col min="3586" max="3586" width="13.85546875" style="373" customWidth="1"/>
    <col min="3587" max="3587" width="10.140625" style="373" customWidth="1"/>
    <col min="3588" max="3588" width="9.140625" style="373"/>
    <col min="3589" max="3589" width="3.42578125" style="373" customWidth="1"/>
    <col min="3590" max="3590" width="19.5703125" style="373" customWidth="1"/>
    <col min="3591" max="3591" width="12.28515625" style="373" customWidth="1"/>
    <col min="3592" max="3592" width="10.42578125" style="373" customWidth="1"/>
    <col min="3593" max="3593" width="9.14062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9.140625" style="373"/>
    <col min="3840" max="3840" width="4" style="373" customWidth="1"/>
    <col min="3841" max="3841" width="15.140625" style="373" customWidth="1"/>
    <col min="3842" max="3842" width="13.85546875" style="373" customWidth="1"/>
    <col min="3843" max="3843" width="10.140625" style="373" customWidth="1"/>
    <col min="3844" max="3844" width="9.140625" style="373"/>
    <col min="3845" max="3845" width="3.42578125" style="373" customWidth="1"/>
    <col min="3846" max="3846" width="19.5703125" style="373" customWidth="1"/>
    <col min="3847" max="3847" width="12.28515625" style="373" customWidth="1"/>
    <col min="3848" max="3848" width="10.42578125" style="373" customWidth="1"/>
    <col min="3849" max="3849" width="9.14062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9.140625" style="373"/>
    <col min="4096" max="4096" width="4" style="373" customWidth="1"/>
    <col min="4097" max="4097" width="15.140625" style="373" customWidth="1"/>
    <col min="4098" max="4098" width="13.85546875" style="373" customWidth="1"/>
    <col min="4099" max="4099" width="10.140625" style="373" customWidth="1"/>
    <col min="4100" max="4100" width="9.140625" style="373"/>
    <col min="4101" max="4101" width="3.42578125" style="373" customWidth="1"/>
    <col min="4102" max="4102" width="19.5703125" style="373" customWidth="1"/>
    <col min="4103" max="4103" width="12.28515625" style="373" customWidth="1"/>
    <col min="4104" max="4104" width="10.42578125" style="373" customWidth="1"/>
    <col min="4105" max="4105" width="9.14062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9.140625" style="373"/>
    <col min="4352" max="4352" width="4" style="373" customWidth="1"/>
    <col min="4353" max="4353" width="15.140625" style="373" customWidth="1"/>
    <col min="4354" max="4354" width="13.85546875" style="373" customWidth="1"/>
    <col min="4355" max="4355" width="10.140625" style="373" customWidth="1"/>
    <col min="4356" max="4356" width="9.140625" style="373"/>
    <col min="4357" max="4357" width="3.42578125" style="373" customWidth="1"/>
    <col min="4358" max="4358" width="19.5703125" style="373" customWidth="1"/>
    <col min="4359" max="4359" width="12.28515625" style="373" customWidth="1"/>
    <col min="4360" max="4360" width="10.42578125" style="373" customWidth="1"/>
    <col min="4361" max="4361" width="9.14062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9.140625" style="373"/>
    <col min="4608" max="4608" width="4" style="373" customWidth="1"/>
    <col min="4609" max="4609" width="15.140625" style="373" customWidth="1"/>
    <col min="4610" max="4610" width="13.85546875" style="373" customWidth="1"/>
    <col min="4611" max="4611" width="10.140625" style="373" customWidth="1"/>
    <col min="4612" max="4612" width="9.140625" style="373"/>
    <col min="4613" max="4613" width="3.42578125" style="373" customWidth="1"/>
    <col min="4614" max="4614" width="19.5703125" style="373" customWidth="1"/>
    <col min="4615" max="4615" width="12.28515625" style="373" customWidth="1"/>
    <col min="4616" max="4616" width="10.42578125" style="373" customWidth="1"/>
    <col min="4617" max="4617" width="9.14062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9.140625" style="373"/>
    <col min="4864" max="4864" width="4" style="373" customWidth="1"/>
    <col min="4865" max="4865" width="15.140625" style="373" customWidth="1"/>
    <col min="4866" max="4866" width="13.85546875" style="373" customWidth="1"/>
    <col min="4867" max="4867" width="10.140625" style="373" customWidth="1"/>
    <col min="4868" max="4868" width="9.140625" style="373"/>
    <col min="4869" max="4869" width="3.42578125" style="373" customWidth="1"/>
    <col min="4870" max="4870" width="19.5703125" style="373" customWidth="1"/>
    <col min="4871" max="4871" width="12.28515625" style="373" customWidth="1"/>
    <col min="4872" max="4872" width="10.42578125" style="373" customWidth="1"/>
    <col min="4873" max="4873" width="9.14062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9.140625" style="373"/>
    <col min="5120" max="5120" width="4" style="373" customWidth="1"/>
    <col min="5121" max="5121" width="15.140625" style="373" customWidth="1"/>
    <col min="5122" max="5122" width="13.85546875" style="373" customWidth="1"/>
    <col min="5123" max="5123" width="10.140625" style="373" customWidth="1"/>
    <col min="5124" max="5124" width="9.140625" style="373"/>
    <col min="5125" max="5125" width="3.42578125" style="373" customWidth="1"/>
    <col min="5126" max="5126" width="19.5703125" style="373" customWidth="1"/>
    <col min="5127" max="5127" width="12.28515625" style="373" customWidth="1"/>
    <col min="5128" max="5128" width="10.42578125" style="373" customWidth="1"/>
    <col min="5129" max="5129" width="9.14062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9.140625" style="373"/>
    <col min="5376" max="5376" width="4" style="373" customWidth="1"/>
    <col min="5377" max="5377" width="15.140625" style="373" customWidth="1"/>
    <col min="5378" max="5378" width="13.85546875" style="373" customWidth="1"/>
    <col min="5379" max="5379" width="10.140625" style="373" customWidth="1"/>
    <col min="5380" max="5380" width="9.140625" style="373"/>
    <col min="5381" max="5381" width="3.42578125" style="373" customWidth="1"/>
    <col min="5382" max="5382" width="19.5703125" style="373" customWidth="1"/>
    <col min="5383" max="5383" width="12.28515625" style="373" customWidth="1"/>
    <col min="5384" max="5384" width="10.42578125" style="373" customWidth="1"/>
    <col min="5385" max="5385" width="9.14062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9.140625" style="373"/>
    <col min="5632" max="5632" width="4" style="373" customWidth="1"/>
    <col min="5633" max="5633" width="15.140625" style="373" customWidth="1"/>
    <col min="5634" max="5634" width="13.85546875" style="373" customWidth="1"/>
    <col min="5635" max="5635" width="10.140625" style="373" customWidth="1"/>
    <col min="5636" max="5636" width="9.140625" style="373"/>
    <col min="5637" max="5637" width="3.42578125" style="373" customWidth="1"/>
    <col min="5638" max="5638" width="19.5703125" style="373" customWidth="1"/>
    <col min="5639" max="5639" width="12.28515625" style="373" customWidth="1"/>
    <col min="5640" max="5640" width="10.42578125" style="373" customWidth="1"/>
    <col min="5641" max="5641" width="9.14062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9.140625" style="373"/>
    <col min="5888" max="5888" width="4" style="373" customWidth="1"/>
    <col min="5889" max="5889" width="15.140625" style="373" customWidth="1"/>
    <col min="5890" max="5890" width="13.85546875" style="373" customWidth="1"/>
    <col min="5891" max="5891" width="10.140625" style="373" customWidth="1"/>
    <col min="5892" max="5892" width="9.140625" style="373"/>
    <col min="5893" max="5893" width="3.42578125" style="373" customWidth="1"/>
    <col min="5894" max="5894" width="19.5703125" style="373" customWidth="1"/>
    <col min="5895" max="5895" width="12.28515625" style="373" customWidth="1"/>
    <col min="5896" max="5896" width="10.42578125" style="373" customWidth="1"/>
    <col min="5897" max="5897" width="9.14062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9.140625" style="373"/>
    <col min="6144" max="6144" width="4" style="373" customWidth="1"/>
    <col min="6145" max="6145" width="15.140625" style="373" customWidth="1"/>
    <col min="6146" max="6146" width="13.85546875" style="373" customWidth="1"/>
    <col min="6147" max="6147" width="10.140625" style="373" customWidth="1"/>
    <col min="6148" max="6148" width="9.140625" style="373"/>
    <col min="6149" max="6149" width="3.42578125" style="373" customWidth="1"/>
    <col min="6150" max="6150" width="19.5703125" style="373" customWidth="1"/>
    <col min="6151" max="6151" width="12.28515625" style="373" customWidth="1"/>
    <col min="6152" max="6152" width="10.42578125" style="373" customWidth="1"/>
    <col min="6153" max="6153" width="9.14062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9.140625" style="373"/>
    <col min="6400" max="6400" width="4" style="373" customWidth="1"/>
    <col min="6401" max="6401" width="15.140625" style="373" customWidth="1"/>
    <col min="6402" max="6402" width="13.85546875" style="373" customWidth="1"/>
    <col min="6403" max="6403" width="10.140625" style="373" customWidth="1"/>
    <col min="6404" max="6404" width="9.140625" style="373"/>
    <col min="6405" max="6405" width="3.42578125" style="373" customWidth="1"/>
    <col min="6406" max="6406" width="19.5703125" style="373" customWidth="1"/>
    <col min="6407" max="6407" width="12.28515625" style="373" customWidth="1"/>
    <col min="6408" max="6408" width="10.42578125" style="373" customWidth="1"/>
    <col min="6409" max="6409" width="9.14062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9.140625" style="373"/>
    <col min="6656" max="6656" width="4" style="373" customWidth="1"/>
    <col min="6657" max="6657" width="15.140625" style="373" customWidth="1"/>
    <col min="6658" max="6658" width="13.85546875" style="373" customWidth="1"/>
    <col min="6659" max="6659" width="10.140625" style="373" customWidth="1"/>
    <col min="6660" max="6660" width="9.140625" style="373"/>
    <col min="6661" max="6661" width="3.42578125" style="373" customWidth="1"/>
    <col min="6662" max="6662" width="19.5703125" style="373" customWidth="1"/>
    <col min="6663" max="6663" width="12.28515625" style="373" customWidth="1"/>
    <col min="6664" max="6664" width="10.42578125" style="373" customWidth="1"/>
    <col min="6665" max="6665" width="9.14062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9.140625" style="373"/>
    <col min="6912" max="6912" width="4" style="373" customWidth="1"/>
    <col min="6913" max="6913" width="15.140625" style="373" customWidth="1"/>
    <col min="6914" max="6914" width="13.85546875" style="373" customWidth="1"/>
    <col min="6915" max="6915" width="10.140625" style="373" customWidth="1"/>
    <col min="6916" max="6916" width="9.140625" style="373"/>
    <col min="6917" max="6917" width="3.42578125" style="373" customWidth="1"/>
    <col min="6918" max="6918" width="19.5703125" style="373" customWidth="1"/>
    <col min="6919" max="6919" width="12.28515625" style="373" customWidth="1"/>
    <col min="6920" max="6920" width="10.42578125" style="373" customWidth="1"/>
    <col min="6921" max="6921" width="9.14062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9.140625" style="373"/>
    <col min="7168" max="7168" width="4" style="373" customWidth="1"/>
    <col min="7169" max="7169" width="15.140625" style="373" customWidth="1"/>
    <col min="7170" max="7170" width="13.85546875" style="373" customWidth="1"/>
    <col min="7171" max="7171" width="10.140625" style="373" customWidth="1"/>
    <col min="7172" max="7172" width="9.140625" style="373"/>
    <col min="7173" max="7173" width="3.42578125" style="373" customWidth="1"/>
    <col min="7174" max="7174" width="19.5703125" style="373" customWidth="1"/>
    <col min="7175" max="7175" width="12.28515625" style="373" customWidth="1"/>
    <col min="7176" max="7176" width="10.42578125" style="373" customWidth="1"/>
    <col min="7177" max="7177" width="9.14062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9.140625" style="373"/>
    <col min="7424" max="7424" width="4" style="373" customWidth="1"/>
    <col min="7425" max="7425" width="15.140625" style="373" customWidth="1"/>
    <col min="7426" max="7426" width="13.85546875" style="373" customWidth="1"/>
    <col min="7427" max="7427" width="10.140625" style="373" customWidth="1"/>
    <col min="7428" max="7428" width="9.140625" style="373"/>
    <col min="7429" max="7429" width="3.42578125" style="373" customWidth="1"/>
    <col min="7430" max="7430" width="19.5703125" style="373" customWidth="1"/>
    <col min="7431" max="7431" width="12.28515625" style="373" customWidth="1"/>
    <col min="7432" max="7432" width="10.42578125" style="373" customWidth="1"/>
    <col min="7433" max="7433" width="9.14062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9.140625" style="373"/>
    <col min="7680" max="7680" width="4" style="373" customWidth="1"/>
    <col min="7681" max="7681" width="15.140625" style="373" customWidth="1"/>
    <col min="7682" max="7682" width="13.85546875" style="373" customWidth="1"/>
    <col min="7683" max="7683" width="10.140625" style="373" customWidth="1"/>
    <col min="7684" max="7684" width="9.140625" style="373"/>
    <col min="7685" max="7685" width="3.42578125" style="373" customWidth="1"/>
    <col min="7686" max="7686" width="19.5703125" style="373" customWidth="1"/>
    <col min="7687" max="7687" width="12.28515625" style="373" customWidth="1"/>
    <col min="7688" max="7688" width="10.42578125" style="373" customWidth="1"/>
    <col min="7689" max="7689" width="9.14062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9.140625" style="373"/>
    <col min="7936" max="7936" width="4" style="373" customWidth="1"/>
    <col min="7937" max="7937" width="15.140625" style="373" customWidth="1"/>
    <col min="7938" max="7938" width="13.85546875" style="373" customWidth="1"/>
    <col min="7939" max="7939" width="10.140625" style="373" customWidth="1"/>
    <col min="7940" max="7940" width="9.140625" style="373"/>
    <col min="7941" max="7941" width="3.42578125" style="373" customWidth="1"/>
    <col min="7942" max="7942" width="19.5703125" style="373" customWidth="1"/>
    <col min="7943" max="7943" width="12.28515625" style="373" customWidth="1"/>
    <col min="7944" max="7944" width="10.42578125" style="373" customWidth="1"/>
    <col min="7945" max="7945" width="9.14062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9.140625" style="373"/>
    <col min="8192" max="8192" width="4" style="373" customWidth="1"/>
    <col min="8193" max="8193" width="15.140625" style="373" customWidth="1"/>
    <col min="8194" max="8194" width="13.85546875" style="373" customWidth="1"/>
    <col min="8195" max="8195" width="10.140625" style="373" customWidth="1"/>
    <col min="8196" max="8196" width="9.140625" style="373"/>
    <col min="8197" max="8197" width="3.42578125" style="373" customWidth="1"/>
    <col min="8198" max="8198" width="19.5703125" style="373" customWidth="1"/>
    <col min="8199" max="8199" width="12.28515625" style="373" customWidth="1"/>
    <col min="8200" max="8200" width="10.42578125" style="373" customWidth="1"/>
    <col min="8201" max="8201" width="9.14062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9.140625" style="373"/>
    <col min="8448" max="8448" width="4" style="373" customWidth="1"/>
    <col min="8449" max="8449" width="15.140625" style="373" customWidth="1"/>
    <col min="8450" max="8450" width="13.85546875" style="373" customWidth="1"/>
    <col min="8451" max="8451" width="10.140625" style="373" customWidth="1"/>
    <col min="8452" max="8452" width="9.140625" style="373"/>
    <col min="8453" max="8453" width="3.42578125" style="373" customWidth="1"/>
    <col min="8454" max="8454" width="19.5703125" style="373" customWidth="1"/>
    <col min="8455" max="8455" width="12.28515625" style="373" customWidth="1"/>
    <col min="8456" max="8456" width="10.42578125" style="373" customWidth="1"/>
    <col min="8457" max="8457" width="9.14062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9.140625" style="373"/>
    <col min="8704" max="8704" width="4" style="373" customWidth="1"/>
    <col min="8705" max="8705" width="15.140625" style="373" customWidth="1"/>
    <col min="8706" max="8706" width="13.85546875" style="373" customWidth="1"/>
    <col min="8707" max="8707" width="10.140625" style="373" customWidth="1"/>
    <col min="8708" max="8708" width="9.140625" style="373"/>
    <col min="8709" max="8709" width="3.42578125" style="373" customWidth="1"/>
    <col min="8710" max="8710" width="19.5703125" style="373" customWidth="1"/>
    <col min="8711" max="8711" width="12.28515625" style="373" customWidth="1"/>
    <col min="8712" max="8712" width="10.42578125" style="373" customWidth="1"/>
    <col min="8713" max="8713" width="9.14062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9.140625" style="373"/>
    <col min="8960" max="8960" width="4" style="373" customWidth="1"/>
    <col min="8961" max="8961" width="15.140625" style="373" customWidth="1"/>
    <col min="8962" max="8962" width="13.85546875" style="373" customWidth="1"/>
    <col min="8963" max="8963" width="10.140625" style="373" customWidth="1"/>
    <col min="8964" max="8964" width="9.140625" style="373"/>
    <col min="8965" max="8965" width="3.42578125" style="373" customWidth="1"/>
    <col min="8966" max="8966" width="19.5703125" style="373" customWidth="1"/>
    <col min="8967" max="8967" width="12.28515625" style="373" customWidth="1"/>
    <col min="8968" max="8968" width="10.42578125" style="373" customWidth="1"/>
    <col min="8969" max="8969" width="9.14062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9.140625" style="373"/>
    <col min="9216" max="9216" width="4" style="373" customWidth="1"/>
    <col min="9217" max="9217" width="15.140625" style="373" customWidth="1"/>
    <col min="9218" max="9218" width="13.85546875" style="373" customWidth="1"/>
    <col min="9219" max="9219" width="10.140625" style="373" customWidth="1"/>
    <col min="9220" max="9220" width="9.140625" style="373"/>
    <col min="9221" max="9221" width="3.42578125" style="373" customWidth="1"/>
    <col min="9222" max="9222" width="19.5703125" style="373" customWidth="1"/>
    <col min="9223" max="9223" width="12.28515625" style="373" customWidth="1"/>
    <col min="9224" max="9224" width="10.42578125" style="373" customWidth="1"/>
    <col min="9225" max="9225" width="9.14062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9.140625" style="373"/>
    <col min="9472" max="9472" width="4" style="373" customWidth="1"/>
    <col min="9473" max="9473" width="15.140625" style="373" customWidth="1"/>
    <col min="9474" max="9474" width="13.85546875" style="373" customWidth="1"/>
    <col min="9475" max="9475" width="10.140625" style="373" customWidth="1"/>
    <col min="9476" max="9476" width="9.140625" style="373"/>
    <col min="9477" max="9477" width="3.42578125" style="373" customWidth="1"/>
    <col min="9478" max="9478" width="19.5703125" style="373" customWidth="1"/>
    <col min="9479" max="9479" width="12.28515625" style="373" customWidth="1"/>
    <col min="9480" max="9480" width="10.42578125" style="373" customWidth="1"/>
    <col min="9481" max="9481" width="9.14062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9.140625" style="373"/>
    <col min="9728" max="9728" width="4" style="373" customWidth="1"/>
    <col min="9729" max="9729" width="15.140625" style="373" customWidth="1"/>
    <col min="9730" max="9730" width="13.85546875" style="373" customWidth="1"/>
    <col min="9731" max="9731" width="10.140625" style="373" customWidth="1"/>
    <col min="9732" max="9732" width="9.140625" style="373"/>
    <col min="9733" max="9733" width="3.42578125" style="373" customWidth="1"/>
    <col min="9734" max="9734" width="19.5703125" style="373" customWidth="1"/>
    <col min="9735" max="9735" width="12.28515625" style="373" customWidth="1"/>
    <col min="9736" max="9736" width="10.42578125" style="373" customWidth="1"/>
    <col min="9737" max="9737" width="9.14062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9.140625" style="373"/>
    <col min="9984" max="9984" width="4" style="373" customWidth="1"/>
    <col min="9985" max="9985" width="15.140625" style="373" customWidth="1"/>
    <col min="9986" max="9986" width="13.85546875" style="373" customWidth="1"/>
    <col min="9987" max="9987" width="10.140625" style="373" customWidth="1"/>
    <col min="9988" max="9988" width="9.140625" style="373"/>
    <col min="9989" max="9989" width="3.42578125" style="373" customWidth="1"/>
    <col min="9990" max="9990" width="19.5703125" style="373" customWidth="1"/>
    <col min="9991" max="9991" width="12.28515625" style="373" customWidth="1"/>
    <col min="9992" max="9992" width="10.42578125" style="373" customWidth="1"/>
    <col min="9993" max="9993" width="9.14062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9.140625" style="373"/>
    <col min="10240" max="10240" width="4" style="373" customWidth="1"/>
    <col min="10241" max="10241" width="15.140625" style="373" customWidth="1"/>
    <col min="10242" max="10242" width="13.85546875" style="373" customWidth="1"/>
    <col min="10243" max="10243" width="10.140625" style="373" customWidth="1"/>
    <col min="10244" max="10244" width="9.140625" style="373"/>
    <col min="10245" max="10245" width="3.42578125" style="373" customWidth="1"/>
    <col min="10246" max="10246" width="19.5703125" style="373" customWidth="1"/>
    <col min="10247" max="10247" width="12.28515625" style="373" customWidth="1"/>
    <col min="10248" max="10248" width="10.42578125" style="373" customWidth="1"/>
    <col min="10249" max="10249" width="9.14062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9.140625" style="373"/>
    <col min="10496" max="10496" width="4" style="373" customWidth="1"/>
    <col min="10497" max="10497" width="15.140625" style="373" customWidth="1"/>
    <col min="10498" max="10498" width="13.85546875" style="373" customWidth="1"/>
    <col min="10499" max="10499" width="10.140625" style="373" customWidth="1"/>
    <col min="10500" max="10500" width="9.140625" style="373"/>
    <col min="10501" max="10501" width="3.42578125" style="373" customWidth="1"/>
    <col min="10502" max="10502" width="19.5703125" style="373" customWidth="1"/>
    <col min="10503" max="10503" width="12.28515625" style="373" customWidth="1"/>
    <col min="10504" max="10504" width="10.42578125" style="373" customWidth="1"/>
    <col min="10505" max="10505" width="9.14062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9.140625" style="373"/>
    <col min="10752" max="10752" width="4" style="373" customWidth="1"/>
    <col min="10753" max="10753" width="15.140625" style="373" customWidth="1"/>
    <col min="10754" max="10754" width="13.85546875" style="373" customWidth="1"/>
    <col min="10755" max="10755" width="10.140625" style="373" customWidth="1"/>
    <col min="10756" max="10756" width="9.140625" style="373"/>
    <col min="10757" max="10757" width="3.42578125" style="373" customWidth="1"/>
    <col min="10758" max="10758" width="19.5703125" style="373" customWidth="1"/>
    <col min="10759" max="10759" width="12.28515625" style="373" customWidth="1"/>
    <col min="10760" max="10760" width="10.42578125" style="373" customWidth="1"/>
    <col min="10761" max="10761" width="9.14062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9.140625" style="373"/>
    <col min="11008" max="11008" width="4" style="373" customWidth="1"/>
    <col min="11009" max="11009" width="15.140625" style="373" customWidth="1"/>
    <col min="11010" max="11010" width="13.85546875" style="373" customWidth="1"/>
    <col min="11011" max="11011" width="10.140625" style="373" customWidth="1"/>
    <col min="11012" max="11012" width="9.140625" style="373"/>
    <col min="11013" max="11013" width="3.42578125" style="373" customWidth="1"/>
    <col min="11014" max="11014" width="19.5703125" style="373" customWidth="1"/>
    <col min="11015" max="11015" width="12.28515625" style="373" customWidth="1"/>
    <col min="11016" max="11016" width="10.42578125" style="373" customWidth="1"/>
    <col min="11017" max="11017" width="9.14062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9.140625" style="373"/>
    <col min="11264" max="11264" width="4" style="373" customWidth="1"/>
    <col min="11265" max="11265" width="15.140625" style="373" customWidth="1"/>
    <col min="11266" max="11266" width="13.85546875" style="373" customWidth="1"/>
    <col min="11267" max="11267" width="10.140625" style="373" customWidth="1"/>
    <col min="11268" max="11268" width="9.140625" style="373"/>
    <col min="11269" max="11269" width="3.42578125" style="373" customWidth="1"/>
    <col min="11270" max="11270" width="19.5703125" style="373" customWidth="1"/>
    <col min="11271" max="11271" width="12.28515625" style="373" customWidth="1"/>
    <col min="11272" max="11272" width="10.42578125" style="373" customWidth="1"/>
    <col min="11273" max="11273" width="9.14062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9.140625" style="373"/>
    <col min="11520" max="11520" width="4" style="373" customWidth="1"/>
    <col min="11521" max="11521" width="15.140625" style="373" customWidth="1"/>
    <col min="11522" max="11522" width="13.85546875" style="373" customWidth="1"/>
    <col min="11523" max="11523" width="10.140625" style="373" customWidth="1"/>
    <col min="11524" max="11524" width="9.140625" style="373"/>
    <col min="11525" max="11525" width="3.42578125" style="373" customWidth="1"/>
    <col min="11526" max="11526" width="19.5703125" style="373" customWidth="1"/>
    <col min="11527" max="11527" width="12.28515625" style="373" customWidth="1"/>
    <col min="11528" max="11528" width="10.42578125" style="373" customWidth="1"/>
    <col min="11529" max="11529" width="9.14062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9.140625" style="373"/>
    <col min="11776" max="11776" width="4" style="373" customWidth="1"/>
    <col min="11777" max="11777" width="15.140625" style="373" customWidth="1"/>
    <col min="11778" max="11778" width="13.85546875" style="373" customWidth="1"/>
    <col min="11779" max="11779" width="10.140625" style="373" customWidth="1"/>
    <col min="11780" max="11780" width="9.140625" style="373"/>
    <col min="11781" max="11781" width="3.42578125" style="373" customWidth="1"/>
    <col min="11782" max="11782" width="19.5703125" style="373" customWidth="1"/>
    <col min="11783" max="11783" width="12.28515625" style="373" customWidth="1"/>
    <col min="11784" max="11784" width="10.42578125" style="373" customWidth="1"/>
    <col min="11785" max="11785" width="9.14062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9.140625" style="373"/>
    <col min="12032" max="12032" width="4" style="373" customWidth="1"/>
    <col min="12033" max="12033" width="15.140625" style="373" customWidth="1"/>
    <col min="12034" max="12034" width="13.85546875" style="373" customWidth="1"/>
    <col min="12035" max="12035" width="10.140625" style="373" customWidth="1"/>
    <col min="12036" max="12036" width="9.140625" style="373"/>
    <col min="12037" max="12037" width="3.42578125" style="373" customWidth="1"/>
    <col min="12038" max="12038" width="19.5703125" style="373" customWidth="1"/>
    <col min="12039" max="12039" width="12.28515625" style="373" customWidth="1"/>
    <col min="12040" max="12040" width="10.42578125" style="373" customWidth="1"/>
    <col min="12041" max="12041" width="9.14062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9.140625" style="373"/>
    <col min="12288" max="12288" width="4" style="373" customWidth="1"/>
    <col min="12289" max="12289" width="15.140625" style="373" customWidth="1"/>
    <col min="12290" max="12290" width="13.85546875" style="373" customWidth="1"/>
    <col min="12291" max="12291" width="10.140625" style="373" customWidth="1"/>
    <col min="12292" max="12292" width="9.140625" style="373"/>
    <col min="12293" max="12293" width="3.42578125" style="373" customWidth="1"/>
    <col min="12294" max="12294" width="19.5703125" style="373" customWidth="1"/>
    <col min="12295" max="12295" width="12.28515625" style="373" customWidth="1"/>
    <col min="12296" max="12296" width="10.42578125" style="373" customWidth="1"/>
    <col min="12297" max="12297" width="9.14062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9.140625" style="373"/>
    <col min="12544" max="12544" width="4" style="373" customWidth="1"/>
    <col min="12545" max="12545" width="15.140625" style="373" customWidth="1"/>
    <col min="12546" max="12546" width="13.85546875" style="373" customWidth="1"/>
    <col min="12547" max="12547" width="10.140625" style="373" customWidth="1"/>
    <col min="12548" max="12548" width="9.140625" style="373"/>
    <col min="12549" max="12549" width="3.42578125" style="373" customWidth="1"/>
    <col min="12550" max="12550" width="19.5703125" style="373" customWidth="1"/>
    <col min="12551" max="12551" width="12.28515625" style="373" customWidth="1"/>
    <col min="12552" max="12552" width="10.42578125" style="373" customWidth="1"/>
    <col min="12553" max="12553" width="9.14062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9.140625" style="373"/>
    <col min="12800" max="12800" width="4" style="373" customWidth="1"/>
    <col min="12801" max="12801" width="15.140625" style="373" customWidth="1"/>
    <col min="12802" max="12802" width="13.85546875" style="373" customWidth="1"/>
    <col min="12803" max="12803" width="10.140625" style="373" customWidth="1"/>
    <col min="12804" max="12804" width="9.140625" style="373"/>
    <col min="12805" max="12805" width="3.42578125" style="373" customWidth="1"/>
    <col min="12806" max="12806" width="19.5703125" style="373" customWidth="1"/>
    <col min="12807" max="12807" width="12.28515625" style="373" customWidth="1"/>
    <col min="12808" max="12808" width="10.42578125" style="373" customWidth="1"/>
    <col min="12809" max="12809" width="9.14062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9.140625" style="373"/>
    <col min="13056" max="13056" width="4" style="373" customWidth="1"/>
    <col min="13057" max="13057" width="15.140625" style="373" customWidth="1"/>
    <col min="13058" max="13058" width="13.85546875" style="373" customWidth="1"/>
    <col min="13059" max="13059" width="10.140625" style="373" customWidth="1"/>
    <col min="13060" max="13060" width="9.140625" style="373"/>
    <col min="13061" max="13061" width="3.42578125" style="373" customWidth="1"/>
    <col min="13062" max="13062" width="19.5703125" style="373" customWidth="1"/>
    <col min="13063" max="13063" width="12.28515625" style="373" customWidth="1"/>
    <col min="13064" max="13064" width="10.42578125" style="373" customWidth="1"/>
    <col min="13065" max="13065" width="9.14062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9.140625" style="373"/>
    <col min="13312" max="13312" width="4" style="373" customWidth="1"/>
    <col min="13313" max="13313" width="15.140625" style="373" customWidth="1"/>
    <col min="13314" max="13314" width="13.85546875" style="373" customWidth="1"/>
    <col min="13315" max="13315" width="10.140625" style="373" customWidth="1"/>
    <col min="13316" max="13316" width="9.140625" style="373"/>
    <col min="13317" max="13317" width="3.42578125" style="373" customWidth="1"/>
    <col min="13318" max="13318" width="19.5703125" style="373" customWidth="1"/>
    <col min="13319" max="13319" width="12.28515625" style="373" customWidth="1"/>
    <col min="13320" max="13320" width="10.42578125" style="373" customWidth="1"/>
    <col min="13321" max="13321" width="9.14062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9.140625" style="373"/>
    <col min="13568" max="13568" width="4" style="373" customWidth="1"/>
    <col min="13569" max="13569" width="15.140625" style="373" customWidth="1"/>
    <col min="13570" max="13570" width="13.85546875" style="373" customWidth="1"/>
    <col min="13571" max="13571" width="10.140625" style="373" customWidth="1"/>
    <col min="13572" max="13572" width="9.140625" style="373"/>
    <col min="13573" max="13573" width="3.42578125" style="373" customWidth="1"/>
    <col min="13574" max="13574" width="19.5703125" style="373" customWidth="1"/>
    <col min="13575" max="13575" width="12.28515625" style="373" customWidth="1"/>
    <col min="13576" max="13576" width="10.42578125" style="373" customWidth="1"/>
    <col min="13577" max="13577" width="9.14062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9.140625" style="373"/>
    <col min="13824" max="13824" width="4" style="373" customWidth="1"/>
    <col min="13825" max="13825" width="15.140625" style="373" customWidth="1"/>
    <col min="13826" max="13826" width="13.85546875" style="373" customWidth="1"/>
    <col min="13827" max="13827" width="10.140625" style="373" customWidth="1"/>
    <col min="13828" max="13828" width="9.140625" style="373"/>
    <col min="13829" max="13829" width="3.42578125" style="373" customWidth="1"/>
    <col min="13830" max="13830" width="19.5703125" style="373" customWidth="1"/>
    <col min="13831" max="13831" width="12.28515625" style="373" customWidth="1"/>
    <col min="13832" max="13832" width="10.42578125" style="373" customWidth="1"/>
    <col min="13833" max="13833" width="9.14062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9.140625" style="373"/>
    <col min="14080" max="14080" width="4" style="373" customWidth="1"/>
    <col min="14081" max="14081" width="15.140625" style="373" customWidth="1"/>
    <col min="14082" max="14082" width="13.85546875" style="373" customWidth="1"/>
    <col min="14083" max="14083" width="10.140625" style="373" customWidth="1"/>
    <col min="14084" max="14084" width="9.140625" style="373"/>
    <col min="14085" max="14085" width="3.42578125" style="373" customWidth="1"/>
    <col min="14086" max="14086" width="19.5703125" style="373" customWidth="1"/>
    <col min="14087" max="14087" width="12.28515625" style="373" customWidth="1"/>
    <col min="14088" max="14088" width="10.42578125" style="373" customWidth="1"/>
    <col min="14089" max="14089" width="9.14062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9.140625" style="373"/>
    <col min="14336" max="14336" width="4" style="373" customWidth="1"/>
    <col min="14337" max="14337" width="15.140625" style="373" customWidth="1"/>
    <col min="14338" max="14338" width="13.85546875" style="373" customWidth="1"/>
    <col min="14339" max="14339" width="10.140625" style="373" customWidth="1"/>
    <col min="14340" max="14340" width="9.140625" style="373"/>
    <col min="14341" max="14341" width="3.42578125" style="373" customWidth="1"/>
    <col min="14342" max="14342" width="19.5703125" style="373" customWidth="1"/>
    <col min="14343" max="14343" width="12.28515625" style="373" customWidth="1"/>
    <col min="14344" max="14344" width="10.42578125" style="373" customWidth="1"/>
    <col min="14345" max="14345" width="9.14062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9.140625" style="373"/>
    <col min="14592" max="14592" width="4" style="373" customWidth="1"/>
    <col min="14593" max="14593" width="15.140625" style="373" customWidth="1"/>
    <col min="14594" max="14594" width="13.85546875" style="373" customWidth="1"/>
    <col min="14595" max="14595" width="10.140625" style="373" customWidth="1"/>
    <col min="14596" max="14596" width="9.140625" style="373"/>
    <col min="14597" max="14597" width="3.42578125" style="373" customWidth="1"/>
    <col min="14598" max="14598" width="19.5703125" style="373" customWidth="1"/>
    <col min="14599" max="14599" width="12.28515625" style="373" customWidth="1"/>
    <col min="14600" max="14600" width="10.42578125" style="373" customWidth="1"/>
    <col min="14601" max="14601" width="9.14062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9.140625" style="373"/>
    <col min="14848" max="14848" width="4" style="373" customWidth="1"/>
    <col min="14849" max="14849" width="15.140625" style="373" customWidth="1"/>
    <col min="14850" max="14850" width="13.85546875" style="373" customWidth="1"/>
    <col min="14851" max="14851" width="10.140625" style="373" customWidth="1"/>
    <col min="14852" max="14852" width="9.140625" style="373"/>
    <col min="14853" max="14853" width="3.42578125" style="373" customWidth="1"/>
    <col min="14854" max="14854" width="19.5703125" style="373" customWidth="1"/>
    <col min="14855" max="14855" width="12.28515625" style="373" customWidth="1"/>
    <col min="14856" max="14856" width="10.42578125" style="373" customWidth="1"/>
    <col min="14857" max="14857" width="9.14062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9.140625" style="373"/>
    <col min="15104" max="15104" width="4" style="373" customWidth="1"/>
    <col min="15105" max="15105" width="15.140625" style="373" customWidth="1"/>
    <col min="15106" max="15106" width="13.85546875" style="373" customWidth="1"/>
    <col min="15107" max="15107" width="10.140625" style="373" customWidth="1"/>
    <col min="15108" max="15108" width="9.140625" style="373"/>
    <col min="15109" max="15109" width="3.42578125" style="373" customWidth="1"/>
    <col min="15110" max="15110" width="19.5703125" style="373" customWidth="1"/>
    <col min="15111" max="15111" width="12.28515625" style="373" customWidth="1"/>
    <col min="15112" max="15112" width="10.42578125" style="373" customWidth="1"/>
    <col min="15113" max="15113" width="9.14062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9.140625" style="373"/>
    <col min="15360" max="15360" width="4" style="373" customWidth="1"/>
    <col min="15361" max="15361" width="15.140625" style="373" customWidth="1"/>
    <col min="15362" max="15362" width="13.85546875" style="373" customWidth="1"/>
    <col min="15363" max="15363" width="10.140625" style="373" customWidth="1"/>
    <col min="15364" max="15364" width="9.140625" style="373"/>
    <col min="15365" max="15365" width="3.42578125" style="373" customWidth="1"/>
    <col min="15366" max="15366" width="19.5703125" style="373" customWidth="1"/>
    <col min="15367" max="15367" width="12.28515625" style="373" customWidth="1"/>
    <col min="15368" max="15368" width="10.42578125" style="373" customWidth="1"/>
    <col min="15369" max="15369" width="9.14062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9.140625" style="373"/>
    <col min="15616" max="15616" width="4" style="373" customWidth="1"/>
    <col min="15617" max="15617" width="15.140625" style="373" customWidth="1"/>
    <col min="15618" max="15618" width="13.85546875" style="373" customWidth="1"/>
    <col min="15619" max="15619" width="10.140625" style="373" customWidth="1"/>
    <col min="15620" max="15620" width="9.140625" style="373"/>
    <col min="15621" max="15621" width="3.42578125" style="373" customWidth="1"/>
    <col min="15622" max="15622" width="19.5703125" style="373" customWidth="1"/>
    <col min="15623" max="15623" width="12.28515625" style="373" customWidth="1"/>
    <col min="15624" max="15624" width="10.42578125" style="373" customWidth="1"/>
    <col min="15625" max="15625" width="9.14062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9.140625" style="373"/>
    <col min="15872" max="15872" width="4" style="373" customWidth="1"/>
    <col min="15873" max="15873" width="15.140625" style="373" customWidth="1"/>
    <col min="15874" max="15874" width="13.85546875" style="373" customWidth="1"/>
    <col min="15875" max="15875" width="10.140625" style="373" customWidth="1"/>
    <col min="15876" max="15876" width="9.140625" style="373"/>
    <col min="15877" max="15877" width="3.42578125" style="373" customWidth="1"/>
    <col min="15878" max="15878" width="19.5703125" style="373" customWidth="1"/>
    <col min="15879" max="15879" width="12.28515625" style="373" customWidth="1"/>
    <col min="15880" max="15880" width="10.42578125" style="373" customWidth="1"/>
    <col min="15881" max="15881" width="9.14062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9.140625" style="373"/>
    <col min="16128" max="16128" width="4" style="373" customWidth="1"/>
    <col min="16129" max="16129" width="15.140625" style="373" customWidth="1"/>
    <col min="16130" max="16130" width="13.85546875" style="373" customWidth="1"/>
    <col min="16131" max="16131" width="10.140625" style="373" customWidth="1"/>
    <col min="16132" max="16132" width="9.140625" style="373"/>
    <col min="16133" max="16133" width="3.42578125" style="373" customWidth="1"/>
    <col min="16134" max="16134" width="19.5703125" style="373" customWidth="1"/>
    <col min="16135" max="16135" width="12.28515625" style="373" customWidth="1"/>
    <col min="16136" max="16136" width="10.42578125" style="373" customWidth="1"/>
    <col min="16137" max="16137" width="9.14062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9.140625" style="373"/>
  </cols>
  <sheetData>
    <row r="1" spans="1:27" ht="18.75">
      <c r="A1" s="414" t="s">
        <v>212</v>
      </c>
    </row>
    <row r="2" spans="1:27" ht="18" customHeight="1">
      <c r="A2" s="1325" t="s">
        <v>481</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8" customHeight="1">
      <c r="A3" s="1326" t="s">
        <v>482</v>
      </c>
      <c r="B3" s="1326"/>
      <c r="C3" s="1326"/>
      <c r="D3" s="1326"/>
      <c r="E3" s="1326"/>
      <c r="F3" s="1326"/>
      <c r="G3" s="1326"/>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7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7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7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7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5"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5"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75">
      <c r="A15" s="432" t="s">
        <v>140</v>
      </c>
      <c r="B15" s="433">
        <v>6660.5069999999996</v>
      </c>
      <c r="C15" s="433">
        <v>6843</v>
      </c>
      <c r="D15" s="434">
        <v>3.2597148994337042</v>
      </c>
      <c r="E15" s="448"/>
      <c r="F15"/>
      <c r="G15"/>
      <c r="H15"/>
      <c r="I15"/>
      <c r="K15" s="432" t="s">
        <v>155</v>
      </c>
      <c r="L15" s="433">
        <v>4100.84</v>
      </c>
      <c r="M15" s="433">
        <v>1003.689</v>
      </c>
      <c r="N15" s="434">
        <v>4.0857676033113846</v>
      </c>
      <c r="P15" s="432" t="s">
        <v>465</v>
      </c>
      <c r="Q15" s="433">
        <v>964.87900000000002</v>
      </c>
      <c r="R15" s="433">
        <v>129.245</v>
      </c>
      <c r="S15" s="434">
        <v>7.4655035011025568</v>
      </c>
      <c r="U15" s="357"/>
      <c r="V15" s="357"/>
      <c r="W15" s="357"/>
      <c r="X15" s="357"/>
    </row>
    <row r="16" spans="1:27" ht="15.7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7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5"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5"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75">
      <c r="F21" s="357"/>
      <c r="G21" s="357"/>
      <c r="H21" s="357"/>
      <c r="K21" s="432" t="s">
        <v>454</v>
      </c>
      <c r="L21" s="433">
        <v>1326.1980000000001</v>
      </c>
      <c r="M21" s="433">
        <v>41.671999999999997</v>
      </c>
      <c r="N21" s="434">
        <v>31.824678441159538</v>
      </c>
      <c r="P21"/>
      <c r="Q21"/>
      <c r="R21"/>
      <c r="S21"/>
    </row>
    <row r="22" spans="1:24" ht="15.75">
      <c r="A22"/>
      <c r="B22"/>
      <c r="C22"/>
      <c r="D22"/>
      <c r="E22" s="357"/>
      <c r="F22" s="357"/>
      <c r="G22" s="357"/>
      <c r="H22" s="357"/>
      <c r="I22" s="357"/>
      <c r="J22" s="357"/>
      <c r="K22" s="432" t="s">
        <v>152</v>
      </c>
      <c r="L22" s="433">
        <v>1245.232</v>
      </c>
      <c r="M22" s="433">
        <v>337.52800000000002</v>
      </c>
      <c r="N22" s="434">
        <v>3.6892702235073829</v>
      </c>
    </row>
    <row r="23" spans="1:24" ht="16.5" thickBot="1">
      <c r="A23"/>
      <c r="B23"/>
      <c r="C23"/>
      <c r="D23"/>
      <c r="E23" s="357"/>
      <c r="F23" s="357"/>
      <c r="G23" s="357"/>
      <c r="H23" s="357"/>
      <c r="I23" s="357"/>
      <c r="J23" s="357"/>
      <c r="K23" s="432" t="s">
        <v>158</v>
      </c>
      <c r="L23" s="433">
        <v>1087.67</v>
      </c>
      <c r="M23" s="433">
        <v>329.03100000000001</v>
      </c>
      <c r="N23" s="434">
        <v>3.3056763648410028</v>
      </c>
      <c r="P23"/>
      <c r="Q23"/>
      <c r="R23"/>
      <c r="S23"/>
    </row>
    <row r="24" spans="1:24" ht="16.5"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18.42578125" style="373" customWidth="1"/>
    <col min="7" max="7" width="9.140625" style="373"/>
    <col min="8" max="8" width="18.85546875" style="373" bestFit="1" customWidth="1"/>
    <col min="9" max="9" width="12.5703125" style="373" customWidth="1"/>
    <col min="10" max="251" width="9.14062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9.140625" style="373"/>
    <col min="260" max="260" width="16.85546875" style="373" customWidth="1"/>
    <col min="261" max="261" width="12.5703125" style="373" customWidth="1"/>
    <col min="262" max="262" width="11.7109375" style="373" customWidth="1"/>
    <col min="263" max="263" width="12.28515625" style="373" customWidth="1"/>
    <col min="264" max="507" width="9.14062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9.140625" style="373"/>
    <col min="516" max="516" width="16.85546875" style="373" customWidth="1"/>
    <col min="517" max="517" width="12.5703125" style="373" customWidth="1"/>
    <col min="518" max="518" width="11.7109375" style="373" customWidth="1"/>
    <col min="519" max="519" width="12.28515625" style="373" customWidth="1"/>
    <col min="520" max="763" width="9.14062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9.140625" style="373"/>
    <col min="772" max="772" width="16.85546875" style="373" customWidth="1"/>
    <col min="773" max="773" width="12.5703125" style="373" customWidth="1"/>
    <col min="774" max="774" width="11.7109375" style="373" customWidth="1"/>
    <col min="775" max="775" width="12.28515625" style="373" customWidth="1"/>
    <col min="776" max="1019" width="9.14062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9.140625" style="373"/>
    <col min="1028" max="1028" width="16.85546875" style="373" customWidth="1"/>
    <col min="1029" max="1029" width="12.5703125" style="373" customWidth="1"/>
    <col min="1030" max="1030" width="11.7109375" style="373" customWidth="1"/>
    <col min="1031" max="1031" width="12.28515625" style="373" customWidth="1"/>
    <col min="1032" max="1275" width="9.14062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9.140625" style="373"/>
    <col min="1284" max="1284" width="16.85546875" style="373" customWidth="1"/>
    <col min="1285" max="1285" width="12.5703125" style="373" customWidth="1"/>
    <col min="1286" max="1286" width="11.7109375" style="373" customWidth="1"/>
    <col min="1287" max="1287" width="12.28515625" style="373" customWidth="1"/>
    <col min="1288" max="1531" width="9.14062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9.140625" style="373"/>
    <col min="1540" max="1540" width="16.85546875" style="373" customWidth="1"/>
    <col min="1541" max="1541" width="12.5703125" style="373" customWidth="1"/>
    <col min="1542" max="1542" width="11.7109375" style="373" customWidth="1"/>
    <col min="1543" max="1543" width="12.28515625" style="373" customWidth="1"/>
    <col min="1544" max="1787" width="9.14062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9.140625" style="373"/>
    <col min="1796" max="1796" width="16.85546875" style="373" customWidth="1"/>
    <col min="1797" max="1797" width="12.5703125" style="373" customWidth="1"/>
    <col min="1798" max="1798" width="11.7109375" style="373" customWidth="1"/>
    <col min="1799" max="1799" width="12.28515625" style="373" customWidth="1"/>
    <col min="1800" max="2043" width="9.14062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9.140625" style="373"/>
    <col min="2052" max="2052" width="16.85546875" style="373" customWidth="1"/>
    <col min="2053" max="2053" width="12.5703125" style="373" customWidth="1"/>
    <col min="2054" max="2054" width="11.7109375" style="373" customWidth="1"/>
    <col min="2055" max="2055" width="12.28515625" style="373" customWidth="1"/>
    <col min="2056" max="2299" width="9.14062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9.140625" style="373"/>
    <col min="2308" max="2308" width="16.85546875" style="373" customWidth="1"/>
    <col min="2309" max="2309" width="12.5703125" style="373" customWidth="1"/>
    <col min="2310" max="2310" width="11.7109375" style="373" customWidth="1"/>
    <col min="2311" max="2311" width="12.28515625" style="373" customWidth="1"/>
    <col min="2312" max="2555" width="9.14062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9.140625" style="373"/>
    <col min="2564" max="2564" width="16.85546875" style="373" customWidth="1"/>
    <col min="2565" max="2565" width="12.5703125" style="373" customWidth="1"/>
    <col min="2566" max="2566" width="11.7109375" style="373" customWidth="1"/>
    <col min="2567" max="2567" width="12.28515625" style="373" customWidth="1"/>
    <col min="2568" max="2811" width="9.14062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9.140625" style="373"/>
    <col min="2820" max="2820" width="16.85546875" style="373" customWidth="1"/>
    <col min="2821" max="2821" width="12.5703125" style="373" customWidth="1"/>
    <col min="2822" max="2822" width="11.7109375" style="373" customWidth="1"/>
    <col min="2823" max="2823" width="12.28515625" style="373" customWidth="1"/>
    <col min="2824" max="3067" width="9.14062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9.140625" style="373"/>
    <col min="3076" max="3076" width="16.85546875" style="373" customWidth="1"/>
    <col min="3077" max="3077" width="12.5703125" style="373" customWidth="1"/>
    <col min="3078" max="3078" width="11.7109375" style="373" customWidth="1"/>
    <col min="3079" max="3079" width="12.28515625" style="373" customWidth="1"/>
    <col min="3080" max="3323" width="9.14062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9.140625" style="373"/>
    <col min="3332" max="3332" width="16.85546875" style="373" customWidth="1"/>
    <col min="3333" max="3333" width="12.5703125" style="373" customWidth="1"/>
    <col min="3334" max="3334" width="11.7109375" style="373" customWidth="1"/>
    <col min="3335" max="3335" width="12.28515625" style="373" customWidth="1"/>
    <col min="3336" max="3579" width="9.14062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9.140625" style="373"/>
    <col min="3588" max="3588" width="16.85546875" style="373" customWidth="1"/>
    <col min="3589" max="3589" width="12.5703125" style="373" customWidth="1"/>
    <col min="3590" max="3590" width="11.7109375" style="373" customWidth="1"/>
    <col min="3591" max="3591" width="12.28515625" style="373" customWidth="1"/>
    <col min="3592" max="3835" width="9.14062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9.140625" style="373"/>
    <col min="3844" max="3844" width="16.85546875" style="373" customWidth="1"/>
    <col min="3845" max="3845" width="12.5703125" style="373" customWidth="1"/>
    <col min="3846" max="3846" width="11.7109375" style="373" customWidth="1"/>
    <col min="3847" max="3847" width="12.28515625" style="373" customWidth="1"/>
    <col min="3848" max="4091" width="9.14062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9.140625" style="373"/>
    <col min="4100" max="4100" width="16.85546875" style="373" customWidth="1"/>
    <col min="4101" max="4101" width="12.5703125" style="373" customWidth="1"/>
    <col min="4102" max="4102" width="11.7109375" style="373" customWidth="1"/>
    <col min="4103" max="4103" width="12.28515625" style="373" customWidth="1"/>
    <col min="4104" max="4347" width="9.14062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9.140625" style="373"/>
    <col min="4356" max="4356" width="16.85546875" style="373" customWidth="1"/>
    <col min="4357" max="4357" width="12.5703125" style="373" customWidth="1"/>
    <col min="4358" max="4358" width="11.7109375" style="373" customWidth="1"/>
    <col min="4359" max="4359" width="12.28515625" style="373" customWidth="1"/>
    <col min="4360" max="4603" width="9.14062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9.140625" style="373"/>
    <col min="4612" max="4612" width="16.85546875" style="373" customWidth="1"/>
    <col min="4613" max="4613" width="12.5703125" style="373" customWidth="1"/>
    <col min="4614" max="4614" width="11.7109375" style="373" customWidth="1"/>
    <col min="4615" max="4615" width="12.28515625" style="373" customWidth="1"/>
    <col min="4616" max="4859" width="9.14062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9.140625" style="373"/>
    <col min="4868" max="4868" width="16.85546875" style="373" customWidth="1"/>
    <col min="4869" max="4869" width="12.5703125" style="373" customWidth="1"/>
    <col min="4870" max="4870" width="11.7109375" style="373" customWidth="1"/>
    <col min="4871" max="4871" width="12.28515625" style="373" customWidth="1"/>
    <col min="4872" max="5115" width="9.14062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9.140625" style="373"/>
    <col min="5124" max="5124" width="16.85546875" style="373" customWidth="1"/>
    <col min="5125" max="5125" width="12.5703125" style="373" customWidth="1"/>
    <col min="5126" max="5126" width="11.7109375" style="373" customWidth="1"/>
    <col min="5127" max="5127" width="12.28515625" style="373" customWidth="1"/>
    <col min="5128" max="5371" width="9.14062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9.140625" style="373"/>
    <col min="5380" max="5380" width="16.85546875" style="373" customWidth="1"/>
    <col min="5381" max="5381" width="12.5703125" style="373" customWidth="1"/>
    <col min="5382" max="5382" width="11.7109375" style="373" customWidth="1"/>
    <col min="5383" max="5383" width="12.28515625" style="373" customWidth="1"/>
    <col min="5384" max="5627" width="9.14062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9.140625" style="373"/>
    <col min="5636" max="5636" width="16.85546875" style="373" customWidth="1"/>
    <col min="5637" max="5637" width="12.5703125" style="373" customWidth="1"/>
    <col min="5638" max="5638" width="11.7109375" style="373" customWidth="1"/>
    <col min="5639" max="5639" width="12.28515625" style="373" customWidth="1"/>
    <col min="5640" max="5883" width="9.14062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9.140625" style="373"/>
    <col min="5892" max="5892" width="16.85546875" style="373" customWidth="1"/>
    <col min="5893" max="5893" width="12.5703125" style="373" customWidth="1"/>
    <col min="5894" max="5894" width="11.7109375" style="373" customWidth="1"/>
    <col min="5895" max="5895" width="12.28515625" style="373" customWidth="1"/>
    <col min="5896" max="6139" width="9.14062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9.140625" style="373"/>
    <col min="6148" max="6148" width="16.85546875" style="373" customWidth="1"/>
    <col min="6149" max="6149" width="12.5703125" style="373" customWidth="1"/>
    <col min="6150" max="6150" width="11.7109375" style="373" customWidth="1"/>
    <col min="6151" max="6151" width="12.28515625" style="373" customWidth="1"/>
    <col min="6152" max="6395" width="9.14062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9.140625" style="373"/>
    <col min="6404" max="6404" width="16.85546875" style="373" customWidth="1"/>
    <col min="6405" max="6405" width="12.5703125" style="373" customWidth="1"/>
    <col min="6406" max="6406" width="11.7109375" style="373" customWidth="1"/>
    <col min="6407" max="6407" width="12.28515625" style="373" customWidth="1"/>
    <col min="6408" max="6651" width="9.14062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9.140625" style="373"/>
    <col min="6660" max="6660" width="16.85546875" style="373" customWidth="1"/>
    <col min="6661" max="6661" width="12.5703125" style="373" customWidth="1"/>
    <col min="6662" max="6662" width="11.7109375" style="373" customWidth="1"/>
    <col min="6663" max="6663" width="12.28515625" style="373" customWidth="1"/>
    <col min="6664" max="6907" width="9.14062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9.140625" style="373"/>
    <col min="6916" max="6916" width="16.85546875" style="373" customWidth="1"/>
    <col min="6917" max="6917" width="12.5703125" style="373" customWidth="1"/>
    <col min="6918" max="6918" width="11.7109375" style="373" customWidth="1"/>
    <col min="6919" max="6919" width="12.28515625" style="373" customWidth="1"/>
    <col min="6920" max="7163" width="9.14062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9.140625" style="373"/>
    <col min="7172" max="7172" width="16.85546875" style="373" customWidth="1"/>
    <col min="7173" max="7173" width="12.5703125" style="373" customWidth="1"/>
    <col min="7174" max="7174" width="11.7109375" style="373" customWidth="1"/>
    <col min="7175" max="7175" width="12.28515625" style="373" customWidth="1"/>
    <col min="7176" max="7419" width="9.14062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9.140625" style="373"/>
    <col min="7428" max="7428" width="16.85546875" style="373" customWidth="1"/>
    <col min="7429" max="7429" width="12.5703125" style="373" customWidth="1"/>
    <col min="7430" max="7430" width="11.7109375" style="373" customWidth="1"/>
    <col min="7431" max="7431" width="12.28515625" style="373" customWidth="1"/>
    <col min="7432" max="7675" width="9.14062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9.140625" style="373"/>
    <col min="7684" max="7684" width="16.85546875" style="373" customWidth="1"/>
    <col min="7685" max="7685" width="12.5703125" style="373" customWidth="1"/>
    <col min="7686" max="7686" width="11.7109375" style="373" customWidth="1"/>
    <col min="7687" max="7687" width="12.28515625" style="373" customWidth="1"/>
    <col min="7688" max="7931" width="9.14062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9.140625" style="373"/>
    <col min="7940" max="7940" width="16.85546875" style="373" customWidth="1"/>
    <col min="7941" max="7941" width="12.5703125" style="373" customWidth="1"/>
    <col min="7942" max="7942" width="11.7109375" style="373" customWidth="1"/>
    <col min="7943" max="7943" width="12.28515625" style="373" customWidth="1"/>
    <col min="7944" max="8187" width="9.14062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9.140625" style="373"/>
    <col min="8196" max="8196" width="16.85546875" style="373" customWidth="1"/>
    <col min="8197" max="8197" width="12.5703125" style="373" customWidth="1"/>
    <col min="8198" max="8198" width="11.7109375" style="373" customWidth="1"/>
    <col min="8199" max="8199" width="12.28515625" style="373" customWidth="1"/>
    <col min="8200" max="8443" width="9.14062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9.140625" style="373"/>
    <col min="8452" max="8452" width="16.85546875" style="373" customWidth="1"/>
    <col min="8453" max="8453" width="12.5703125" style="373" customWidth="1"/>
    <col min="8454" max="8454" width="11.7109375" style="373" customWidth="1"/>
    <col min="8455" max="8455" width="12.28515625" style="373" customWidth="1"/>
    <col min="8456" max="8699" width="9.14062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9.140625" style="373"/>
    <col min="8708" max="8708" width="16.85546875" style="373" customWidth="1"/>
    <col min="8709" max="8709" width="12.5703125" style="373" customWidth="1"/>
    <col min="8710" max="8710" width="11.7109375" style="373" customWidth="1"/>
    <col min="8711" max="8711" width="12.28515625" style="373" customWidth="1"/>
    <col min="8712" max="8955" width="9.14062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9.140625" style="373"/>
    <col min="8964" max="8964" width="16.85546875" style="373" customWidth="1"/>
    <col min="8965" max="8965" width="12.5703125" style="373" customWidth="1"/>
    <col min="8966" max="8966" width="11.7109375" style="373" customWidth="1"/>
    <col min="8967" max="8967" width="12.28515625" style="373" customWidth="1"/>
    <col min="8968" max="9211" width="9.14062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9.140625" style="373"/>
    <col min="9220" max="9220" width="16.85546875" style="373" customWidth="1"/>
    <col min="9221" max="9221" width="12.5703125" style="373" customWidth="1"/>
    <col min="9222" max="9222" width="11.7109375" style="373" customWidth="1"/>
    <col min="9223" max="9223" width="12.28515625" style="373" customWidth="1"/>
    <col min="9224" max="9467" width="9.14062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9.140625" style="373"/>
    <col min="9476" max="9476" width="16.85546875" style="373" customWidth="1"/>
    <col min="9477" max="9477" width="12.5703125" style="373" customWidth="1"/>
    <col min="9478" max="9478" width="11.7109375" style="373" customWidth="1"/>
    <col min="9479" max="9479" width="12.28515625" style="373" customWidth="1"/>
    <col min="9480" max="9723" width="9.14062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9.140625" style="373"/>
    <col min="9732" max="9732" width="16.85546875" style="373" customWidth="1"/>
    <col min="9733" max="9733" width="12.5703125" style="373" customWidth="1"/>
    <col min="9734" max="9734" width="11.7109375" style="373" customWidth="1"/>
    <col min="9735" max="9735" width="12.28515625" style="373" customWidth="1"/>
    <col min="9736" max="9979" width="9.14062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9.140625" style="373"/>
    <col min="9988" max="9988" width="16.85546875" style="373" customWidth="1"/>
    <col min="9989" max="9989" width="12.5703125" style="373" customWidth="1"/>
    <col min="9990" max="9990" width="11.7109375" style="373" customWidth="1"/>
    <col min="9991" max="9991" width="12.28515625" style="373" customWidth="1"/>
    <col min="9992" max="10235" width="9.14062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9.140625" style="373"/>
    <col min="10244" max="10244" width="16.85546875" style="373" customWidth="1"/>
    <col min="10245" max="10245" width="12.5703125" style="373" customWidth="1"/>
    <col min="10246" max="10246" width="11.7109375" style="373" customWidth="1"/>
    <col min="10247" max="10247" width="12.28515625" style="373" customWidth="1"/>
    <col min="10248" max="10491" width="9.14062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9.140625" style="373"/>
    <col min="10500" max="10500" width="16.85546875" style="373" customWidth="1"/>
    <col min="10501" max="10501" width="12.5703125" style="373" customWidth="1"/>
    <col min="10502" max="10502" width="11.7109375" style="373" customWidth="1"/>
    <col min="10503" max="10503" width="12.28515625" style="373" customWidth="1"/>
    <col min="10504" max="10747" width="9.14062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9.140625" style="373"/>
    <col min="10756" max="10756" width="16.85546875" style="373" customWidth="1"/>
    <col min="10757" max="10757" width="12.5703125" style="373" customWidth="1"/>
    <col min="10758" max="10758" width="11.7109375" style="373" customWidth="1"/>
    <col min="10759" max="10759" width="12.28515625" style="373" customWidth="1"/>
    <col min="10760" max="11003" width="9.14062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9.140625" style="373"/>
    <col min="11012" max="11012" width="16.85546875" style="373" customWidth="1"/>
    <col min="11013" max="11013" width="12.5703125" style="373" customWidth="1"/>
    <col min="11014" max="11014" width="11.7109375" style="373" customWidth="1"/>
    <col min="11015" max="11015" width="12.28515625" style="373" customWidth="1"/>
    <col min="11016" max="11259" width="9.14062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9.140625" style="373"/>
    <col min="11268" max="11268" width="16.85546875" style="373" customWidth="1"/>
    <col min="11269" max="11269" width="12.5703125" style="373" customWidth="1"/>
    <col min="11270" max="11270" width="11.7109375" style="373" customWidth="1"/>
    <col min="11271" max="11271" width="12.28515625" style="373" customWidth="1"/>
    <col min="11272" max="11515" width="9.14062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9.140625" style="373"/>
    <col min="11524" max="11524" width="16.85546875" style="373" customWidth="1"/>
    <col min="11525" max="11525" width="12.5703125" style="373" customWidth="1"/>
    <col min="11526" max="11526" width="11.7109375" style="373" customWidth="1"/>
    <col min="11527" max="11527" width="12.28515625" style="373" customWidth="1"/>
    <col min="11528" max="11771" width="9.14062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9.140625" style="373"/>
    <col min="11780" max="11780" width="16.85546875" style="373" customWidth="1"/>
    <col min="11781" max="11781" width="12.5703125" style="373" customWidth="1"/>
    <col min="11782" max="11782" width="11.7109375" style="373" customWidth="1"/>
    <col min="11783" max="11783" width="12.28515625" style="373" customWidth="1"/>
    <col min="11784" max="12027" width="9.14062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9.140625" style="373"/>
    <col min="12036" max="12036" width="16.85546875" style="373" customWidth="1"/>
    <col min="12037" max="12037" width="12.5703125" style="373" customWidth="1"/>
    <col min="12038" max="12038" width="11.7109375" style="373" customWidth="1"/>
    <col min="12039" max="12039" width="12.28515625" style="373" customWidth="1"/>
    <col min="12040" max="12283" width="9.14062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9.140625" style="373"/>
    <col min="12292" max="12292" width="16.85546875" style="373" customWidth="1"/>
    <col min="12293" max="12293" width="12.5703125" style="373" customWidth="1"/>
    <col min="12294" max="12294" width="11.7109375" style="373" customWidth="1"/>
    <col min="12295" max="12295" width="12.28515625" style="373" customWidth="1"/>
    <col min="12296" max="12539" width="9.14062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9.140625" style="373"/>
    <col min="12548" max="12548" width="16.85546875" style="373" customWidth="1"/>
    <col min="12549" max="12549" width="12.5703125" style="373" customWidth="1"/>
    <col min="12550" max="12550" width="11.7109375" style="373" customWidth="1"/>
    <col min="12551" max="12551" width="12.28515625" style="373" customWidth="1"/>
    <col min="12552" max="12795" width="9.14062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9.140625" style="373"/>
    <col min="12804" max="12804" width="16.85546875" style="373" customWidth="1"/>
    <col min="12805" max="12805" width="12.5703125" style="373" customWidth="1"/>
    <col min="12806" max="12806" width="11.7109375" style="373" customWidth="1"/>
    <col min="12807" max="12807" width="12.28515625" style="373" customWidth="1"/>
    <col min="12808" max="13051" width="9.14062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9.140625" style="373"/>
    <col min="13060" max="13060" width="16.85546875" style="373" customWidth="1"/>
    <col min="13061" max="13061" width="12.5703125" style="373" customWidth="1"/>
    <col min="13062" max="13062" width="11.7109375" style="373" customWidth="1"/>
    <col min="13063" max="13063" width="12.28515625" style="373" customWidth="1"/>
    <col min="13064" max="13307" width="9.14062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9.140625" style="373"/>
    <col min="13316" max="13316" width="16.85546875" style="373" customWidth="1"/>
    <col min="13317" max="13317" width="12.5703125" style="373" customWidth="1"/>
    <col min="13318" max="13318" width="11.7109375" style="373" customWidth="1"/>
    <col min="13319" max="13319" width="12.28515625" style="373" customWidth="1"/>
    <col min="13320" max="13563" width="9.14062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9.140625" style="373"/>
    <col min="13572" max="13572" width="16.85546875" style="373" customWidth="1"/>
    <col min="13573" max="13573" width="12.5703125" style="373" customWidth="1"/>
    <col min="13574" max="13574" width="11.7109375" style="373" customWidth="1"/>
    <col min="13575" max="13575" width="12.28515625" style="373" customWidth="1"/>
    <col min="13576" max="13819" width="9.14062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9.140625" style="373"/>
    <col min="13828" max="13828" width="16.85546875" style="373" customWidth="1"/>
    <col min="13829" max="13829" width="12.5703125" style="373" customWidth="1"/>
    <col min="13830" max="13830" width="11.7109375" style="373" customWidth="1"/>
    <col min="13831" max="13831" width="12.28515625" style="373" customWidth="1"/>
    <col min="13832" max="14075" width="9.14062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9.140625" style="373"/>
    <col min="14084" max="14084" width="16.85546875" style="373" customWidth="1"/>
    <col min="14085" max="14085" width="12.5703125" style="373" customWidth="1"/>
    <col min="14086" max="14086" width="11.7109375" style="373" customWidth="1"/>
    <col min="14087" max="14087" width="12.28515625" style="373" customWidth="1"/>
    <col min="14088" max="14331" width="9.14062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9.140625" style="373"/>
    <col min="14340" max="14340" width="16.85546875" style="373" customWidth="1"/>
    <col min="14341" max="14341" width="12.5703125" style="373" customWidth="1"/>
    <col min="14342" max="14342" width="11.7109375" style="373" customWidth="1"/>
    <col min="14343" max="14343" width="12.28515625" style="373" customWidth="1"/>
    <col min="14344" max="14587" width="9.14062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9.140625" style="373"/>
    <col min="14596" max="14596" width="16.85546875" style="373" customWidth="1"/>
    <col min="14597" max="14597" width="12.5703125" style="373" customWidth="1"/>
    <col min="14598" max="14598" width="11.7109375" style="373" customWidth="1"/>
    <col min="14599" max="14599" width="12.28515625" style="373" customWidth="1"/>
    <col min="14600" max="14843" width="9.14062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9.140625" style="373"/>
    <col min="14852" max="14852" width="16.85546875" style="373" customWidth="1"/>
    <col min="14853" max="14853" width="12.5703125" style="373" customWidth="1"/>
    <col min="14854" max="14854" width="11.7109375" style="373" customWidth="1"/>
    <col min="14855" max="14855" width="12.28515625" style="373" customWidth="1"/>
    <col min="14856" max="15099" width="9.14062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9.140625" style="373"/>
    <col min="15108" max="15108" width="16.85546875" style="373" customWidth="1"/>
    <col min="15109" max="15109" width="12.5703125" style="373" customWidth="1"/>
    <col min="15110" max="15110" width="11.7109375" style="373" customWidth="1"/>
    <col min="15111" max="15111" width="12.28515625" style="373" customWidth="1"/>
    <col min="15112" max="15355" width="9.14062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9.140625" style="373"/>
    <col min="15364" max="15364" width="16.85546875" style="373" customWidth="1"/>
    <col min="15365" max="15365" width="12.5703125" style="373" customWidth="1"/>
    <col min="15366" max="15366" width="11.7109375" style="373" customWidth="1"/>
    <col min="15367" max="15367" width="12.28515625" style="373" customWidth="1"/>
    <col min="15368" max="15611" width="9.14062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9.140625" style="373"/>
    <col min="15620" max="15620" width="16.85546875" style="373" customWidth="1"/>
    <col min="15621" max="15621" width="12.5703125" style="373" customWidth="1"/>
    <col min="15622" max="15622" width="11.7109375" style="373" customWidth="1"/>
    <col min="15623" max="15623" width="12.28515625" style="373" customWidth="1"/>
    <col min="15624" max="15867" width="9.14062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9.140625" style="373"/>
    <col min="15876" max="15876" width="16.85546875" style="373" customWidth="1"/>
    <col min="15877" max="15877" width="12.5703125" style="373" customWidth="1"/>
    <col min="15878" max="15878" width="11.7109375" style="373" customWidth="1"/>
    <col min="15879" max="15879" width="12.28515625" style="373" customWidth="1"/>
    <col min="15880" max="16123" width="9.14062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9.140625" style="373"/>
    <col min="16132" max="16132" width="16.85546875" style="373" customWidth="1"/>
    <col min="16133" max="16133" width="12.5703125" style="373" customWidth="1"/>
    <col min="16134" max="16134" width="11.7109375" style="373" customWidth="1"/>
    <col min="16135" max="16135" width="12.28515625" style="373" customWidth="1"/>
    <col min="16136" max="16384" width="9.140625" style="373"/>
  </cols>
  <sheetData>
    <row r="1" spans="1:20" ht="15.75">
      <c r="A1" s="372"/>
    </row>
    <row r="2" spans="1:20" ht="26.25" customHeight="1">
      <c r="A2" s="374"/>
    </row>
    <row r="5" spans="1:20" ht="38.25" customHeight="1" thickBot="1">
      <c r="A5" s="1311" t="s">
        <v>469</v>
      </c>
      <c r="B5" s="1311"/>
      <c r="C5" s="1311"/>
      <c r="D5" s="1311"/>
      <c r="E5" s="1311"/>
      <c r="F5" s="1311"/>
      <c r="H5" s="375" t="s">
        <v>230</v>
      </c>
      <c r="K5"/>
      <c r="L5"/>
      <c r="M5"/>
      <c r="N5"/>
      <c r="O5"/>
      <c r="P5"/>
    </row>
    <row r="6" spans="1:20" ht="15.75" customHeight="1" thickBot="1">
      <c r="A6" s="1312" t="s">
        <v>115</v>
      </c>
      <c r="B6" s="1314" t="s">
        <v>471</v>
      </c>
      <c r="C6" s="1315"/>
      <c r="D6" s="1316"/>
      <c r="E6" s="1317" t="s">
        <v>457</v>
      </c>
      <c r="F6" s="1319" t="s">
        <v>459</v>
      </c>
      <c r="K6"/>
      <c r="L6"/>
      <c r="M6"/>
      <c r="N6"/>
      <c r="O6"/>
      <c r="P6"/>
    </row>
    <row r="7" spans="1:20" ht="21" customHeight="1" thickBot="1">
      <c r="A7" s="1313"/>
      <c r="B7" s="376" t="s">
        <v>218</v>
      </c>
      <c r="C7" s="376" t="s">
        <v>220</v>
      </c>
      <c r="D7" s="376" t="s">
        <v>221</v>
      </c>
      <c r="E7" s="1318"/>
      <c r="F7" s="1320"/>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311" t="s">
        <v>470</v>
      </c>
      <c r="B18" s="1311"/>
      <c r="C18" s="1311"/>
      <c r="D18" s="1311"/>
      <c r="E18" s="1311"/>
      <c r="F18" s="1311"/>
      <c r="K18"/>
      <c r="L18"/>
      <c r="M18"/>
      <c r="N18"/>
      <c r="O18" s="357"/>
      <c r="P18" s="357"/>
      <c r="Q18" s="357"/>
      <c r="R18" s="357"/>
      <c r="S18" s="357"/>
      <c r="T18" s="357"/>
    </row>
    <row r="19" spans="1:20" ht="16.5" customHeight="1" thickBot="1">
      <c r="A19" s="1321" t="s">
        <v>453</v>
      </c>
      <c r="B19" s="1314" t="s">
        <v>471</v>
      </c>
      <c r="C19" s="1315"/>
      <c r="D19" s="1316"/>
      <c r="E19" s="1317" t="s">
        <v>457</v>
      </c>
      <c r="F19" s="1319" t="s">
        <v>458</v>
      </c>
      <c r="K19"/>
      <c r="L19"/>
      <c r="M19"/>
      <c r="N19"/>
      <c r="O19" s="357"/>
      <c r="P19" s="357"/>
      <c r="Q19" s="357"/>
      <c r="R19" s="357"/>
      <c r="S19" s="357"/>
      <c r="T19" s="357"/>
    </row>
    <row r="20" spans="1:20" ht="21" customHeight="1" thickBot="1">
      <c r="A20" s="1322"/>
      <c r="B20" s="395" t="s">
        <v>218</v>
      </c>
      <c r="C20" s="395" t="s">
        <v>325</v>
      </c>
      <c r="D20" s="395" t="s">
        <v>326</v>
      </c>
      <c r="E20" s="1323"/>
      <c r="F20" s="1324"/>
      <c r="K20"/>
      <c r="L20"/>
      <c r="M20"/>
      <c r="N20"/>
      <c r="O20" s="357"/>
      <c r="P20" s="357"/>
      <c r="Q20" s="357"/>
      <c r="R20" s="357"/>
      <c r="S20" s="357"/>
      <c r="T20" s="357"/>
    </row>
    <row r="21" spans="1:20" ht="15.7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7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7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7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7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7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310"/>
      <c r="D30" s="1310"/>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310"/>
      <c r="C41" s="1310"/>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20.28515625" style="373" customWidth="1"/>
    <col min="7" max="7" width="10.5703125" style="373" customWidth="1"/>
    <col min="8" max="8" width="9.85546875" style="389" bestFit="1"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25" style="373" customWidth="1"/>
    <col min="17" max="17" width="12.42578125" style="373" customWidth="1"/>
    <col min="18" max="18" width="15" style="373" customWidth="1"/>
    <col min="19" max="19" width="8.85546875" style="373" bestFit="1" customWidth="1"/>
    <col min="20" max="252" width="9.14062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9.14062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9.14062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9.14062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9.14062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9.14062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9.14062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9.14062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9.14062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9.14062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9.14062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9.14062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9.14062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9.14062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9.14062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9.14062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9.14062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9.14062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9.14062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9.14062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9.14062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9.14062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9.14062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9.14062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9.14062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9.14062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9.14062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9.14062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9.14062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9.14062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9.14062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9.14062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9.14062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9.14062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9.14062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9.14062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9.14062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9.14062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9.14062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9.14062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9.14062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9.14062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9.14062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9.14062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9.14062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9.14062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9.14062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9.14062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9.14062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9.14062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9.14062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9.14062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9.14062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9.14062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9.14062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9.14062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9.14062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9.14062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9.14062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9.14062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9.14062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9.14062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9.14062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9.14062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9.14062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9.14062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9.14062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9.14062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9.14062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9.14062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9.14062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9.14062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9.14062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9.14062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9.14062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9.14062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9.14062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9.14062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9.14062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9.14062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9.14062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9.14062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9.14062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9.14062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9.14062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9.14062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9.14062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9.14062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9.14062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9.14062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9.14062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9.14062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9.14062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9.14062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9.14062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9.14062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9.14062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9.14062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9.14062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9.14062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9.14062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9.14062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9.14062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9.14062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9.14062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9.14062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9.14062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9.14062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9.14062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9.14062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9.14062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9.14062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9.14062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9.14062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9.14062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9.14062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9.14062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9.14062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9.14062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9.14062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9.14062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9.14062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9.14062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9.14062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9.14062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9.14062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9.140625" style="373"/>
  </cols>
  <sheetData>
    <row r="1" spans="1:24" ht="18.75">
      <c r="A1" s="414"/>
    </row>
    <row r="2" spans="1:24" ht="28.5" customHeight="1">
      <c r="A2" s="1325" t="s">
        <v>468</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row>
    <row r="3" spans="1:24" ht="15.75" customHeight="1">
      <c r="A3" s="1328" t="s">
        <v>467</v>
      </c>
      <c r="B3" s="1328"/>
      <c r="C3" s="1328"/>
      <c r="D3" s="1328"/>
      <c r="E3" s="1328"/>
      <c r="F3" s="1328"/>
      <c r="P3" s="405"/>
    </row>
    <row r="4" spans="1:24" ht="4.5" customHeight="1">
      <c r="A4" s="415"/>
      <c r="B4" s="415"/>
      <c r="C4" s="416"/>
      <c r="D4" s="416"/>
    </row>
    <row r="5" spans="1:24" ht="15.75" thickBot="1">
      <c r="A5" s="417" t="s">
        <v>124</v>
      </c>
      <c r="B5" s="1329" t="s">
        <v>125</v>
      </c>
      <c r="C5" s="1329"/>
      <c r="D5" s="418"/>
      <c r="E5" s="418"/>
      <c r="F5" s="417" t="s">
        <v>126</v>
      </c>
      <c r="G5" s="419" t="s">
        <v>127</v>
      </c>
      <c r="H5" s="420"/>
      <c r="I5" s="418"/>
      <c r="J5" s="418"/>
      <c r="K5" s="417" t="s">
        <v>128</v>
      </c>
      <c r="L5" s="421" t="s">
        <v>129</v>
      </c>
      <c r="M5" s="418"/>
      <c r="N5" s="422"/>
      <c r="O5" s="357"/>
      <c r="P5" s="417" t="s">
        <v>130</v>
      </c>
      <c r="Q5" s="421" t="s">
        <v>131</v>
      </c>
      <c r="R5" s="418"/>
    </row>
    <row r="6" spans="1:24" ht="30.7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75">
      <c r="A7" s="435" t="s">
        <v>329</v>
      </c>
      <c r="B7" s="436">
        <v>24053.898000000001</v>
      </c>
      <c r="C7" s="436">
        <v>10880</v>
      </c>
      <c r="D7" s="437">
        <v>4.2843022599282632</v>
      </c>
      <c r="F7" s="435" t="s">
        <v>137</v>
      </c>
      <c r="G7" s="436">
        <v>1644.181</v>
      </c>
      <c r="H7" s="436">
        <v>7614</v>
      </c>
      <c r="I7" s="766">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7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7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5"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5"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7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7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7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7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7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7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7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7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7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7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7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7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7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75">
      <c r="A25" s="432" t="s">
        <v>455</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7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75">
      <c r="A27" s="432" t="s">
        <v>456</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7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5"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5"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7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7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7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5" thickBot="1">
      <c r="A34" s="402"/>
      <c r="C34" s="357"/>
      <c r="D34" s="357"/>
      <c r="E34" s="357"/>
      <c r="F34" s="357"/>
      <c r="G34" s="357"/>
      <c r="H34" s="357"/>
      <c r="I34" s="357"/>
      <c r="J34" s="357"/>
      <c r="O34" s="357"/>
      <c r="P34" s="432" t="s">
        <v>249</v>
      </c>
      <c r="Q34" s="433">
        <v>1895.682</v>
      </c>
      <c r="R34" s="433">
        <v>278.92200000000003</v>
      </c>
      <c r="S34" s="434">
        <v>6.7964592251597216</v>
      </c>
    </row>
    <row r="35" spans="1:19" ht="16.5"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73" customWidth="1"/>
    <col min="2" max="2" width="12.28515625" style="373" bestFit="1" customWidth="1"/>
    <col min="3" max="3" width="10.140625" style="373" customWidth="1"/>
    <col min="4" max="4" width="9.140625" style="373"/>
    <col min="5" max="5" width="6" style="373" customWidth="1"/>
    <col min="6" max="6" width="16.7109375" style="373" customWidth="1"/>
    <col min="7" max="7" width="11.28515625" style="373" customWidth="1"/>
    <col min="8" max="8" width="10.42578125" style="373" customWidth="1"/>
    <col min="9" max="9" width="9.14062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9.140625" style="373"/>
    <col min="256" max="256" width="4" style="373" customWidth="1"/>
    <col min="257" max="257" width="15.140625" style="373" customWidth="1"/>
    <col min="258" max="258" width="13.85546875" style="373" customWidth="1"/>
    <col min="259" max="259" width="10.140625" style="373" customWidth="1"/>
    <col min="260" max="260" width="9.140625" style="373"/>
    <col min="261" max="261" width="3.42578125" style="373" customWidth="1"/>
    <col min="262" max="262" width="19.5703125" style="373" customWidth="1"/>
    <col min="263" max="263" width="12.28515625" style="373" customWidth="1"/>
    <col min="264" max="264" width="10.42578125" style="373" customWidth="1"/>
    <col min="265" max="265" width="9.14062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9.140625" style="373"/>
    <col min="512" max="512" width="4" style="373" customWidth="1"/>
    <col min="513" max="513" width="15.140625" style="373" customWidth="1"/>
    <col min="514" max="514" width="13.85546875" style="373" customWidth="1"/>
    <col min="515" max="515" width="10.140625" style="373" customWidth="1"/>
    <col min="516" max="516" width="9.140625" style="373"/>
    <col min="517" max="517" width="3.42578125" style="373" customWidth="1"/>
    <col min="518" max="518" width="19.5703125" style="373" customWidth="1"/>
    <col min="519" max="519" width="12.28515625" style="373" customWidth="1"/>
    <col min="520" max="520" width="10.42578125" style="373" customWidth="1"/>
    <col min="521" max="521" width="9.14062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9.140625" style="373"/>
    <col min="768" max="768" width="4" style="373" customWidth="1"/>
    <col min="769" max="769" width="15.140625" style="373" customWidth="1"/>
    <col min="770" max="770" width="13.85546875" style="373" customWidth="1"/>
    <col min="771" max="771" width="10.140625" style="373" customWidth="1"/>
    <col min="772" max="772" width="9.140625" style="373"/>
    <col min="773" max="773" width="3.42578125" style="373" customWidth="1"/>
    <col min="774" max="774" width="19.5703125" style="373" customWidth="1"/>
    <col min="775" max="775" width="12.28515625" style="373" customWidth="1"/>
    <col min="776" max="776" width="10.42578125" style="373" customWidth="1"/>
    <col min="777" max="777" width="9.14062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9.140625" style="373"/>
    <col min="1024" max="1024" width="4" style="373" customWidth="1"/>
    <col min="1025" max="1025" width="15.140625" style="373" customWidth="1"/>
    <col min="1026" max="1026" width="13.85546875" style="373" customWidth="1"/>
    <col min="1027" max="1027" width="10.140625" style="373" customWidth="1"/>
    <col min="1028" max="1028" width="9.140625" style="373"/>
    <col min="1029" max="1029" width="3.42578125" style="373" customWidth="1"/>
    <col min="1030" max="1030" width="19.5703125" style="373" customWidth="1"/>
    <col min="1031" max="1031" width="12.28515625" style="373" customWidth="1"/>
    <col min="1032" max="1032" width="10.42578125" style="373" customWidth="1"/>
    <col min="1033" max="1033" width="9.14062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9.140625" style="373"/>
    <col min="1280" max="1280" width="4" style="373" customWidth="1"/>
    <col min="1281" max="1281" width="15.140625" style="373" customWidth="1"/>
    <col min="1282" max="1282" width="13.85546875" style="373" customWidth="1"/>
    <col min="1283" max="1283" width="10.140625" style="373" customWidth="1"/>
    <col min="1284" max="1284" width="9.140625" style="373"/>
    <col min="1285" max="1285" width="3.42578125" style="373" customWidth="1"/>
    <col min="1286" max="1286" width="19.5703125" style="373" customWidth="1"/>
    <col min="1287" max="1287" width="12.28515625" style="373" customWidth="1"/>
    <col min="1288" max="1288" width="10.42578125" style="373" customWidth="1"/>
    <col min="1289" max="1289" width="9.14062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9.140625" style="373"/>
    <col min="1536" max="1536" width="4" style="373" customWidth="1"/>
    <col min="1537" max="1537" width="15.140625" style="373" customWidth="1"/>
    <col min="1538" max="1538" width="13.85546875" style="373" customWidth="1"/>
    <col min="1539" max="1539" width="10.140625" style="373" customWidth="1"/>
    <col min="1540" max="1540" width="9.140625" style="373"/>
    <col min="1541" max="1541" width="3.42578125" style="373" customWidth="1"/>
    <col min="1542" max="1542" width="19.5703125" style="373" customWidth="1"/>
    <col min="1543" max="1543" width="12.28515625" style="373" customWidth="1"/>
    <col min="1544" max="1544" width="10.42578125" style="373" customWidth="1"/>
    <col min="1545" max="1545" width="9.14062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9.140625" style="373"/>
    <col min="1792" max="1792" width="4" style="373" customWidth="1"/>
    <col min="1793" max="1793" width="15.140625" style="373" customWidth="1"/>
    <col min="1794" max="1794" width="13.85546875" style="373" customWidth="1"/>
    <col min="1795" max="1795" width="10.140625" style="373" customWidth="1"/>
    <col min="1796" max="1796" width="9.140625" style="373"/>
    <col min="1797" max="1797" width="3.42578125" style="373" customWidth="1"/>
    <col min="1798" max="1798" width="19.5703125" style="373" customWidth="1"/>
    <col min="1799" max="1799" width="12.28515625" style="373" customWidth="1"/>
    <col min="1800" max="1800" width="10.42578125" style="373" customWidth="1"/>
    <col min="1801" max="1801" width="9.14062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9.140625" style="373"/>
    <col min="2048" max="2048" width="4" style="373" customWidth="1"/>
    <col min="2049" max="2049" width="15.140625" style="373" customWidth="1"/>
    <col min="2050" max="2050" width="13.85546875" style="373" customWidth="1"/>
    <col min="2051" max="2051" width="10.140625" style="373" customWidth="1"/>
    <col min="2052" max="2052" width="9.140625" style="373"/>
    <col min="2053" max="2053" width="3.42578125" style="373" customWidth="1"/>
    <col min="2054" max="2054" width="19.5703125" style="373" customWidth="1"/>
    <col min="2055" max="2055" width="12.28515625" style="373" customWidth="1"/>
    <col min="2056" max="2056" width="10.42578125" style="373" customWidth="1"/>
    <col min="2057" max="2057" width="9.14062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9.140625" style="373"/>
    <col min="2304" max="2304" width="4" style="373" customWidth="1"/>
    <col min="2305" max="2305" width="15.140625" style="373" customWidth="1"/>
    <col min="2306" max="2306" width="13.85546875" style="373" customWidth="1"/>
    <col min="2307" max="2307" width="10.140625" style="373" customWidth="1"/>
    <col min="2308" max="2308" width="9.140625" style="373"/>
    <col min="2309" max="2309" width="3.42578125" style="373" customWidth="1"/>
    <col min="2310" max="2310" width="19.5703125" style="373" customWidth="1"/>
    <col min="2311" max="2311" width="12.28515625" style="373" customWidth="1"/>
    <col min="2312" max="2312" width="10.42578125" style="373" customWidth="1"/>
    <col min="2313" max="2313" width="9.14062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9.140625" style="373"/>
    <col min="2560" max="2560" width="4" style="373" customWidth="1"/>
    <col min="2561" max="2561" width="15.140625" style="373" customWidth="1"/>
    <col min="2562" max="2562" width="13.85546875" style="373" customWidth="1"/>
    <col min="2563" max="2563" width="10.140625" style="373" customWidth="1"/>
    <col min="2564" max="2564" width="9.140625" style="373"/>
    <col min="2565" max="2565" width="3.42578125" style="373" customWidth="1"/>
    <col min="2566" max="2566" width="19.5703125" style="373" customWidth="1"/>
    <col min="2567" max="2567" width="12.28515625" style="373" customWidth="1"/>
    <col min="2568" max="2568" width="10.42578125" style="373" customWidth="1"/>
    <col min="2569" max="2569" width="9.14062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9.140625" style="373"/>
    <col min="2816" max="2816" width="4" style="373" customWidth="1"/>
    <col min="2817" max="2817" width="15.140625" style="373" customWidth="1"/>
    <col min="2818" max="2818" width="13.85546875" style="373" customWidth="1"/>
    <col min="2819" max="2819" width="10.140625" style="373" customWidth="1"/>
    <col min="2820" max="2820" width="9.140625" style="373"/>
    <col min="2821" max="2821" width="3.42578125" style="373" customWidth="1"/>
    <col min="2822" max="2822" width="19.5703125" style="373" customWidth="1"/>
    <col min="2823" max="2823" width="12.28515625" style="373" customWidth="1"/>
    <col min="2824" max="2824" width="10.42578125" style="373" customWidth="1"/>
    <col min="2825" max="2825" width="9.14062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9.140625" style="373"/>
    <col min="3072" max="3072" width="4" style="373" customWidth="1"/>
    <col min="3073" max="3073" width="15.140625" style="373" customWidth="1"/>
    <col min="3074" max="3074" width="13.85546875" style="373" customWidth="1"/>
    <col min="3075" max="3075" width="10.140625" style="373" customWidth="1"/>
    <col min="3076" max="3076" width="9.140625" style="373"/>
    <col min="3077" max="3077" width="3.42578125" style="373" customWidth="1"/>
    <col min="3078" max="3078" width="19.5703125" style="373" customWidth="1"/>
    <col min="3079" max="3079" width="12.28515625" style="373" customWidth="1"/>
    <col min="3080" max="3080" width="10.42578125" style="373" customWidth="1"/>
    <col min="3081" max="3081" width="9.14062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9.140625" style="373"/>
    <col min="3328" max="3328" width="4" style="373" customWidth="1"/>
    <col min="3329" max="3329" width="15.140625" style="373" customWidth="1"/>
    <col min="3330" max="3330" width="13.85546875" style="373" customWidth="1"/>
    <col min="3331" max="3331" width="10.140625" style="373" customWidth="1"/>
    <col min="3332" max="3332" width="9.140625" style="373"/>
    <col min="3333" max="3333" width="3.42578125" style="373" customWidth="1"/>
    <col min="3334" max="3334" width="19.5703125" style="373" customWidth="1"/>
    <col min="3335" max="3335" width="12.28515625" style="373" customWidth="1"/>
    <col min="3336" max="3336" width="10.42578125" style="373" customWidth="1"/>
    <col min="3337" max="3337" width="9.14062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9.140625" style="373"/>
    <col min="3584" max="3584" width="4" style="373" customWidth="1"/>
    <col min="3585" max="3585" width="15.140625" style="373" customWidth="1"/>
    <col min="3586" max="3586" width="13.85546875" style="373" customWidth="1"/>
    <col min="3587" max="3587" width="10.140625" style="373" customWidth="1"/>
    <col min="3588" max="3588" width="9.140625" style="373"/>
    <col min="3589" max="3589" width="3.42578125" style="373" customWidth="1"/>
    <col min="3590" max="3590" width="19.5703125" style="373" customWidth="1"/>
    <col min="3591" max="3591" width="12.28515625" style="373" customWidth="1"/>
    <col min="3592" max="3592" width="10.42578125" style="373" customWidth="1"/>
    <col min="3593" max="3593" width="9.14062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9.140625" style="373"/>
    <col min="3840" max="3840" width="4" style="373" customWidth="1"/>
    <col min="3841" max="3841" width="15.140625" style="373" customWidth="1"/>
    <col min="3842" max="3842" width="13.85546875" style="373" customWidth="1"/>
    <col min="3843" max="3843" width="10.140625" style="373" customWidth="1"/>
    <col min="3844" max="3844" width="9.140625" style="373"/>
    <col min="3845" max="3845" width="3.42578125" style="373" customWidth="1"/>
    <col min="3846" max="3846" width="19.5703125" style="373" customWidth="1"/>
    <col min="3847" max="3847" width="12.28515625" style="373" customWidth="1"/>
    <col min="3848" max="3848" width="10.42578125" style="373" customWidth="1"/>
    <col min="3849" max="3849" width="9.14062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9.140625" style="373"/>
    <col min="4096" max="4096" width="4" style="373" customWidth="1"/>
    <col min="4097" max="4097" width="15.140625" style="373" customWidth="1"/>
    <col min="4098" max="4098" width="13.85546875" style="373" customWidth="1"/>
    <col min="4099" max="4099" width="10.140625" style="373" customWidth="1"/>
    <col min="4100" max="4100" width="9.140625" style="373"/>
    <col min="4101" max="4101" width="3.42578125" style="373" customWidth="1"/>
    <col min="4102" max="4102" width="19.5703125" style="373" customWidth="1"/>
    <col min="4103" max="4103" width="12.28515625" style="373" customWidth="1"/>
    <col min="4104" max="4104" width="10.42578125" style="373" customWidth="1"/>
    <col min="4105" max="4105" width="9.14062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9.140625" style="373"/>
    <col min="4352" max="4352" width="4" style="373" customWidth="1"/>
    <col min="4353" max="4353" width="15.140625" style="373" customWidth="1"/>
    <col min="4354" max="4354" width="13.85546875" style="373" customWidth="1"/>
    <col min="4355" max="4355" width="10.140625" style="373" customWidth="1"/>
    <col min="4356" max="4356" width="9.140625" style="373"/>
    <col min="4357" max="4357" width="3.42578125" style="373" customWidth="1"/>
    <col min="4358" max="4358" width="19.5703125" style="373" customWidth="1"/>
    <col min="4359" max="4359" width="12.28515625" style="373" customWidth="1"/>
    <col min="4360" max="4360" width="10.42578125" style="373" customWidth="1"/>
    <col min="4361" max="4361" width="9.14062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9.140625" style="373"/>
    <col min="4608" max="4608" width="4" style="373" customWidth="1"/>
    <col min="4609" max="4609" width="15.140625" style="373" customWidth="1"/>
    <col min="4610" max="4610" width="13.85546875" style="373" customWidth="1"/>
    <col min="4611" max="4611" width="10.140625" style="373" customWidth="1"/>
    <col min="4612" max="4612" width="9.140625" style="373"/>
    <col min="4613" max="4613" width="3.42578125" style="373" customWidth="1"/>
    <col min="4614" max="4614" width="19.5703125" style="373" customWidth="1"/>
    <col min="4615" max="4615" width="12.28515625" style="373" customWidth="1"/>
    <col min="4616" max="4616" width="10.42578125" style="373" customWidth="1"/>
    <col min="4617" max="4617" width="9.14062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9.140625" style="373"/>
    <col min="4864" max="4864" width="4" style="373" customWidth="1"/>
    <col min="4865" max="4865" width="15.140625" style="373" customWidth="1"/>
    <col min="4866" max="4866" width="13.85546875" style="373" customWidth="1"/>
    <col min="4867" max="4867" width="10.140625" style="373" customWidth="1"/>
    <col min="4868" max="4868" width="9.140625" style="373"/>
    <col min="4869" max="4869" width="3.42578125" style="373" customWidth="1"/>
    <col min="4870" max="4870" width="19.5703125" style="373" customWidth="1"/>
    <col min="4871" max="4871" width="12.28515625" style="373" customWidth="1"/>
    <col min="4872" max="4872" width="10.42578125" style="373" customWidth="1"/>
    <col min="4873" max="4873" width="9.14062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9.140625" style="373"/>
    <col min="5120" max="5120" width="4" style="373" customWidth="1"/>
    <col min="5121" max="5121" width="15.140625" style="373" customWidth="1"/>
    <col min="5122" max="5122" width="13.85546875" style="373" customWidth="1"/>
    <col min="5123" max="5123" width="10.140625" style="373" customWidth="1"/>
    <col min="5124" max="5124" width="9.140625" style="373"/>
    <col min="5125" max="5125" width="3.42578125" style="373" customWidth="1"/>
    <col min="5126" max="5126" width="19.5703125" style="373" customWidth="1"/>
    <col min="5127" max="5127" width="12.28515625" style="373" customWidth="1"/>
    <col min="5128" max="5128" width="10.42578125" style="373" customWidth="1"/>
    <col min="5129" max="5129" width="9.14062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9.140625" style="373"/>
    <col min="5376" max="5376" width="4" style="373" customWidth="1"/>
    <col min="5377" max="5377" width="15.140625" style="373" customWidth="1"/>
    <col min="5378" max="5378" width="13.85546875" style="373" customWidth="1"/>
    <col min="5379" max="5379" width="10.140625" style="373" customWidth="1"/>
    <col min="5380" max="5380" width="9.140625" style="373"/>
    <col min="5381" max="5381" width="3.42578125" style="373" customWidth="1"/>
    <col min="5382" max="5382" width="19.5703125" style="373" customWidth="1"/>
    <col min="5383" max="5383" width="12.28515625" style="373" customWidth="1"/>
    <col min="5384" max="5384" width="10.42578125" style="373" customWidth="1"/>
    <col min="5385" max="5385" width="9.14062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9.140625" style="373"/>
    <col min="5632" max="5632" width="4" style="373" customWidth="1"/>
    <col min="5633" max="5633" width="15.140625" style="373" customWidth="1"/>
    <col min="5634" max="5634" width="13.85546875" style="373" customWidth="1"/>
    <col min="5635" max="5635" width="10.140625" style="373" customWidth="1"/>
    <col min="5636" max="5636" width="9.140625" style="373"/>
    <col min="5637" max="5637" width="3.42578125" style="373" customWidth="1"/>
    <col min="5638" max="5638" width="19.5703125" style="373" customWidth="1"/>
    <col min="5639" max="5639" width="12.28515625" style="373" customWidth="1"/>
    <col min="5640" max="5640" width="10.42578125" style="373" customWidth="1"/>
    <col min="5641" max="5641" width="9.14062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9.140625" style="373"/>
    <col min="5888" max="5888" width="4" style="373" customWidth="1"/>
    <col min="5889" max="5889" width="15.140625" style="373" customWidth="1"/>
    <col min="5890" max="5890" width="13.85546875" style="373" customWidth="1"/>
    <col min="5891" max="5891" width="10.140625" style="373" customWidth="1"/>
    <col min="5892" max="5892" width="9.140625" style="373"/>
    <col min="5893" max="5893" width="3.42578125" style="373" customWidth="1"/>
    <col min="5894" max="5894" width="19.5703125" style="373" customWidth="1"/>
    <col min="5895" max="5895" width="12.28515625" style="373" customWidth="1"/>
    <col min="5896" max="5896" width="10.42578125" style="373" customWidth="1"/>
    <col min="5897" max="5897" width="9.14062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9.140625" style="373"/>
    <col min="6144" max="6144" width="4" style="373" customWidth="1"/>
    <col min="6145" max="6145" width="15.140625" style="373" customWidth="1"/>
    <col min="6146" max="6146" width="13.85546875" style="373" customWidth="1"/>
    <col min="6147" max="6147" width="10.140625" style="373" customWidth="1"/>
    <col min="6148" max="6148" width="9.140625" style="373"/>
    <col min="6149" max="6149" width="3.42578125" style="373" customWidth="1"/>
    <col min="6150" max="6150" width="19.5703125" style="373" customWidth="1"/>
    <col min="6151" max="6151" width="12.28515625" style="373" customWidth="1"/>
    <col min="6152" max="6152" width="10.42578125" style="373" customWidth="1"/>
    <col min="6153" max="6153" width="9.14062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9.140625" style="373"/>
    <col min="6400" max="6400" width="4" style="373" customWidth="1"/>
    <col min="6401" max="6401" width="15.140625" style="373" customWidth="1"/>
    <col min="6402" max="6402" width="13.85546875" style="373" customWidth="1"/>
    <col min="6403" max="6403" width="10.140625" style="373" customWidth="1"/>
    <col min="6404" max="6404" width="9.140625" style="373"/>
    <col min="6405" max="6405" width="3.42578125" style="373" customWidth="1"/>
    <col min="6406" max="6406" width="19.5703125" style="373" customWidth="1"/>
    <col min="6407" max="6407" width="12.28515625" style="373" customWidth="1"/>
    <col min="6408" max="6408" width="10.42578125" style="373" customWidth="1"/>
    <col min="6409" max="6409" width="9.14062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9.140625" style="373"/>
    <col min="6656" max="6656" width="4" style="373" customWidth="1"/>
    <col min="6657" max="6657" width="15.140625" style="373" customWidth="1"/>
    <col min="6658" max="6658" width="13.85546875" style="373" customWidth="1"/>
    <col min="6659" max="6659" width="10.140625" style="373" customWidth="1"/>
    <col min="6660" max="6660" width="9.140625" style="373"/>
    <col min="6661" max="6661" width="3.42578125" style="373" customWidth="1"/>
    <col min="6662" max="6662" width="19.5703125" style="373" customWidth="1"/>
    <col min="6663" max="6663" width="12.28515625" style="373" customWidth="1"/>
    <col min="6664" max="6664" width="10.42578125" style="373" customWidth="1"/>
    <col min="6665" max="6665" width="9.14062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9.140625" style="373"/>
    <col min="6912" max="6912" width="4" style="373" customWidth="1"/>
    <col min="6913" max="6913" width="15.140625" style="373" customWidth="1"/>
    <col min="6914" max="6914" width="13.85546875" style="373" customWidth="1"/>
    <col min="6915" max="6915" width="10.140625" style="373" customWidth="1"/>
    <col min="6916" max="6916" width="9.140625" style="373"/>
    <col min="6917" max="6917" width="3.42578125" style="373" customWidth="1"/>
    <col min="6918" max="6918" width="19.5703125" style="373" customWidth="1"/>
    <col min="6919" max="6919" width="12.28515625" style="373" customWidth="1"/>
    <col min="6920" max="6920" width="10.42578125" style="373" customWidth="1"/>
    <col min="6921" max="6921" width="9.14062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9.140625" style="373"/>
    <col min="7168" max="7168" width="4" style="373" customWidth="1"/>
    <col min="7169" max="7169" width="15.140625" style="373" customWidth="1"/>
    <col min="7170" max="7170" width="13.85546875" style="373" customWidth="1"/>
    <col min="7171" max="7171" width="10.140625" style="373" customWidth="1"/>
    <col min="7172" max="7172" width="9.140625" style="373"/>
    <col min="7173" max="7173" width="3.42578125" style="373" customWidth="1"/>
    <col min="7174" max="7174" width="19.5703125" style="373" customWidth="1"/>
    <col min="7175" max="7175" width="12.28515625" style="373" customWidth="1"/>
    <col min="7176" max="7176" width="10.42578125" style="373" customWidth="1"/>
    <col min="7177" max="7177" width="9.14062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9.140625" style="373"/>
    <col min="7424" max="7424" width="4" style="373" customWidth="1"/>
    <col min="7425" max="7425" width="15.140625" style="373" customWidth="1"/>
    <col min="7426" max="7426" width="13.85546875" style="373" customWidth="1"/>
    <col min="7427" max="7427" width="10.140625" style="373" customWidth="1"/>
    <col min="7428" max="7428" width="9.140625" style="373"/>
    <col min="7429" max="7429" width="3.42578125" style="373" customWidth="1"/>
    <col min="7430" max="7430" width="19.5703125" style="373" customWidth="1"/>
    <col min="7431" max="7431" width="12.28515625" style="373" customWidth="1"/>
    <col min="7432" max="7432" width="10.42578125" style="373" customWidth="1"/>
    <col min="7433" max="7433" width="9.14062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9.140625" style="373"/>
    <col min="7680" max="7680" width="4" style="373" customWidth="1"/>
    <col min="7681" max="7681" width="15.140625" style="373" customWidth="1"/>
    <col min="7682" max="7682" width="13.85546875" style="373" customWidth="1"/>
    <col min="7683" max="7683" width="10.140625" style="373" customWidth="1"/>
    <col min="7684" max="7684" width="9.140625" style="373"/>
    <col min="7685" max="7685" width="3.42578125" style="373" customWidth="1"/>
    <col min="7686" max="7686" width="19.5703125" style="373" customWidth="1"/>
    <col min="7687" max="7687" width="12.28515625" style="373" customWidth="1"/>
    <col min="7688" max="7688" width="10.42578125" style="373" customWidth="1"/>
    <col min="7689" max="7689" width="9.14062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9.140625" style="373"/>
    <col min="7936" max="7936" width="4" style="373" customWidth="1"/>
    <col min="7937" max="7937" width="15.140625" style="373" customWidth="1"/>
    <col min="7938" max="7938" width="13.85546875" style="373" customWidth="1"/>
    <col min="7939" max="7939" width="10.140625" style="373" customWidth="1"/>
    <col min="7940" max="7940" width="9.140625" style="373"/>
    <col min="7941" max="7941" width="3.42578125" style="373" customWidth="1"/>
    <col min="7942" max="7942" width="19.5703125" style="373" customWidth="1"/>
    <col min="7943" max="7943" width="12.28515625" style="373" customWidth="1"/>
    <col min="7944" max="7944" width="10.42578125" style="373" customWidth="1"/>
    <col min="7945" max="7945" width="9.14062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9.140625" style="373"/>
    <col min="8192" max="8192" width="4" style="373" customWidth="1"/>
    <col min="8193" max="8193" width="15.140625" style="373" customWidth="1"/>
    <col min="8194" max="8194" width="13.85546875" style="373" customWidth="1"/>
    <col min="8195" max="8195" width="10.140625" style="373" customWidth="1"/>
    <col min="8196" max="8196" width="9.140625" style="373"/>
    <col min="8197" max="8197" width="3.42578125" style="373" customWidth="1"/>
    <col min="8198" max="8198" width="19.5703125" style="373" customWidth="1"/>
    <col min="8199" max="8199" width="12.28515625" style="373" customWidth="1"/>
    <col min="8200" max="8200" width="10.42578125" style="373" customWidth="1"/>
    <col min="8201" max="8201" width="9.14062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9.140625" style="373"/>
    <col min="8448" max="8448" width="4" style="373" customWidth="1"/>
    <col min="8449" max="8449" width="15.140625" style="373" customWidth="1"/>
    <col min="8450" max="8450" width="13.85546875" style="373" customWidth="1"/>
    <col min="8451" max="8451" width="10.140625" style="373" customWidth="1"/>
    <col min="8452" max="8452" width="9.140625" style="373"/>
    <col min="8453" max="8453" width="3.42578125" style="373" customWidth="1"/>
    <col min="8454" max="8454" width="19.5703125" style="373" customWidth="1"/>
    <col min="8455" max="8455" width="12.28515625" style="373" customWidth="1"/>
    <col min="8456" max="8456" width="10.42578125" style="373" customWidth="1"/>
    <col min="8457" max="8457" width="9.14062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9.140625" style="373"/>
    <col min="8704" max="8704" width="4" style="373" customWidth="1"/>
    <col min="8705" max="8705" width="15.140625" style="373" customWidth="1"/>
    <col min="8706" max="8706" width="13.85546875" style="373" customWidth="1"/>
    <col min="8707" max="8707" width="10.140625" style="373" customWidth="1"/>
    <col min="8708" max="8708" width="9.140625" style="373"/>
    <col min="8709" max="8709" width="3.42578125" style="373" customWidth="1"/>
    <col min="8710" max="8710" width="19.5703125" style="373" customWidth="1"/>
    <col min="8711" max="8711" width="12.28515625" style="373" customWidth="1"/>
    <col min="8712" max="8712" width="10.42578125" style="373" customWidth="1"/>
    <col min="8713" max="8713" width="9.14062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9.140625" style="373"/>
    <col min="8960" max="8960" width="4" style="373" customWidth="1"/>
    <col min="8961" max="8961" width="15.140625" style="373" customWidth="1"/>
    <col min="8962" max="8962" width="13.85546875" style="373" customWidth="1"/>
    <col min="8963" max="8963" width="10.140625" style="373" customWidth="1"/>
    <col min="8964" max="8964" width="9.140625" style="373"/>
    <col min="8965" max="8965" width="3.42578125" style="373" customWidth="1"/>
    <col min="8966" max="8966" width="19.5703125" style="373" customWidth="1"/>
    <col min="8967" max="8967" width="12.28515625" style="373" customWidth="1"/>
    <col min="8968" max="8968" width="10.42578125" style="373" customWidth="1"/>
    <col min="8969" max="8969" width="9.14062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9.140625" style="373"/>
    <col min="9216" max="9216" width="4" style="373" customWidth="1"/>
    <col min="9217" max="9217" width="15.140625" style="373" customWidth="1"/>
    <col min="9218" max="9218" width="13.85546875" style="373" customWidth="1"/>
    <col min="9219" max="9219" width="10.140625" style="373" customWidth="1"/>
    <col min="9220" max="9220" width="9.140625" style="373"/>
    <col min="9221" max="9221" width="3.42578125" style="373" customWidth="1"/>
    <col min="9222" max="9222" width="19.5703125" style="373" customWidth="1"/>
    <col min="9223" max="9223" width="12.28515625" style="373" customWidth="1"/>
    <col min="9224" max="9224" width="10.42578125" style="373" customWidth="1"/>
    <col min="9225" max="9225" width="9.14062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9.140625" style="373"/>
    <col min="9472" max="9472" width="4" style="373" customWidth="1"/>
    <col min="9473" max="9473" width="15.140625" style="373" customWidth="1"/>
    <col min="9474" max="9474" width="13.85546875" style="373" customWidth="1"/>
    <col min="9475" max="9475" width="10.140625" style="373" customWidth="1"/>
    <col min="9476" max="9476" width="9.140625" style="373"/>
    <col min="9477" max="9477" width="3.42578125" style="373" customWidth="1"/>
    <col min="9478" max="9478" width="19.5703125" style="373" customWidth="1"/>
    <col min="9479" max="9479" width="12.28515625" style="373" customWidth="1"/>
    <col min="9480" max="9480" width="10.42578125" style="373" customWidth="1"/>
    <col min="9481" max="9481" width="9.14062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9.140625" style="373"/>
    <col min="9728" max="9728" width="4" style="373" customWidth="1"/>
    <col min="9729" max="9729" width="15.140625" style="373" customWidth="1"/>
    <col min="9730" max="9730" width="13.85546875" style="373" customWidth="1"/>
    <col min="9731" max="9731" width="10.140625" style="373" customWidth="1"/>
    <col min="9732" max="9732" width="9.140625" style="373"/>
    <col min="9733" max="9733" width="3.42578125" style="373" customWidth="1"/>
    <col min="9734" max="9734" width="19.5703125" style="373" customWidth="1"/>
    <col min="9735" max="9735" width="12.28515625" style="373" customWidth="1"/>
    <col min="9736" max="9736" width="10.42578125" style="373" customWidth="1"/>
    <col min="9737" max="9737" width="9.14062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9.140625" style="373"/>
    <col min="9984" max="9984" width="4" style="373" customWidth="1"/>
    <col min="9985" max="9985" width="15.140625" style="373" customWidth="1"/>
    <col min="9986" max="9986" width="13.85546875" style="373" customWidth="1"/>
    <col min="9987" max="9987" width="10.140625" style="373" customWidth="1"/>
    <col min="9988" max="9988" width="9.140625" style="373"/>
    <col min="9989" max="9989" width="3.42578125" style="373" customWidth="1"/>
    <col min="9990" max="9990" width="19.5703125" style="373" customWidth="1"/>
    <col min="9991" max="9991" width="12.28515625" style="373" customWidth="1"/>
    <col min="9992" max="9992" width="10.42578125" style="373" customWidth="1"/>
    <col min="9993" max="9993" width="9.14062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9.140625" style="373"/>
    <col min="10240" max="10240" width="4" style="373" customWidth="1"/>
    <col min="10241" max="10241" width="15.140625" style="373" customWidth="1"/>
    <col min="10242" max="10242" width="13.85546875" style="373" customWidth="1"/>
    <col min="10243" max="10243" width="10.140625" style="373" customWidth="1"/>
    <col min="10244" max="10244" width="9.140625" style="373"/>
    <col min="10245" max="10245" width="3.42578125" style="373" customWidth="1"/>
    <col min="10246" max="10246" width="19.5703125" style="373" customWidth="1"/>
    <col min="10247" max="10247" width="12.28515625" style="373" customWidth="1"/>
    <col min="10248" max="10248" width="10.42578125" style="373" customWidth="1"/>
    <col min="10249" max="10249" width="9.14062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9.140625" style="373"/>
    <col min="10496" max="10496" width="4" style="373" customWidth="1"/>
    <col min="10497" max="10497" width="15.140625" style="373" customWidth="1"/>
    <col min="10498" max="10498" width="13.85546875" style="373" customWidth="1"/>
    <col min="10499" max="10499" width="10.140625" style="373" customWidth="1"/>
    <col min="10500" max="10500" width="9.140625" style="373"/>
    <col min="10501" max="10501" width="3.42578125" style="373" customWidth="1"/>
    <col min="10502" max="10502" width="19.5703125" style="373" customWidth="1"/>
    <col min="10503" max="10503" width="12.28515625" style="373" customWidth="1"/>
    <col min="10504" max="10504" width="10.42578125" style="373" customWidth="1"/>
    <col min="10505" max="10505" width="9.14062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9.140625" style="373"/>
    <col min="10752" max="10752" width="4" style="373" customWidth="1"/>
    <col min="10753" max="10753" width="15.140625" style="373" customWidth="1"/>
    <col min="10754" max="10754" width="13.85546875" style="373" customWidth="1"/>
    <col min="10755" max="10755" width="10.140625" style="373" customWidth="1"/>
    <col min="10756" max="10756" width="9.140625" style="373"/>
    <col min="10757" max="10757" width="3.42578125" style="373" customWidth="1"/>
    <col min="10758" max="10758" width="19.5703125" style="373" customWidth="1"/>
    <col min="10759" max="10759" width="12.28515625" style="373" customWidth="1"/>
    <col min="10760" max="10760" width="10.42578125" style="373" customWidth="1"/>
    <col min="10761" max="10761" width="9.14062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9.140625" style="373"/>
    <col min="11008" max="11008" width="4" style="373" customWidth="1"/>
    <col min="11009" max="11009" width="15.140625" style="373" customWidth="1"/>
    <col min="11010" max="11010" width="13.85546875" style="373" customWidth="1"/>
    <col min="11011" max="11011" width="10.140625" style="373" customWidth="1"/>
    <col min="11012" max="11012" width="9.140625" style="373"/>
    <col min="11013" max="11013" width="3.42578125" style="373" customWidth="1"/>
    <col min="11014" max="11014" width="19.5703125" style="373" customWidth="1"/>
    <col min="11015" max="11015" width="12.28515625" style="373" customWidth="1"/>
    <col min="11016" max="11016" width="10.42578125" style="373" customWidth="1"/>
    <col min="11017" max="11017" width="9.14062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9.140625" style="373"/>
    <col min="11264" max="11264" width="4" style="373" customWidth="1"/>
    <col min="11265" max="11265" width="15.140625" style="373" customWidth="1"/>
    <col min="11266" max="11266" width="13.85546875" style="373" customWidth="1"/>
    <col min="11267" max="11267" width="10.140625" style="373" customWidth="1"/>
    <col min="11268" max="11268" width="9.140625" style="373"/>
    <col min="11269" max="11269" width="3.42578125" style="373" customWidth="1"/>
    <col min="11270" max="11270" width="19.5703125" style="373" customWidth="1"/>
    <col min="11271" max="11271" width="12.28515625" style="373" customWidth="1"/>
    <col min="11272" max="11272" width="10.42578125" style="373" customWidth="1"/>
    <col min="11273" max="11273" width="9.14062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9.140625" style="373"/>
    <col min="11520" max="11520" width="4" style="373" customWidth="1"/>
    <col min="11521" max="11521" width="15.140625" style="373" customWidth="1"/>
    <col min="11522" max="11522" width="13.85546875" style="373" customWidth="1"/>
    <col min="11523" max="11523" width="10.140625" style="373" customWidth="1"/>
    <col min="11524" max="11524" width="9.140625" style="373"/>
    <col min="11525" max="11525" width="3.42578125" style="373" customWidth="1"/>
    <col min="11526" max="11526" width="19.5703125" style="373" customWidth="1"/>
    <col min="11527" max="11527" width="12.28515625" style="373" customWidth="1"/>
    <col min="11528" max="11528" width="10.42578125" style="373" customWidth="1"/>
    <col min="11529" max="11529" width="9.14062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9.140625" style="373"/>
    <col min="11776" max="11776" width="4" style="373" customWidth="1"/>
    <col min="11777" max="11777" width="15.140625" style="373" customWidth="1"/>
    <col min="11778" max="11778" width="13.85546875" style="373" customWidth="1"/>
    <col min="11779" max="11779" width="10.140625" style="373" customWidth="1"/>
    <col min="11780" max="11780" width="9.140625" style="373"/>
    <col min="11781" max="11781" width="3.42578125" style="373" customWidth="1"/>
    <col min="11782" max="11782" width="19.5703125" style="373" customWidth="1"/>
    <col min="11783" max="11783" width="12.28515625" style="373" customWidth="1"/>
    <col min="11784" max="11784" width="10.42578125" style="373" customWidth="1"/>
    <col min="11785" max="11785" width="9.14062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9.140625" style="373"/>
    <col min="12032" max="12032" width="4" style="373" customWidth="1"/>
    <col min="12033" max="12033" width="15.140625" style="373" customWidth="1"/>
    <col min="12034" max="12034" width="13.85546875" style="373" customWidth="1"/>
    <col min="12035" max="12035" width="10.140625" style="373" customWidth="1"/>
    <col min="12036" max="12036" width="9.140625" style="373"/>
    <col min="12037" max="12037" width="3.42578125" style="373" customWidth="1"/>
    <col min="12038" max="12038" width="19.5703125" style="373" customWidth="1"/>
    <col min="12039" max="12039" width="12.28515625" style="373" customWidth="1"/>
    <col min="12040" max="12040" width="10.42578125" style="373" customWidth="1"/>
    <col min="12041" max="12041" width="9.14062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9.140625" style="373"/>
    <col min="12288" max="12288" width="4" style="373" customWidth="1"/>
    <col min="12289" max="12289" width="15.140625" style="373" customWidth="1"/>
    <col min="12290" max="12290" width="13.85546875" style="373" customWidth="1"/>
    <col min="12291" max="12291" width="10.140625" style="373" customWidth="1"/>
    <col min="12292" max="12292" width="9.140625" style="373"/>
    <col min="12293" max="12293" width="3.42578125" style="373" customWidth="1"/>
    <col min="12294" max="12294" width="19.5703125" style="373" customWidth="1"/>
    <col min="12295" max="12295" width="12.28515625" style="373" customWidth="1"/>
    <col min="12296" max="12296" width="10.42578125" style="373" customWidth="1"/>
    <col min="12297" max="12297" width="9.14062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9.140625" style="373"/>
    <col min="12544" max="12544" width="4" style="373" customWidth="1"/>
    <col min="12545" max="12545" width="15.140625" style="373" customWidth="1"/>
    <col min="12546" max="12546" width="13.85546875" style="373" customWidth="1"/>
    <col min="12547" max="12547" width="10.140625" style="373" customWidth="1"/>
    <col min="12548" max="12548" width="9.140625" style="373"/>
    <col min="12549" max="12549" width="3.42578125" style="373" customWidth="1"/>
    <col min="12550" max="12550" width="19.5703125" style="373" customWidth="1"/>
    <col min="12551" max="12551" width="12.28515625" style="373" customWidth="1"/>
    <col min="12552" max="12552" width="10.42578125" style="373" customWidth="1"/>
    <col min="12553" max="12553" width="9.14062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9.140625" style="373"/>
    <col min="12800" max="12800" width="4" style="373" customWidth="1"/>
    <col min="12801" max="12801" width="15.140625" style="373" customWidth="1"/>
    <col min="12802" max="12802" width="13.85546875" style="373" customWidth="1"/>
    <col min="12803" max="12803" width="10.140625" style="373" customWidth="1"/>
    <col min="12804" max="12804" width="9.140625" style="373"/>
    <col min="12805" max="12805" width="3.42578125" style="373" customWidth="1"/>
    <col min="12806" max="12806" width="19.5703125" style="373" customWidth="1"/>
    <col min="12807" max="12807" width="12.28515625" style="373" customWidth="1"/>
    <col min="12808" max="12808" width="10.42578125" style="373" customWidth="1"/>
    <col min="12809" max="12809" width="9.14062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9.140625" style="373"/>
    <col min="13056" max="13056" width="4" style="373" customWidth="1"/>
    <col min="13057" max="13057" width="15.140625" style="373" customWidth="1"/>
    <col min="13058" max="13058" width="13.85546875" style="373" customWidth="1"/>
    <col min="13059" max="13059" width="10.140625" style="373" customWidth="1"/>
    <col min="13060" max="13060" width="9.140625" style="373"/>
    <col min="13061" max="13061" width="3.42578125" style="373" customWidth="1"/>
    <col min="13062" max="13062" width="19.5703125" style="373" customWidth="1"/>
    <col min="13063" max="13063" width="12.28515625" style="373" customWidth="1"/>
    <col min="13064" max="13064" width="10.42578125" style="373" customWidth="1"/>
    <col min="13065" max="13065" width="9.14062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9.140625" style="373"/>
    <col min="13312" max="13312" width="4" style="373" customWidth="1"/>
    <col min="13313" max="13313" width="15.140625" style="373" customWidth="1"/>
    <col min="13314" max="13314" width="13.85546875" style="373" customWidth="1"/>
    <col min="13315" max="13315" width="10.140625" style="373" customWidth="1"/>
    <col min="13316" max="13316" width="9.140625" style="373"/>
    <col min="13317" max="13317" width="3.42578125" style="373" customWidth="1"/>
    <col min="13318" max="13318" width="19.5703125" style="373" customWidth="1"/>
    <col min="13319" max="13319" width="12.28515625" style="373" customWidth="1"/>
    <col min="13320" max="13320" width="10.42578125" style="373" customWidth="1"/>
    <col min="13321" max="13321" width="9.14062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9.140625" style="373"/>
    <col min="13568" max="13568" width="4" style="373" customWidth="1"/>
    <col min="13569" max="13569" width="15.140625" style="373" customWidth="1"/>
    <col min="13570" max="13570" width="13.85546875" style="373" customWidth="1"/>
    <col min="13571" max="13571" width="10.140625" style="373" customWidth="1"/>
    <col min="13572" max="13572" width="9.140625" style="373"/>
    <col min="13573" max="13573" width="3.42578125" style="373" customWidth="1"/>
    <col min="13574" max="13574" width="19.5703125" style="373" customWidth="1"/>
    <col min="13575" max="13575" width="12.28515625" style="373" customWidth="1"/>
    <col min="13576" max="13576" width="10.42578125" style="373" customWidth="1"/>
    <col min="13577" max="13577" width="9.14062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9.140625" style="373"/>
    <col min="13824" max="13824" width="4" style="373" customWidth="1"/>
    <col min="13825" max="13825" width="15.140625" style="373" customWidth="1"/>
    <col min="13826" max="13826" width="13.85546875" style="373" customWidth="1"/>
    <col min="13827" max="13827" width="10.140625" style="373" customWidth="1"/>
    <col min="13828" max="13828" width="9.140625" style="373"/>
    <col min="13829" max="13829" width="3.42578125" style="373" customWidth="1"/>
    <col min="13830" max="13830" width="19.5703125" style="373" customWidth="1"/>
    <col min="13831" max="13831" width="12.28515625" style="373" customWidth="1"/>
    <col min="13832" max="13832" width="10.42578125" style="373" customWidth="1"/>
    <col min="13833" max="13833" width="9.14062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9.140625" style="373"/>
    <col min="14080" max="14080" width="4" style="373" customWidth="1"/>
    <col min="14081" max="14081" width="15.140625" style="373" customWidth="1"/>
    <col min="14082" max="14082" width="13.85546875" style="373" customWidth="1"/>
    <col min="14083" max="14083" width="10.140625" style="373" customWidth="1"/>
    <col min="14084" max="14084" width="9.140625" style="373"/>
    <col min="14085" max="14085" width="3.42578125" style="373" customWidth="1"/>
    <col min="14086" max="14086" width="19.5703125" style="373" customWidth="1"/>
    <col min="14087" max="14087" width="12.28515625" style="373" customWidth="1"/>
    <col min="14088" max="14088" width="10.42578125" style="373" customWidth="1"/>
    <col min="14089" max="14089" width="9.14062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9.140625" style="373"/>
    <col min="14336" max="14336" width="4" style="373" customWidth="1"/>
    <col min="14337" max="14337" width="15.140625" style="373" customWidth="1"/>
    <col min="14338" max="14338" width="13.85546875" style="373" customWidth="1"/>
    <col min="14339" max="14339" width="10.140625" style="373" customWidth="1"/>
    <col min="14340" max="14340" width="9.140625" style="373"/>
    <col min="14341" max="14341" width="3.42578125" style="373" customWidth="1"/>
    <col min="14342" max="14342" width="19.5703125" style="373" customWidth="1"/>
    <col min="14343" max="14343" width="12.28515625" style="373" customWidth="1"/>
    <col min="14344" max="14344" width="10.42578125" style="373" customWidth="1"/>
    <col min="14345" max="14345" width="9.14062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9.140625" style="373"/>
    <col min="14592" max="14592" width="4" style="373" customWidth="1"/>
    <col min="14593" max="14593" width="15.140625" style="373" customWidth="1"/>
    <col min="14594" max="14594" width="13.85546875" style="373" customWidth="1"/>
    <col min="14595" max="14595" width="10.140625" style="373" customWidth="1"/>
    <col min="14596" max="14596" width="9.140625" style="373"/>
    <col min="14597" max="14597" width="3.42578125" style="373" customWidth="1"/>
    <col min="14598" max="14598" width="19.5703125" style="373" customWidth="1"/>
    <col min="14599" max="14599" width="12.28515625" style="373" customWidth="1"/>
    <col min="14600" max="14600" width="10.42578125" style="373" customWidth="1"/>
    <col min="14601" max="14601" width="9.14062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9.140625" style="373"/>
    <col min="14848" max="14848" width="4" style="373" customWidth="1"/>
    <col min="14849" max="14849" width="15.140625" style="373" customWidth="1"/>
    <col min="14850" max="14850" width="13.85546875" style="373" customWidth="1"/>
    <col min="14851" max="14851" width="10.140625" style="373" customWidth="1"/>
    <col min="14852" max="14852" width="9.140625" style="373"/>
    <col min="14853" max="14853" width="3.42578125" style="373" customWidth="1"/>
    <col min="14854" max="14854" width="19.5703125" style="373" customWidth="1"/>
    <col min="14855" max="14855" width="12.28515625" style="373" customWidth="1"/>
    <col min="14856" max="14856" width="10.42578125" style="373" customWidth="1"/>
    <col min="14857" max="14857" width="9.14062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9.140625" style="373"/>
    <col min="15104" max="15104" width="4" style="373" customWidth="1"/>
    <col min="15105" max="15105" width="15.140625" style="373" customWidth="1"/>
    <col min="15106" max="15106" width="13.85546875" style="373" customWidth="1"/>
    <col min="15107" max="15107" width="10.140625" style="373" customWidth="1"/>
    <col min="15108" max="15108" width="9.140625" style="373"/>
    <col min="15109" max="15109" width="3.42578125" style="373" customWidth="1"/>
    <col min="15110" max="15110" width="19.5703125" style="373" customWidth="1"/>
    <col min="15111" max="15111" width="12.28515625" style="373" customWidth="1"/>
    <col min="15112" max="15112" width="10.42578125" style="373" customWidth="1"/>
    <col min="15113" max="15113" width="9.14062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9.140625" style="373"/>
    <col min="15360" max="15360" width="4" style="373" customWidth="1"/>
    <col min="15361" max="15361" width="15.140625" style="373" customWidth="1"/>
    <col min="15362" max="15362" width="13.85546875" style="373" customWidth="1"/>
    <col min="15363" max="15363" width="10.140625" style="373" customWidth="1"/>
    <col min="15364" max="15364" width="9.140625" style="373"/>
    <col min="15365" max="15365" width="3.42578125" style="373" customWidth="1"/>
    <col min="15366" max="15366" width="19.5703125" style="373" customWidth="1"/>
    <col min="15367" max="15367" width="12.28515625" style="373" customWidth="1"/>
    <col min="15368" max="15368" width="10.42578125" style="373" customWidth="1"/>
    <col min="15369" max="15369" width="9.14062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9.140625" style="373"/>
    <col min="15616" max="15616" width="4" style="373" customWidth="1"/>
    <col min="15617" max="15617" width="15.140625" style="373" customWidth="1"/>
    <col min="15618" max="15618" width="13.85546875" style="373" customWidth="1"/>
    <col min="15619" max="15619" width="10.140625" style="373" customWidth="1"/>
    <col min="15620" max="15620" width="9.140625" style="373"/>
    <col min="15621" max="15621" width="3.42578125" style="373" customWidth="1"/>
    <col min="15622" max="15622" width="19.5703125" style="373" customWidth="1"/>
    <col min="15623" max="15623" width="12.28515625" style="373" customWidth="1"/>
    <col min="15624" max="15624" width="10.42578125" style="373" customWidth="1"/>
    <col min="15625" max="15625" width="9.14062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9.140625" style="373"/>
    <col min="15872" max="15872" width="4" style="373" customWidth="1"/>
    <col min="15873" max="15873" width="15.140625" style="373" customWidth="1"/>
    <col min="15874" max="15874" width="13.85546875" style="373" customWidth="1"/>
    <col min="15875" max="15875" width="10.140625" style="373" customWidth="1"/>
    <col min="15876" max="15876" width="9.140625" style="373"/>
    <col min="15877" max="15877" width="3.42578125" style="373" customWidth="1"/>
    <col min="15878" max="15878" width="19.5703125" style="373" customWidth="1"/>
    <col min="15879" max="15879" width="12.28515625" style="373" customWidth="1"/>
    <col min="15880" max="15880" width="10.42578125" style="373" customWidth="1"/>
    <col min="15881" max="15881" width="9.14062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9.140625" style="373"/>
    <col min="16128" max="16128" width="4" style="373" customWidth="1"/>
    <col min="16129" max="16129" width="15.140625" style="373" customWidth="1"/>
    <col min="16130" max="16130" width="13.85546875" style="373" customWidth="1"/>
    <col min="16131" max="16131" width="10.140625" style="373" customWidth="1"/>
    <col min="16132" max="16132" width="9.140625" style="373"/>
    <col min="16133" max="16133" width="3.42578125" style="373" customWidth="1"/>
    <col min="16134" max="16134" width="19.5703125" style="373" customWidth="1"/>
    <col min="16135" max="16135" width="12.28515625" style="373" customWidth="1"/>
    <col min="16136" max="16136" width="10.42578125" style="373" customWidth="1"/>
    <col min="16137" max="16137" width="9.14062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9.140625" style="373"/>
  </cols>
  <sheetData>
    <row r="1" spans="1:27" ht="18.75">
      <c r="A1" s="414"/>
    </row>
    <row r="2" spans="1:27" ht="18" customHeight="1">
      <c r="A2" s="1325" t="s">
        <v>466</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8" customHeight="1">
      <c r="A3" s="1326" t="s">
        <v>467</v>
      </c>
      <c r="B3" s="1326"/>
      <c r="C3" s="1326"/>
      <c r="D3" s="1326"/>
      <c r="E3" s="1326"/>
      <c r="F3" s="1326"/>
      <c r="G3" s="1326"/>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7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7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7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7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7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5"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5"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7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7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7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75">
      <c r="A19" s="432" t="s">
        <v>139</v>
      </c>
      <c r="B19" s="433">
        <v>1317.6010000000001</v>
      </c>
      <c r="C19" s="433">
        <v>1813</v>
      </c>
      <c r="D19" s="434">
        <v>1.6588683796710719</v>
      </c>
      <c r="E19" s="453"/>
      <c r="K19" s="432" t="s">
        <v>454</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7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5"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5"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7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7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7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5" thickBot="1">
      <c r="E27" s="357"/>
      <c r="F27" s="357"/>
      <c r="G27" s="357"/>
      <c r="H27" s="357"/>
      <c r="I27" s="357"/>
      <c r="J27" s="357"/>
      <c r="K27" s="432" t="s">
        <v>146</v>
      </c>
      <c r="L27" s="433">
        <v>227.53399999999999</v>
      </c>
      <c r="M27" s="433">
        <v>67.307000000000002</v>
      </c>
      <c r="N27" s="434">
        <v>3.3805399141248307</v>
      </c>
      <c r="O27" s="357"/>
      <c r="P27" s="432" t="s">
        <v>465</v>
      </c>
      <c r="Q27" s="433">
        <v>184.249</v>
      </c>
      <c r="R27" s="433">
        <v>10.736000000000001</v>
      </c>
      <c r="S27" s="434">
        <v>17.16179210134128</v>
      </c>
    </row>
    <row r="28" spans="1:24" ht="16.5"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212</v>
      </c>
    </row>
    <row r="2" spans="1:20" ht="26.25" customHeight="1">
      <c r="A2" s="17" t="s">
        <v>213</v>
      </c>
    </row>
    <row r="5" spans="1:20" ht="38.25" customHeight="1" thickBot="1">
      <c r="A5" s="1340" t="s">
        <v>410</v>
      </c>
      <c r="B5" s="1340"/>
      <c r="C5" s="1340"/>
      <c r="D5" s="1340"/>
      <c r="E5" s="1340"/>
      <c r="F5" s="1340"/>
      <c r="H5" s="61" t="s">
        <v>230</v>
      </c>
    </row>
    <row r="6" spans="1:20" ht="15.75" customHeight="1" thickBot="1">
      <c r="A6" s="1341" t="s">
        <v>115</v>
      </c>
      <c r="B6" s="1333" t="s">
        <v>411</v>
      </c>
      <c r="C6" s="1334"/>
      <c r="D6" s="1335"/>
      <c r="E6" s="1336" t="s">
        <v>412</v>
      </c>
      <c r="F6" s="1338" t="s">
        <v>413</v>
      </c>
    </row>
    <row r="7" spans="1:20" ht="21" customHeight="1" thickBot="1">
      <c r="A7" s="1342"/>
      <c r="B7" s="238" t="s">
        <v>218</v>
      </c>
      <c r="C7" s="238" t="s">
        <v>220</v>
      </c>
      <c r="D7" s="238" t="s">
        <v>221</v>
      </c>
      <c r="E7" s="1343"/>
      <c r="F7" s="1344"/>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75">
      <c r="A16" s="20" t="s">
        <v>215</v>
      </c>
      <c r="L16"/>
      <c r="M16"/>
      <c r="O16"/>
      <c r="P16"/>
      <c r="Q16"/>
      <c r="R16"/>
      <c r="S16"/>
      <c r="T16"/>
    </row>
    <row r="17" spans="1:20">
      <c r="L17"/>
      <c r="M17"/>
      <c r="O17"/>
      <c r="P17"/>
      <c r="Q17"/>
      <c r="R17"/>
      <c r="S17"/>
      <c r="T17"/>
    </row>
    <row r="18" spans="1:20" ht="33" customHeight="1" thickBot="1">
      <c r="A18" s="1340" t="s">
        <v>416</v>
      </c>
      <c r="B18" s="1340"/>
      <c r="C18" s="1340"/>
      <c r="D18" s="1340"/>
      <c r="E18" s="1340"/>
      <c r="F18" s="1340"/>
      <c r="K18"/>
      <c r="L18"/>
      <c r="M18"/>
      <c r="O18"/>
      <c r="P18"/>
      <c r="Q18"/>
      <c r="R18"/>
      <c r="S18"/>
      <c r="T18"/>
    </row>
    <row r="19" spans="1:20" ht="16.5" customHeight="1" thickBot="1">
      <c r="A19" s="1331" t="s">
        <v>122</v>
      </c>
      <c r="B19" s="1333" t="s">
        <v>411</v>
      </c>
      <c r="C19" s="1334"/>
      <c r="D19" s="1335"/>
      <c r="E19" s="1336" t="s">
        <v>412</v>
      </c>
      <c r="F19" s="1338" t="s">
        <v>413</v>
      </c>
      <c r="K19"/>
      <c r="L19"/>
      <c r="M19"/>
      <c r="O19"/>
      <c r="P19"/>
      <c r="Q19"/>
      <c r="R19"/>
      <c r="S19"/>
      <c r="T19"/>
    </row>
    <row r="20" spans="1:20" ht="21" customHeight="1" thickBot="1">
      <c r="A20" s="1332"/>
      <c r="B20" s="94" t="s">
        <v>218</v>
      </c>
      <c r="C20" s="94" t="s">
        <v>325</v>
      </c>
      <c r="D20" s="94" t="s">
        <v>326</v>
      </c>
      <c r="E20" s="1337"/>
      <c r="F20" s="1339"/>
      <c r="K20"/>
      <c r="L20"/>
      <c r="M20"/>
      <c r="O20"/>
      <c r="P20"/>
      <c r="Q20"/>
      <c r="R20"/>
      <c r="S20"/>
      <c r="T20"/>
    </row>
    <row r="21" spans="1:20" ht="15.7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5.7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5.75" thickBot="1">
      <c r="A23" s="19" t="s">
        <v>214</v>
      </c>
      <c r="B23" s="246">
        <v>40226</v>
      </c>
      <c r="C23" s="243">
        <v>0</v>
      </c>
      <c r="D23" s="105">
        <f t="shared" si="2"/>
        <v>0</v>
      </c>
      <c r="E23" s="77">
        <v>32923</v>
      </c>
      <c r="F23" s="105">
        <f t="shared" si="3"/>
        <v>22.182061173040125</v>
      </c>
      <c r="O23"/>
      <c r="P23"/>
      <c r="Q23"/>
      <c r="R23"/>
      <c r="S23"/>
      <c r="T23"/>
    </row>
    <row r="24" spans="1:20" ht="15.7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5.7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5.7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c r="A27" s="148" t="s">
        <v>328</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330"/>
      <c r="D30" s="1330"/>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330"/>
      <c r="C41" s="1330"/>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45" t="s">
        <v>414</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row>
    <row r="3" spans="1:24" ht="15.75" customHeight="1">
      <c r="A3" s="1346" t="s">
        <v>415</v>
      </c>
      <c r="B3" s="1346"/>
      <c r="C3" s="1346"/>
      <c r="D3" s="1346"/>
      <c r="E3" s="1346"/>
      <c r="F3" s="1346"/>
      <c r="P3" s="36"/>
    </row>
    <row r="4" spans="1:24" ht="4.5" customHeight="1">
      <c r="A4" s="37"/>
      <c r="B4" s="37"/>
      <c r="C4" s="35"/>
      <c r="D4" s="35"/>
    </row>
    <row r="5" spans="1:24" ht="15.75" thickBot="1">
      <c r="A5" s="38" t="s">
        <v>124</v>
      </c>
      <c r="B5" s="1347" t="s">
        <v>125</v>
      </c>
      <c r="C5" s="1347"/>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7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5"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5"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7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7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7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7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7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7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7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7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7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5"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5"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7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7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7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7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7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7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75">
      <c r="H28" s="21"/>
      <c r="K28" s="51" t="s">
        <v>158</v>
      </c>
      <c r="L28" s="52">
        <v>3916.3270000000002</v>
      </c>
      <c r="M28" s="52">
        <v>1482.672</v>
      </c>
      <c r="N28" s="62">
        <v>2.641398097488858</v>
      </c>
      <c r="P28" s="51" t="s">
        <v>154</v>
      </c>
      <c r="Q28" s="52">
        <v>3632.654</v>
      </c>
      <c r="R28" s="52">
        <v>1163.057</v>
      </c>
      <c r="S28" s="62">
        <v>3.1233671264606979</v>
      </c>
    </row>
    <row r="29" spans="1:19" ht="15.75">
      <c r="H29" s="21"/>
      <c r="K29" s="51" t="s">
        <v>159</v>
      </c>
      <c r="L29" s="52">
        <v>3339.4459999999999</v>
      </c>
      <c r="M29" s="52">
        <v>546.89</v>
      </c>
      <c r="N29" s="62">
        <v>6.1062480571961455</v>
      </c>
      <c r="P29" s="51" t="s">
        <v>152</v>
      </c>
      <c r="Q29" s="52">
        <v>3341.1759999999999</v>
      </c>
      <c r="R29" s="52">
        <v>1049.8510000000001</v>
      </c>
      <c r="S29" s="62">
        <v>3.1825239962623262</v>
      </c>
    </row>
    <row r="30" spans="1:19" ht="15.7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7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7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5"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5"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75">
      <c r="A35"/>
      <c r="B35"/>
      <c r="C35"/>
      <c r="D35"/>
      <c r="E35"/>
      <c r="F35"/>
      <c r="G35"/>
      <c r="H35"/>
      <c r="I35"/>
      <c r="J35"/>
      <c r="K35"/>
      <c r="L35"/>
      <c r="M35"/>
      <c r="N35"/>
      <c r="O35"/>
      <c r="P35" s="51" t="s">
        <v>249</v>
      </c>
      <c r="Q35" s="52">
        <v>1346.011</v>
      </c>
      <c r="R35" s="52">
        <v>307.959</v>
      </c>
      <c r="S35" s="62">
        <v>4.3707474046869876</v>
      </c>
    </row>
    <row r="36" spans="1:19" ht="16.5"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212</v>
      </c>
    </row>
    <row r="2" spans="1:27" ht="18" customHeight="1">
      <c r="A2" s="1345" t="s">
        <v>417</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c r="Y2" s="1345"/>
      <c r="Z2" s="1345"/>
      <c r="AA2" s="1345"/>
    </row>
    <row r="3" spans="1:27" ht="18" customHeight="1">
      <c r="A3" s="1348" t="s">
        <v>415</v>
      </c>
      <c r="B3" s="1348"/>
      <c r="C3" s="1348"/>
      <c r="D3" s="1348"/>
      <c r="E3" s="1348"/>
      <c r="F3" s="1348"/>
      <c r="G3" s="1348"/>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7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5"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5"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7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7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7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7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7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5"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5"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7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5"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5"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5"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340" t="s">
        <v>420</v>
      </c>
      <c r="B5" s="1340"/>
      <c r="C5" s="1340"/>
      <c r="D5" s="1340"/>
      <c r="E5" s="1340"/>
      <c r="F5" s="1340"/>
      <c r="H5" s="61" t="s">
        <v>230</v>
      </c>
    </row>
    <row r="6" spans="1:20" ht="15.75" customHeight="1" thickBot="1">
      <c r="A6" s="1341" t="s">
        <v>115</v>
      </c>
      <c r="B6" s="1333" t="s">
        <v>422</v>
      </c>
      <c r="C6" s="1334"/>
      <c r="D6" s="1335"/>
      <c r="E6" s="1336" t="s">
        <v>365</v>
      </c>
      <c r="F6" s="1338" t="s">
        <v>366</v>
      </c>
    </row>
    <row r="7" spans="1:20" ht="21" customHeight="1" thickBot="1">
      <c r="A7" s="1349"/>
      <c r="B7" s="145" t="s">
        <v>218</v>
      </c>
      <c r="C7" s="145" t="s">
        <v>220</v>
      </c>
      <c r="D7" s="145" t="s">
        <v>221</v>
      </c>
      <c r="E7" s="1337"/>
      <c r="F7" s="1339"/>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75">
      <c r="A16" s="20" t="s">
        <v>215</v>
      </c>
      <c r="K16"/>
      <c r="L16"/>
      <c r="M16"/>
      <c r="N16"/>
      <c r="O16"/>
      <c r="P16"/>
      <c r="Q16"/>
      <c r="R16"/>
      <c r="S16"/>
      <c r="T16"/>
    </row>
    <row r="17" spans="1:20">
      <c r="K17"/>
      <c r="L17"/>
      <c r="M17"/>
      <c r="N17"/>
      <c r="O17"/>
      <c r="P17"/>
      <c r="Q17"/>
      <c r="R17"/>
      <c r="S17"/>
      <c r="T17"/>
    </row>
    <row r="18" spans="1:20" ht="33" customHeight="1" thickBot="1">
      <c r="A18" s="1340" t="s">
        <v>421</v>
      </c>
      <c r="B18" s="1340"/>
      <c r="C18" s="1340"/>
      <c r="D18" s="1340"/>
      <c r="E18" s="1340"/>
      <c r="F18" s="1340"/>
      <c r="K18"/>
      <c r="L18"/>
      <c r="M18"/>
      <c r="N18"/>
      <c r="O18"/>
      <c r="P18"/>
      <c r="Q18"/>
      <c r="R18"/>
      <c r="S18"/>
      <c r="T18"/>
    </row>
    <row r="19" spans="1:20" ht="16.5" customHeight="1" thickBot="1">
      <c r="A19" s="1331" t="s">
        <v>122</v>
      </c>
      <c r="B19" s="1333" t="s">
        <v>422</v>
      </c>
      <c r="C19" s="1334"/>
      <c r="D19" s="1335"/>
      <c r="E19" s="1336" t="s">
        <v>365</v>
      </c>
      <c r="F19" s="1338" t="s">
        <v>366</v>
      </c>
      <c r="I19"/>
      <c r="J19"/>
      <c r="K19"/>
      <c r="L19"/>
      <c r="M19"/>
      <c r="N19"/>
      <c r="O19"/>
      <c r="P19"/>
      <c r="Q19"/>
      <c r="R19"/>
      <c r="S19"/>
      <c r="T19"/>
    </row>
    <row r="20" spans="1:20" ht="21" customHeight="1" thickBot="1">
      <c r="A20" s="1332"/>
      <c r="B20" s="94" t="s">
        <v>218</v>
      </c>
      <c r="C20" s="94" t="s">
        <v>325</v>
      </c>
      <c r="D20" s="94" t="s">
        <v>326</v>
      </c>
      <c r="E20" s="1337"/>
      <c r="F20" s="1339"/>
      <c r="I20"/>
      <c r="J20"/>
      <c r="K20"/>
      <c r="L20"/>
      <c r="M20"/>
      <c r="N20"/>
      <c r="O20"/>
      <c r="P20"/>
      <c r="Q20"/>
      <c r="R20"/>
      <c r="S20"/>
      <c r="T20"/>
    </row>
    <row r="21" spans="1:20" ht="15.7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5.7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5.75" thickBot="1">
      <c r="A23" s="19" t="s">
        <v>214</v>
      </c>
      <c r="B23" s="77">
        <v>32923</v>
      </c>
      <c r="C23" s="80">
        <v>0</v>
      </c>
      <c r="D23" s="105">
        <f t="shared" si="2"/>
        <v>0</v>
      </c>
      <c r="E23" s="77">
        <v>48910</v>
      </c>
      <c r="F23" s="105">
        <f t="shared" si="3"/>
        <v>-32.686567164179102</v>
      </c>
      <c r="I23"/>
      <c r="J23"/>
      <c r="K23"/>
      <c r="O23"/>
      <c r="P23"/>
      <c r="Q23"/>
      <c r="R23"/>
      <c r="S23"/>
      <c r="T23"/>
    </row>
    <row r="24" spans="1:20" ht="15.7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5.7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5.7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350"/>
      <c r="B27" s="1350"/>
      <c r="C27" s="1350"/>
      <c r="D27" s="1350"/>
      <c r="E27" s="1350"/>
      <c r="F27" s="1350"/>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8"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330"/>
      <c r="D32" s="1330"/>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330"/>
      <c r="C43" s="1330"/>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45" t="s">
        <v>418</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row>
    <row r="3" spans="1:24" ht="15.75" customHeight="1">
      <c r="A3" s="1346" t="s">
        <v>419</v>
      </c>
      <c r="B3" s="1346"/>
      <c r="C3" s="1346"/>
      <c r="D3" s="1346"/>
      <c r="E3" s="1346"/>
      <c r="F3" s="1346"/>
      <c r="P3" s="36"/>
    </row>
    <row r="4" spans="1:24" ht="4.5" customHeight="1">
      <c r="A4" s="37"/>
      <c r="B4" s="37"/>
      <c r="C4" s="35"/>
      <c r="D4" s="35"/>
    </row>
    <row r="5" spans="1:24" ht="15.75" thickBot="1">
      <c r="A5" s="38" t="s">
        <v>124</v>
      </c>
      <c r="B5" s="1347" t="s">
        <v>125</v>
      </c>
      <c r="C5" s="1347"/>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5"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5"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7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7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7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7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7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7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7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7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7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5"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5"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75">
      <c r="A21"/>
      <c r="B21"/>
      <c r="C21"/>
      <c r="D21"/>
      <c r="K21" s="51" t="s">
        <v>249</v>
      </c>
      <c r="L21" s="52">
        <v>11788.025</v>
      </c>
      <c r="M21" s="52">
        <v>3706.7730000000001</v>
      </c>
      <c r="N21" s="62">
        <v>3.1801313433544487</v>
      </c>
      <c r="P21" s="51" t="s">
        <v>247</v>
      </c>
      <c r="Q21" s="52">
        <v>4970.7569999999996</v>
      </c>
      <c r="R21" s="52">
        <v>1525.162</v>
      </c>
      <c r="S21" s="62">
        <v>3.2591665672236783</v>
      </c>
    </row>
    <row r="22" spans="1:19" ht="15.7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7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7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7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7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7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7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75">
      <c r="H29" s="21"/>
      <c r="K29" s="51" t="s">
        <v>159</v>
      </c>
      <c r="L29" s="52">
        <v>3198.7840000000001</v>
      </c>
      <c r="M29" s="52">
        <v>598.38499999999999</v>
      </c>
      <c r="N29" s="62">
        <v>5.3456954970462167</v>
      </c>
      <c r="P29" s="51" t="s">
        <v>361</v>
      </c>
      <c r="Q29" s="52">
        <v>2434.027</v>
      </c>
      <c r="R29" s="52">
        <v>962.03</v>
      </c>
      <c r="S29" s="62">
        <v>2.5300946955916137</v>
      </c>
    </row>
    <row r="30" spans="1:19" ht="15.7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7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5"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5"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75">
      <c r="A34" s="148" t="s">
        <v>328</v>
      </c>
      <c r="C34"/>
      <c r="D34"/>
      <c r="E34"/>
      <c r="F34"/>
      <c r="G34"/>
      <c r="H34"/>
      <c r="I34"/>
      <c r="J34"/>
      <c r="K34"/>
      <c r="L34"/>
      <c r="M34"/>
      <c r="N34"/>
      <c r="P34" s="51" t="s">
        <v>371</v>
      </c>
      <c r="Q34" s="52">
        <v>1295.9179999999999</v>
      </c>
      <c r="R34" s="52">
        <v>324.99400000000003</v>
      </c>
      <c r="S34" s="62">
        <v>3.9875136156359803</v>
      </c>
    </row>
    <row r="35" spans="1:19" ht="16.5" thickBot="1">
      <c r="A35"/>
      <c r="B35"/>
      <c r="C35"/>
      <c r="D35"/>
      <c r="E35"/>
      <c r="F35"/>
      <c r="G35"/>
      <c r="H35"/>
      <c r="I35"/>
      <c r="J35"/>
      <c r="K35"/>
      <c r="L35"/>
      <c r="M35"/>
      <c r="N35"/>
      <c r="P35" s="119" t="s">
        <v>369</v>
      </c>
      <c r="Q35" s="114">
        <v>1290.7139999999999</v>
      </c>
      <c r="R35" s="114">
        <v>344.488</v>
      </c>
      <c r="S35" s="120">
        <v>3.7467604096514244</v>
      </c>
    </row>
    <row r="36" spans="1:19" ht="16.5"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45" t="s">
        <v>423</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c r="Y2" s="1345"/>
      <c r="Z2" s="1345"/>
      <c r="AA2" s="1345"/>
    </row>
    <row r="3" spans="1:27" ht="18" customHeight="1">
      <c r="A3" s="1351" t="s">
        <v>424</v>
      </c>
      <c r="B3" s="1351"/>
      <c r="C3" s="1351"/>
      <c r="D3" s="1351"/>
      <c r="E3" s="1351"/>
      <c r="F3" s="1351"/>
      <c r="G3" s="1351"/>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5"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5"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7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7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7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7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7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7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5"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5"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5"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O23"/>
  <sheetViews>
    <sheetView showGridLines="0" zoomScale="90" zoomScaleNormal="90" workbookViewId="0">
      <selection activeCell="K26" sqref="K26"/>
    </sheetView>
  </sheetViews>
  <sheetFormatPr defaultColWidth="9.140625" defaultRowHeight="15.75"/>
  <cols>
    <col min="1" max="1" width="25.140625" style="320" customWidth="1"/>
    <col min="2" max="2" width="11.28515625" style="320" customWidth="1"/>
    <col min="3" max="4" width="12" style="320" bestFit="1" customWidth="1"/>
    <col min="5" max="5" width="8.85546875" style="320" bestFit="1" customWidth="1"/>
    <col min="6" max="6" width="12.140625" style="320" bestFit="1" customWidth="1"/>
    <col min="7" max="7" width="9.85546875" style="320" bestFit="1" customWidth="1"/>
    <col min="8" max="8" width="11.5703125" style="320" bestFit="1" customWidth="1"/>
    <col min="9" max="9" width="13" style="320" customWidth="1"/>
    <col min="10" max="10" width="14" style="320" customWidth="1"/>
    <col min="11" max="11" width="11.7109375" style="320" customWidth="1"/>
    <col min="12" max="12" width="13.140625" style="320" customWidth="1"/>
    <col min="13" max="13" width="9.140625" style="320"/>
    <col min="14" max="14" width="17.7109375" style="320" customWidth="1"/>
    <col min="15" max="15" width="37.7109375" style="320" customWidth="1"/>
    <col min="16" max="16384" width="9.140625" style="320"/>
  </cols>
  <sheetData>
    <row r="1" spans="1:15" ht="31.5" customHeight="1">
      <c r="A1" s="1230" t="s">
        <v>64</v>
      </c>
      <c r="B1" s="1230"/>
      <c r="C1" s="1230"/>
      <c r="D1" s="1230"/>
      <c r="E1" s="1230"/>
      <c r="F1" s="1230"/>
      <c r="G1" s="1230"/>
      <c r="H1" s="1230"/>
      <c r="I1" s="1230"/>
      <c r="J1" s="1230"/>
      <c r="K1" s="1230"/>
      <c r="L1" s="1230"/>
      <c r="M1" s="257"/>
    </row>
    <row r="2" spans="1:15" ht="31.5" customHeight="1" thickBot="1">
      <c r="A2" s="1229" t="s">
        <v>538</v>
      </c>
      <c r="B2" s="1229"/>
      <c r="C2" s="1229"/>
      <c r="D2" s="1229"/>
      <c r="E2" s="1229"/>
      <c r="F2" s="1229"/>
      <c r="G2" s="1229"/>
      <c r="H2" s="1229"/>
      <c r="I2" s="1229"/>
      <c r="J2" s="1229"/>
      <c r="K2"/>
      <c r="L2"/>
      <c r="M2" s="257"/>
    </row>
    <row r="3" spans="1:15" ht="16.5" thickBot="1">
      <c r="A3" s="321"/>
      <c r="B3" s="322"/>
      <c r="C3" s="322"/>
      <c r="D3" s="322"/>
      <c r="E3" s="323" t="s">
        <v>4</v>
      </c>
      <c r="F3" s="324"/>
      <c r="G3" s="322"/>
      <c r="H3" s="322"/>
      <c r="I3" s="322"/>
      <c r="J3" s="322"/>
      <c r="K3" s="322"/>
      <c r="L3" s="325"/>
    </row>
    <row r="4" spans="1:15" ht="39" customHeight="1" thickBot="1">
      <c r="A4" s="258"/>
      <c r="B4" s="1236" t="s">
        <v>475</v>
      </c>
      <c r="C4" s="1237"/>
      <c r="D4" s="1237"/>
      <c r="E4" s="1237"/>
      <c r="F4" s="1237"/>
      <c r="G4" s="1238"/>
      <c r="H4" s="1232" t="s">
        <v>51</v>
      </c>
      <c r="I4" s="1233"/>
      <c r="J4" s="1239" t="s">
        <v>435</v>
      </c>
      <c r="K4" s="1234" t="s">
        <v>52</v>
      </c>
      <c r="L4" s="1235"/>
    </row>
    <row r="5" spans="1:15" ht="31.5">
      <c r="A5" s="259" t="s">
        <v>53</v>
      </c>
      <c r="B5" s="260" t="s">
        <v>54</v>
      </c>
      <c r="C5" s="261" t="s">
        <v>61</v>
      </c>
      <c r="D5" s="261" t="s">
        <v>62</v>
      </c>
      <c r="E5" s="262"/>
      <c r="F5" s="263" t="s">
        <v>333</v>
      </c>
      <c r="G5" s="264"/>
      <c r="H5" s="265" t="s">
        <v>55</v>
      </c>
      <c r="I5" s="266" t="s">
        <v>66</v>
      </c>
      <c r="J5" s="1240"/>
      <c r="K5" s="267" t="s">
        <v>50</v>
      </c>
      <c r="L5" s="268" t="s">
        <v>58</v>
      </c>
    </row>
    <row r="6" spans="1:15" ht="21" customHeight="1" thickBot="1">
      <c r="A6" s="269"/>
      <c r="B6" s="479" t="s">
        <v>529</v>
      </c>
      <c r="C6" s="479" t="s">
        <v>529</v>
      </c>
      <c r="D6" s="479" t="s">
        <v>529</v>
      </c>
      <c r="E6" s="270" t="s">
        <v>97</v>
      </c>
      <c r="F6" s="271" t="s">
        <v>332</v>
      </c>
      <c r="G6" s="272" t="s">
        <v>56</v>
      </c>
      <c r="H6" s="479" t="s">
        <v>529</v>
      </c>
      <c r="I6" s="273" t="s">
        <v>65</v>
      </c>
      <c r="J6" s="274"/>
      <c r="K6" s="479" t="s">
        <v>529</v>
      </c>
      <c r="L6" s="275" t="s">
        <v>57</v>
      </c>
    </row>
    <row r="7" spans="1:15" ht="28.5" customHeight="1" thickBot="1">
      <c r="A7" s="326" t="s">
        <v>18</v>
      </c>
      <c r="B7" s="276">
        <v>9.9791080633832294</v>
      </c>
      <c r="C7" s="277">
        <v>19264.687381048705</v>
      </c>
      <c r="D7" s="277">
        <v>19649.981128669679</v>
      </c>
      <c r="E7" s="278">
        <v>0.91760075027675658</v>
      </c>
      <c r="F7" s="279">
        <v>0.49432487014640636</v>
      </c>
      <c r="G7" s="280">
        <v>-6.1149278770289461</v>
      </c>
      <c r="H7" s="281">
        <v>320.18147682951007</v>
      </c>
      <c r="I7" s="278">
        <v>0.89362818938354827</v>
      </c>
      <c r="J7" s="281">
        <v>-3.6067036258204297</v>
      </c>
      <c r="K7" s="282">
        <v>100</v>
      </c>
      <c r="L7" s="283" t="s">
        <v>19</v>
      </c>
    </row>
    <row r="8" spans="1:15" ht="25.5" customHeight="1">
      <c r="A8" s="327" t="s">
        <v>74</v>
      </c>
      <c r="B8" s="284">
        <v>9.8515950247191828</v>
      </c>
      <c r="C8" s="285">
        <v>18277.541789831506</v>
      </c>
      <c r="D8" s="285">
        <v>18643.092625628138</v>
      </c>
      <c r="E8" s="286">
        <v>5.3557122010621452</v>
      </c>
      <c r="F8" s="287">
        <v>-0.75744587253696372</v>
      </c>
      <c r="G8" s="288">
        <v>-4.8870578755661134</v>
      </c>
      <c r="H8" s="289">
        <v>248.74375000000001</v>
      </c>
      <c r="I8" s="287">
        <v>6.873730567924369</v>
      </c>
      <c r="J8" s="290">
        <v>45.454545454545453</v>
      </c>
      <c r="K8" s="290">
        <v>0.10577113770079988</v>
      </c>
      <c r="L8" s="291">
        <v>3.5676190909236766E-2</v>
      </c>
    </row>
    <row r="9" spans="1:15" ht="24" customHeight="1">
      <c r="A9" s="328" t="s">
        <v>75</v>
      </c>
      <c r="B9" s="292">
        <v>10.814674572844446</v>
      </c>
      <c r="C9" s="293">
        <v>20290.196196706274</v>
      </c>
      <c r="D9" s="293">
        <v>20696.000120640401</v>
      </c>
      <c r="E9" s="294">
        <v>0.35527744986712673</v>
      </c>
      <c r="F9" s="295">
        <v>-0.16443638820799536</v>
      </c>
      <c r="G9" s="296">
        <v>-4.6332113661231027</v>
      </c>
      <c r="H9" s="297">
        <v>356.35382031905965</v>
      </c>
      <c r="I9" s="298">
        <v>0.2135113698960541</v>
      </c>
      <c r="J9" s="299">
        <v>0.76142131979695438</v>
      </c>
      <c r="K9" s="299">
        <v>31.493356250413168</v>
      </c>
      <c r="L9" s="300">
        <v>1.3652736658213094</v>
      </c>
      <c r="N9" s="789"/>
      <c r="O9" s="366"/>
    </row>
    <row r="10" spans="1:15" ht="24" customHeight="1">
      <c r="A10" s="328" t="s">
        <v>76</v>
      </c>
      <c r="B10" s="292">
        <v>10.598152095482735</v>
      </c>
      <c r="C10" s="293">
        <v>19883.962655689935</v>
      </c>
      <c r="D10" s="293">
        <v>20281.641908803733</v>
      </c>
      <c r="E10" s="294">
        <v>9.1716842971954843E-2</v>
      </c>
      <c r="F10" s="295">
        <v>-0.78536703048899315</v>
      </c>
      <c r="G10" s="296">
        <v>-6.1809493559428539</v>
      </c>
      <c r="H10" s="301">
        <v>397.87377049180333</v>
      </c>
      <c r="I10" s="295">
        <v>1.0624890269718146</v>
      </c>
      <c r="J10" s="302">
        <v>4.6711153479504288</v>
      </c>
      <c r="K10" s="302">
        <v>7.2585443247173931</v>
      </c>
      <c r="L10" s="303">
        <v>0.57403530795832847</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0.2974813247834997</v>
      </c>
      <c r="L11" s="311" t="s">
        <v>72</v>
      </c>
    </row>
    <row r="12" spans="1:15" ht="24" customHeight="1">
      <c r="A12" s="328" t="s">
        <v>71</v>
      </c>
      <c r="B12" s="292">
        <v>8.3042862479847042</v>
      </c>
      <c r="C12" s="293">
        <v>17051.922480461406</v>
      </c>
      <c r="D12" s="293">
        <v>17392.960930070636</v>
      </c>
      <c r="E12" s="294">
        <v>1.0428371206230564</v>
      </c>
      <c r="F12" s="295">
        <v>0.83469573499067706</v>
      </c>
      <c r="G12" s="296">
        <v>-5.550976839156208</v>
      </c>
      <c r="H12" s="301">
        <v>286.9607636738906</v>
      </c>
      <c r="I12" s="295">
        <v>0.61885250836471695</v>
      </c>
      <c r="J12" s="302">
        <v>-13.497589716122121</v>
      </c>
      <c r="K12" s="302">
        <v>32.028822635023467</v>
      </c>
      <c r="L12" s="303">
        <v>-3.6622498176624489</v>
      </c>
    </row>
    <row r="13" spans="1:15" ht="24" customHeight="1" thickBot="1">
      <c r="A13" s="329" t="s">
        <v>78</v>
      </c>
      <c r="B13" s="312">
        <v>10.40393956872057</v>
      </c>
      <c r="C13" s="313">
        <v>20084.825422240483</v>
      </c>
      <c r="D13" s="313">
        <v>20486.521930685292</v>
      </c>
      <c r="E13" s="314">
        <v>-0.13503743322411157</v>
      </c>
      <c r="F13" s="315">
        <v>-0.68739089549407728</v>
      </c>
      <c r="G13" s="316">
        <v>-8.529944281456574</v>
      </c>
      <c r="H13" s="317">
        <v>297.88839183298921</v>
      </c>
      <c r="I13" s="315">
        <v>-0.13439992176583304</v>
      </c>
      <c r="J13" s="318">
        <v>2.1321462043111525</v>
      </c>
      <c r="K13" s="318">
        <v>28.816024327361671</v>
      </c>
      <c r="L13" s="319">
        <v>1.6191849722351819</v>
      </c>
    </row>
    <row r="14" spans="1:15">
      <c r="A14" s="330"/>
      <c r="B14" s="331"/>
    </row>
    <row r="15" spans="1:15" ht="46.5" customHeight="1">
      <c r="A15" s="1231" t="s">
        <v>444</v>
      </c>
      <c r="B15" s="1231"/>
      <c r="C15" s="1231"/>
      <c r="D15" s="1231"/>
      <c r="E15" s="1231"/>
      <c r="F15" s="1231"/>
      <c r="G15" s="1231"/>
      <c r="H15" s="1231"/>
      <c r="I15" s="1231"/>
      <c r="J15" s="1231"/>
      <c r="K15" s="1231"/>
      <c r="L15" s="1231"/>
    </row>
    <row r="16" spans="1:15" ht="33.75" customHeight="1">
      <c r="A16" s="1231" t="s">
        <v>445</v>
      </c>
      <c r="B16" s="1231"/>
      <c r="C16" s="1231"/>
      <c r="D16" s="1231"/>
      <c r="E16" s="1231"/>
      <c r="F16" s="1231"/>
      <c r="G16" s="1231"/>
      <c r="H16" s="1231"/>
      <c r="I16" s="1231"/>
      <c r="J16" s="1231"/>
      <c r="K16" s="1231"/>
      <c r="L16" s="1231"/>
    </row>
    <row r="17" spans="1:12">
      <c r="A17" s="1231" t="s">
        <v>114</v>
      </c>
      <c r="B17" s="1231"/>
      <c r="C17" s="1231"/>
      <c r="D17" s="1231"/>
      <c r="E17" s="1231"/>
      <c r="F17" s="1231"/>
      <c r="G17" s="1231"/>
      <c r="H17" s="1231"/>
      <c r="I17" s="1231"/>
      <c r="J17" s="1231"/>
      <c r="K17" s="1231"/>
      <c r="L17" s="1231"/>
    </row>
    <row r="18" spans="1:12">
      <c r="A18" s="332" t="s">
        <v>446</v>
      </c>
      <c r="B18" s="332"/>
      <c r="C18" s="332"/>
      <c r="D18" s="332"/>
      <c r="E18" s="332"/>
      <c r="F18" s="332"/>
      <c r="G18" s="332"/>
    </row>
    <row r="19" spans="1:12">
      <c r="A19" s="332"/>
    </row>
    <row r="23" spans="1:12">
      <c r="A23" s="1229"/>
      <c r="B23" s="1229"/>
      <c r="C23" s="1229"/>
      <c r="D23" s="1229"/>
      <c r="E23" s="1229"/>
      <c r="F23" s="1229"/>
      <c r="G23" s="1229"/>
      <c r="H23" s="1229"/>
      <c r="I23" s="1229"/>
      <c r="J23" s="1229"/>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340" t="s">
        <v>402</v>
      </c>
      <c r="B5" s="1340"/>
      <c r="C5" s="1340"/>
      <c r="D5" s="1340"/>
      <c r="E5" s="1340"/>
      <c r="F5" s="1340"/>
      <c r="H5" s="61" t="s">
        <v>230</v>
      </c>
    </row>
    <row r="6" spans="1:20" ht="15.75" customHeight="1" thickBot="1">
      <c r="A6" s="1341" t="s">
        <v>115</v>
      </c>
      <c r="B6" s="1333" t="s">
        <v>401</v>
      </c>
      <c r="C6" s="1334"/>
      <c r="D6" s="1335"/>
      <c r="E6" s="1336" t="s">
        <v>395</v>
      </c>
      <c r="F6" s="1338" t="s">
        <v>396</v>
      </c>
    </row>
    <row r="7" spans="1:20" ht="21" customHeight="1" thickBot="1">
      <c r="A7" s="1349"/>
      <c r="B7" s="145" t="s">
        <v>218</v>
      </c>
      <c r="C7" s="145" t="s">
        <v>220</v>
      </c>
      <c r="D7" s="145" t="s">
        <v>221</v>
      </c>
      <c r="E7" s="1337"/>
      <c r="F7" s="1339"/>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75">
      <c r="A16" s="20" t="s">
        <v>215</v>
      </c>
      <c r="O16"/>
      <c r="P16"/>
      <c r="Q16"/>
      <c r="R16"/>
      <c r="S16"/>
      <c r="T16"/>
    </row>
    <row r="17" spans="1:20">
      <c r="O17"/>
      <c r="P17"/>
      <c r="Q17"/>
      <c r="R17"/>
      <c r="S17"/>
      <c r="T17"/>
    </row>
    <row r="18" spans="1:20" ht="33" customHeight="1" thickBot="1">
      <c r="A18" s="1340" t="s">
        <v>403</v>
      </c>
      <c r="B18" s="1340"/>
      <c r="C18" s="1340"/>
      <c r="D18" s="1340"/>
      <c r="E18" s="1340"/>
      <c r="F18" s="1340"/>
      <c r="O18"/>
      <c r="P18"/>
      <c r="Q18"/>
      <c r="R18"/>
      <c r="S18"/>
      <c r="T18"/>
    </row>
    <row r="19" spans="1:20" ht="16.5" customHeight="1" thickBot="1">
      <c r="A19" s="1331" t="s">
        <v>122</v>
      </c>
      <c r="B19" s="1333" t="s">
        <v>401</v>
      </c>
      <c r="C19" s="1334"/>
      <c r="D19" s="1335"/>
      <c r="E19" s="1336" t="s">
        <v>395</v>
      </c>
      <c r="F19" s="1338" t="s">
        <v>396</v>
      </c>
      <c r="K19"/>
      <c r="L19"/>
      <c r="M19"/>
      <c r="O19"/>
      <c r="P19"/>
      <c r="Q19"/>
      <c r="R19"/>
      <c r="S19"/>
      <c r="T19"/>
    </row>
    <row r="20" spans="1:20" ht="21" customHeight="1" thickBot="1">
      <c r="A20" s="1332"/>
      <c r="B20" s="94" t="s">
        <v>218</v>
      </c>
      <c r="C20" s="94" t="s">
        <v>325</v>
      </c>
      <c r="D20" s="94" t="s">
        <v>326</v>
      </c>
      <c r="E20" s="1337"/>
      <c r="F20" s="1339"/>
      <c r="K20"/>
      <c r="L20"/>
      <c r="M20"/>
      <c r="O20"/>
      <c r="P20"/>
      <c r="Q20"/>
      <c r="R20"/>
      <c r="S20"/>
      <c r="T20"/>
    </row>
    <row r="21" spans="1:20" ht="15.7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5.75" thickBot="1">
      <c r="A22" s="18" t="s">
        <v>118</v>
      </c>
      <c r="B22" s="74">
        <v>161383</v>
      </c>
      <c r="C22" s="79">
        <v>0</v>
      </c>
      <c r="D22" s="105">
        <f t="shared" si="2"/>
        <v>0</v>
      </c>
      <c r="E22" s="74">
        <v>192967</v>
      </c>
      <c r="F22" s="105">
        <f t="shared" si="3"/>
        <v>-16.367565438650132</v>
      </c>
      <c r="H22" s="60">
        <f>B22-E22</f>
        <v>-31584</v>
      </c>
      <c r="O22"/>
      <c r="P22"/>
      <c r="Q22"/>
      <c r="R22"/>
      <c r="S22"/>
      <c r="T22"/>
    </row>
    <row r="23" spans="1:20" ht="15.75" thickBot="1">
      <c r="A23" s="19" t="s">
        <v>214</v>
      </c>
      <c r="B23" s="77">
        <v>48910</v>
      </c>
      <c r="C23" s="80">
        <v>0</v>
      </c>
      <c r="D23" s="105">
        <f t="shared" si="2"/>
        <v>0</v>
      </c>
      <c r="E23" s="77">
        <v>52966</v>
      </c>
      <c r="F23" s="105">
        <f t="shared" si="3"/>
        <v>-7.6577427028659901</v>
      </c>
      <c r="O23"/>
      <c r="P23"/>
      <c r="Q23"/>
      <c r="R23"/>
      <c r="S23"/>
      <c r="T23"/>
    </row>
    <row r="24" spans="1:20" ht="15.7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5.7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5.7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350"/>
      <c r="B27" s="1350"/>
      <c r="C27" s="1350"/>
      <c r="D27" s="1350"/>
      <c r="E27" s="1350"/>
      <c r="F27" s="1350"/>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8"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330"/>
      <c r="D32" s="1330"/>
      <c r="H32"/>
      <c r="I32"/>
      <c r="J32"/>
      <c r="K32"/>
      <c r="L32"/>
      <c r="M32"/>
      <c r="N32"/>
      <c r="O32"/>
      <c r="P32"/>
      <c r="Q32"/>
      <c r="R32"/>
      <c r="S32"/>
      <c r="T32"/>
    </row>
    <row r="33" spans="1:20">
      <c r="F33" s="21" t="s">
        <v>94</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330"/>
      <c r="C43" s="1330"/>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45" t="s">
        <v>394</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row>
    <row r="3" spans="1:24" ht="15.75" customHeight="1">
      <c r="A3" s="1346" t="s">
        <v>393</v>
      </c>
      <c r="B3" s="1346"/>
      <c r="C3" s="1346"/>
      <c r="D3" s="1346"/>
      <c r="E3" s="1346"/>
      <c r="F3" s="1346"/>
      <c r="P3" s="36"/>
    </row>
    <row r="4" spans="1:24" ht="4.5" customHeight="1">
      <c r="A4" s="37"/>
      <c r="B4" s="37"/>
      <c r="C4" s="35"/>
      <c r="D4" s="35"/>
    </row>
    <row r="5" spans="1:24" ht="15.75" thickBot="1">
      <c r="A5" s="38" t="s">
        <v>124</v>
      </c>
      <c r="B5" s="1347" t="s">
        <v>125</v>
      </c>
      <c r="C5" s="1347"/>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5"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5"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7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7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7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7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7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7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7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7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7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5"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5"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75">
      <c r="A21"/>
      <c r="B21"/>
      <c r="C21"/>
      <c r="D21"/>
      <c r="K21" s="51" t="s">
        <v>249</v>
      </c>
      <c r="L21" s="52">
        <v>11796.046</v>
      </c>
      <c r="M21" s="52">
        <v>3870.9110000000001</v>
      </c>
      <c r="N21" s="62">
        <v>3.0473565525014656</v>
      </c>
      <c r="P21" s="51" t="s">
        <v>158</v>
      </c>
      <c r="Q21" s="52">
        <v>6007.44</v>
      </c>
      <c r="R21" s="52">
        <v>2279.8870000000002</v>
      </c>
      <c r="S21" s="62">
        <v>2.6349726982082879</v>
      </c>
    </row>
    <row r="22" spans="1:19" ht="15.7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75">
      <c r="A23"/>
      <c r="B23"/>
      <c r="C23"/>
      <c r="D23"/>
      <c r="H23" s="21"/>
      <c r="K23" s="51" t="s">
        <v>150</v>
      </c>
      <c r="L23" s="52">
        <v>7662.759</v>
      </c>
      <c r="M23" s="52">
        <v>2012.018</v>
      </c>
      <c r="N23" s="62">
        <v>3.8084942580036558</v>
      </c>
      <c r="P23" s="51" t="s">
        <v>155</v>
      </c>
      <c r="Q23" s="52">
        <v>4670.6850000000004</v>
      </c>
      <c r="R23" s="52">
        <v>1328.71</v>
      </c>
      <c r="S23" s="62">
        <v>3.5152027154157039</v>
      </c>
    </row>
    <row r="24" spans="1:19" ht="16.5"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5"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45" t="s">
        <v>398</v>
      </c>
      <c r="B2" s="1345"/>
      <c r="C2" s="1345"/>
      <c r="D2" s="1345"/>
      <c r="E2" s="1345"/>
      <c r="F2" s="1345"/>
      <c r="G2" s="1345"/>
      <c r="H2" s="1345"/>
      <c r="I2" s="1345"/>
      <c r="J2" s="1345"/>
      <c r="K2" s="1345"/>
      <c r="L2" s="1345"/>
      <c r="M2" s="1345"/>
      <c r="N2" s="1345"/>
      <c r="O2" s="1345"/>
      <c r="P2" s="1345"/>
      <c r="Q2" s="1345"/>
      <c r="R2" s="1345"/>
      <c r="S2" s="1345"/>
      <c r="T2" s="1345"/>
      <c r="U2" s="1345"/>
      <c r="V2" s="1345"/>
      <c r="W2" s="1345"/>
      <c r="X2" s="1345"/>
      <c r="Y2" s="1345"/>
      <c r="Z2" s="1345"/>
      <c r="AA2" s="1345"/>
    </row>
    <row r="3" spans="1:27" ht="18" customHeight="1">
      <c r="A3" s="1351" t="s">
        <v>399</v>
      </c>
      <c r="B3" s="1351"/>
      <c r="C3" s="1351"/>
      <c r="D3" s="1351"/>
      <c r="E3" s="1351"/>
      <c r="F3" s="1351"/>
      <c r="G3" s="1351"/>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7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7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5"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5"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7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7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7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7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7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5"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5"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01" zoomScale="80" zoomScaleNormal="80" workbookViewId="0">
      <selection activeCell="N484" sqref="N484"/>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795"/>
      <c r="D3" s="795"/>
      <c r="E3" s="6" t="s">
        <v>244</v>
      </c>
      <c r="F3" s="795"/>
      <c r="G3" s="795"/>
    </row>
    <row r="4" spans="2:12" ht="12.7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90" t="s">
        <v>186</v>
      </c>
      <c r="C6" s="1393" t="s">
        <v>18</v>
      </c>
      <c r="D6" s="1393" t="s">
        <v>187</v>
      </c>
      <c r="E6" s="1368" t="s">
        <v>188</v>
      </c>
      <c r="F6" s="1369"/>
      <c r="G6" s="1394"/>
      <c r="H6" s="1409" t="s">
        <v>189</v>
      </c>
      <c r="I6" s="1368" t="s">
        <v>190</v>
      </c>
      <c r="J6" s="1369"/>
      <c r="K6" s="1370"/>
      <c r="L6"/>
    </row>
    <row r="7" spans="2:12" ht="12.75" customHeight="1">
      <c r="B7" s="1391"/>
      <c r="C7" s="1379"/>
      <c r="D7" s="1379"/>
      <c r="E7" s="1371" t="s">
        <v>209</v>
      </c>
      <c r="F7" s="1373" t="s">
        <v>210</v>
      </c>
      <c r="G7" s="1373" t="s">
        <v>211</v>
      </c>
      <c r="H7" s="1384"/>
      <c r="I7" s="1371" t="s">
        <v>191</v>
      </c>
      <c r="J7" s="1371" t="s">
        <v>20</v>
      </c>
      <c r="K7" s="1375" t="s">
        <v>245</v>
      </c>
      <c r="L7"/>
    </row>
    <row r="8" spans="2:12" ht="12.75">
      <c r="B8" s="1391"/>
      <c r="C8" s="1379"/>
      <c r="D8" s="1379"/>
      <c r="E8" s="1388"/>
      <c r="F8" s="1379"/>
      <c r="G8" s="1379"/>
      <c r="H8" s="1384"/>
      <c r="I8" s="1388"/>
      <c r="J8" s="1388"/>
      <c r="K8" s="1400"/>
      <c r="L8"/>
    </row>
    <row r="9" spans="2:12" ht="12.75">
      <c r="B9" s="150">
        <v>0</v>
      </c>
      <c r="C9" s="66">
        <v>1</v>
      </c>
      <c r="D9" s="66">
        <v>2</v>
      </c>
      <c r="E9" s="67">
        <v>3</v>
      </c>
      <c r="F9" s="67">
        <v>4</v>
      </c>
      <c r="G9" s="66">
        <v>5</v>
      </c>
      <c r="H9" s="66">
        <v>6</v>
      </c>
      <c r="I9" s="66">
        <v>7</v>
      </c>
      <c r="J9" s="66">
        <v>8</v>
      </c>
      <c r="K9" s="151">
        <v>9</v>
      </c>
      <c r="L9"/>
    </row>
    <row r="10" spans="2:12" ht="12.75">
      <c r="B10" s="152"/>
      <c r="C10" s="68"/>
      <c r="D10" s="68"/>
      <c r="E10" s="68"/>
      <c r="F10" s="68"/>
      <c r="G10" s="68"/>
      <c r="H10" s="68"/>
      <c r="I10" s="68"/>
      <c r="J10" s="68"/>
      <c r="K10" s="153"/>
      <c r="L10"/>
    </row>
    <row r="11" spans="2:12" ht="14.25">
      <c r="B11" s="154"/>
      <c r="C11" s="1377" t="s">
        <v>193</v>
      </c>
      <c r="D11" s="1377"/>
      <c r="E11" s="1377"/>
      <c r="F11" s="1377"/>
      <c r="G11" s="1377"/>
      <c r="H11" s="1377"/>
      <c r="I11" s="1377"/>
      <c r="J11" s="1377"/>
      <c r="K11" s="1378"/>
      <c r="L11"/>
    </row>
    <row r="12" spans="2:12" ht="12.75">
      <c r="B12" s="152"/>
      <c r="C12" s="68"/>
      <c r="D12" s="68"/>
      <c r="E12" s="68"/>
      <c r="F12" s="68"/>
      <c r="G12" s="68"/>
      <c r="H12" s="68"/>
      <c r="I12" s="68"/>
      <c r="J12" s="68"/>
      <c r="K12" s="153"/>
      <c r="L12"/>
    </row>
    <row r="13" spans="2:12" ht="15">
      <c r="B13" s="792" t="s">
        <v>194</v>
      </c>
      <c r="C13" s="166">
        <v>160405</v>
      </c>
      <c r="D13" s="166">
        <v>4252</v>
      </c>
      <c r="E13" s="166">
        <v>1993</v>
      </c>
      <c r="F13" s="166">
        <v>1899</v>
      </c>
      <c r="G13" s="166">
        <v>360</v>
      </c>
      <c r="H13" s="166">
        <v>156153</v>
      </c>
      <c r="I13" s="166">
        <v>25576</v>
      </c>
      <c r="J13" s="166">
        <v>49577</v>
      </c>
      <c r="K13" s="175">
        <v>81000</v>
      </c>
      <c r="L13"/>
    </row>
    <row r="14" spans="2:12" ht="15">
      <c r="B14" s="792" t="s">
        <v>195</v>
      </c>
      <c r="C14" s="166">
        <v>118397</v>
      </c>
      <c r="D14" s="166">
        <v>3761</v>
      </c>
      <c r="E14" s="166">
        <v>1965</v>
      </c>
      <c r="F14" s="166">
        <v>1503</v>
      </c>
      <c r="G14" s="166">
        <v>293</v>
      </c>
      <c r="H14" s="166">
        <v>114636</v>
      </c>
      <c r="I14" s="166">
        <v>20407</v>
      </c>
      <c r="J14" s="166">
        <v>32761</v>
      </c>
      <c r="K14" s="175">
        <v>61468</v>
      </c>
      <c r="L14"/>
    </row>
    <row r="15" spans="2:12" ht="15">
      <c r="B15" s="792" t="s">
        <v>196</v>
      </c>
      <c r="C15" s="166">
        <v>154468</v>
      </c>
      <c r="D15" s="168">
        <v>4195</v>
      </c>
      <c r="E15" s="168">
        <v>2254</v>
      </c>
      <c r="F15" s="168">
        <v>1618</v>
      </c>
      <c r="G15" s="167">
        <v>323</v>
      </c>
      <c r="H15" s="166">
        <v>150273</v>
      </c>
      <c r="I15" s="168">
        <v>25918</v>
      </c>
      <c r="J15" s="168">
        <v>43821</v>
      </c>
      <c r="K15" s="176">
        <v>80534</v>
      </c>
      <c r="L15"/>
    </row>
    <row r="16" spans="2:12" ht="15">
      <c r="B16" s="792" t="s">
        <v>197</v>
      </c>
      <c r="C16" s="166">
        <v>147058</v>
      </c>
      <c r="D16" s="166">
        <v>4501</v>
      </c>
      <c r="E16" s="167">
        <v>2298</v>
      </c>
      <c r="F16" s="167">
        <v>1927</v>
      </c>
      <c r="G16" s="166">
        <v>276</v>
      </c>
      <c r="H16" s="166">
        <v>142557</v>
      </c>
      <c r="I16" s="166">
        <v>23715</v>
      </c>
      <c r="J16" s="166">
        <v>40827</v>
      </c>
      <c r="K16" s="175">
        <v>78015</v>
      </c>
      <c r="L16"/>
    </row>
    <row r="17" spans="2:12" ht="15">
      <c r="B17" s="792" t="s">
        <v>198</v>
      </c>
      <c r="C17" s="166">
        <v>161636</v>
      </c>
      <c r="D17" s="70">
        <v>4146</v>
      </c>
      <c r="E17" s="170">
        <v>2119</v>
      </c>
      <c r="F17" s="161">
        <v>1793</v>
      </c>
      <c r="G17" s="161">
        <v>234</v>
      </c>
      <c r="H17" s="70">
        <v>157490</v>
      </c>
      <c r="I17" s="170">
        <v>27516</v>
      </c>
      <c r="J17" s="170">
        <v>43584</v>
      </c>
      <c r="K17" s="177">
        <v>86390</v>
      </c>
      <c r="L17"/>
    </row>
    <row r="18" spans="2:12" ht="15">
      <c r="B18" s="792" t="s">
        <v>199</v>
      </c>
      <c r="C18" s="166">
        <v>148239</v>
      </c>
      <c r="D18" s="166">
        <v>3808</v>
      </c>
      <c r="E18" s="167">
        <v>1579</v>
      </c>
      <c r="F18" s="167">
        <v>1924</v>
      </c>
      <c r="G18" s="166">
        <v>305</v>
      </c>
      <c r="H18" s="166">
        <v>144431</v>
      </c>
      <c r="I18" s="166">
        <v>25807</v>
      </c>
      <c r="J18" s="166">
        <v>41213</v>
      </c>
      <c r="K18" s="175">
        <v>77411</v>
      </c>
      <c r="L18"/>
    </row>
    <row r="19" spans="2:12" ht="15">
      <c r="B19" s="792" t="s">
        <v>200</v>
      </c>
      <c r="C19" s="166">
        <v>164233</v>
      </c>
      <c r="D19" s="71">
        <v>4006</v>
      </c>
      <c r="E19" s="168">
        <v>1618</v>
      </c>
      <c r="F19" s="167">
        <v>2184</v>
      </c>
      <c r="G19" s="167">
        <v>204</v>
      </c>
      <c r="H19" s="166">
        <v>160227</v>
      </c>
      <c r="I19" s="168">
        <v>29167</v>
      </c>
      <c r="J19" s="168">
        <v>48974</v>
      </c>
      <c r="K19" s="176">
        <v>82086</v>
      </c>
      <c r="L19"/>
    </row>
    <row r="20" spans="2:12" ht="15">
      <c r="B20" s="792" t="s">
        <v>201</v>
      </c>
      <c r="C20" s="166">
        <v>158429</v>
      </c>
      <c r="D20" s="71">
        <v>4264</v>
      </c>
      <c r="E20" s="168">
        <v>1814</v>
      </c>
      <c r="F20" s="168">
        <v>2211</v>
      </c>
      <c r="G20" s="167">
        <v>239</v>
      </c>
      <c r="H20" s="166">
        <v>154165</v>
      </c>
      <c r="I20" s="168">
        <v>23293</v>
      </c>
      <c r="J20" s="168">
        <v>45921</v>
      </c>
      <c r="K20" s="176">
        <v>84951</v>
      </c>
      <c r="L20"/>
    </row>
    <row r="21" spans="2:12" ht="15">
      <c r="B21" s="792" t="s">
        <v>202</v>
      </c>
      <c r="C21" s="166">
        <v>165011</v>
      </c>
      <c r="D21" s="166">
        <v>4401</v>
      </c>
      <c r="E21" s="167">
        <v>1788</v>
      </c>
      <c r="F21" s="167">
        <v>2285</v>
      </c>
      <c r="G21" s="166">
        <v>328</v>
      </c>
      <c r="H21" s="166">
        <v>160610</v>
      </c>
      <c r="I21" s="166">
        <v>25702</v>
      </c>
      <c r="J21" s="166">
        <v>48609</v>
      </c>
      <c r="K21" s="175">
        <v>86299</v>
      </c>
      <c r="L21"/>
    </row>
    <row r="22" spans="2:12" ht="15">
      <c r="B22" s="792" t="s">
        <v>203</v>
      </c>
      <c r="C22" s="166">
        <v>175970</v>
      </c>
      <c r="D22" s="71">
        <v>4827</v>
      </c>
      <c r="E22" s="168">
        <v>1922</v>
      </c>
      <c r="F22" s="168">
        <v>2405</v>
      </c>
      <c r="G22" s="168">
        <v>500</v>
      </c>
      <c r="H22" s="167">
        <v>171143</v>
      </c>
      <c r="I22" s="168">
        <v>28318</v>
      </c>
      <c r="J22" s="168">
        <v>60364</v>
      </c>
      <c r="K22" s="176">
        <v>82461</v>
      </c>
      <c r="L22"/>
    </row>
    <row r="23" spans="2:12" ht="15">
      <c r="B23" s="793" t="s">
        <v>204</v>
      </c>
      <c r="C23" s="166">
        <v>158698</v>
      </c>
      <c r="D23" s="168">
        <v>4572</v>
      </c>
      <c r="E23" s="168">
        <v>1754</v>
      </c>
      <c r="F23" s="168">
        <v>2398</v>
      </c>
      <c r="G23" s="168">
        <v>420</v>
      </c>
      <c r="H23" s="168">
        <v>154126</v>
      </c>
      <c r="I23" s="168">
        <v>24642</v>
      </c>
      <c r="J23" s="168">
        <v>50394</v>
      </c>
      <c r="K23" s="176">
        <v>79090</v>
      </c>
      <c r="L23"/>
    </row>
    <row r="24" spans="2:12" ht="15">
      <c r="B24" s="793" t="s">
        <v>205</v>
      </c>
      <c r="C24" s="166">
        <v>143199</v>
      </c>
      <c r="D24" s="168">
        <v>4050</v>
      </c>
      <c r="E24" s="168">
        <v>1792</v>
      </c>
      <c r="F24" s="168">
        <v>1951</v>
      </c>
      <c r="G24" s="168">
        <v>307</v>
      </c>
      <c r="H24" s="168">
        <v>139149</v>
      </c>
      <c r="I24" s="168">
        <v>22028</v>
      </c>
      <c r="J24" s="168">
        <v>43577</v>
      </c>
      <c r="K24" s="176">
        <v>73544</v>
      </c>
      <c r="L24"/>
    </row>
    <row r="25" spans="2:12" ht="15">
      <c r="B25" s="180"/>
      <c r="C25" s="167"/>
      <c r="D25" s="167"/>
      <c r="E25" s="167"/>
      <c r="F25" s="167"/>
      <c r="G25" s="167"/>
      <c r="H25" s="167"/>
      <c r="I25" s="167"/>
      <c r="J25" s="167"/>
      <c r="K25" s="176"/>
      <c r="L25"/>
    </row>
    <row r="26" spans="2:12" ht="12.75">
      <c r="B26" s="181">
        <v>2019</v>
      </c>
      <c r="C26" s="160">
        <v>1855743</v>
      </c>
      <c r="D26" s="160">
        <v>50783</v>
      </c>
      <c r="E26" s="160">
        <v>22896</v>
      </c>
      <c r="F26" s="160">
        <v>24098</v>
      </c>
      <c r="G26" s="160">
        <v>3789</v>
      </c>
      <c r="H26" s="160">
        <v>1804960</v>
      </c>
      <c r="I26" s="160">
        <v>302089</v>
      </c>
      <c r="J26" s="160">
        <v>549622</v>
      </c>
      <c r="K26" s="182">
        <v>953249</v>
      </c>
      <c r="L26"/>
    </row>
    <row r="27" spans="2:12" ht="12.75">
      <c r="B27" s="154"/>
      <c r="C27" s="155"/>
      <c r="D27" s="155"/>
      <c r="E27" s="155"/>
      <c r="F27" s="155"/>
      <c r="G27" s="155"/>
      <c r="H27" s="155"/>
      <c r="I27" s="155"/>
      <c r="J27" s="155"/>
      <c r="K27" s="183"/>
      <c r="L27"/>
    </row>
    <row r="28" spans="2:12" ht="12.75">
      <c r="B28" s="154"/>
      <c r="C28" s="1401" t="s">
        <v>206</v>
      </c>
      <c r="D28" s="1401"/>
      <c r="E28" s="1401"/>
      <c r="F28" s="1401"/>
      <c r="G28" s="1401"/>
      <c r="H28" s="1401"/>
      <c r="I28" s="1401"/>
      <c r="J28" s="1401"/>
      <c r="K28" s="1402"/>
      <c r="L28"/>
    </row>
    <row r="29" spans="2:12" ht="12.75">
      <c r="B29" s="152"/>
      <c r="C29" s="155"/>
      <c r="D29" s="155"/>
      <c r="E29" s="155"/>
      <c r="F29" s="155"/>
      <c r="G29" s="155"/>
      <c r="H29" s="155"/>
      <c r="I29" s="155"/>
      <c r="J29" s="155"/>
      <c r="K29" s="183"/>
      <c r="L29"/>
    </row>
    <row r="30" spans="2:12" ht="12.75">
      <c r="B30" s="184" t="s">
        <v>194</v>
      </c>
      <c r="C30" s="166">
        <v>49128195</v>
      </c>
      <c r="D30" s="166">
        <v>226689</v>
      </c>
      <c r="E30" s="166">
        <v>68974</v>
      </c>
      <c r="F30" s="166">
        <v>109268</v>
      </c>
      <c r="G30" s="166">
        <v>48447</v>
      </c>
      <c r="H30" s="166">
        <v>48901506</v>
      </c>
      <c r="I30" s="166">
        <v>7017848</v>
      </c>
      <c r="J30" s="166">
        <v>13675018</v>
      </c>
      <c r="K30" s="175">
        <v>28208640</v>
      </c>
      <c r="L30"/>
    </row>
    <row r="31" spans="2:12" ht="12.75">
      <c r="B31" s="184" t="s">
        <v>195</v>
      </c>
      <c r="C31" s="166">
        <v>36008767</v>
      </c>
      <c r="D31" s="166">
        <v>193480</v>
      </c>
      <c r="E31" s="166">
        <v>70783</v>
      </c>
      <c r="F31" s="166">
        <v>85595</v>
      </c>
      <c r="G31" s="166">
        <v>37102</v>
      </c>
      <c r="H31" s="166">
        <v>35815287</v>
      </c>
      <c r="I31" s="166">
        <v>5626521</v>
      </c>
      <c r="J31" s="166">
        <v>9142502</v>
      </c>
      <c r="K31" s="175">
        <v>21046264</v>
      </c>
      <c r="L31"/>
    </row>
    <row r="32" spans="2:12" ht="12.75">
      <c r="B32" s="184" t="s">
        <v>196</v>
      </c>
      <c r="C32" s="166">
        <v>47017379</v>
      </c>
      <c r="D32" s="168">
        <v>213319</v>
      </c>
      <c r="E32" s="168">
        <v>80814</v>
      </c>
      <c r="F32" s="168">
        <v>94000</v>
      </c>
      <c r="G32" s="167">
        <v>38505</v>
      </c>
      <c r="H32" s="166">
        <v>46804060</v>
      </c>
      <c r="I32" s="168">
        <v>7062525</v>
      </c>
      <c r="J32" s="168">
        <v>12295509</v>
      </c>
      <c r="K32" s="176">
        <v>27446026</v>
      </c>
      <c r="L32"/>
    </row>
    <row r="33" spans="2:12" ht="12.75">
      <c r="B33" s="184" t="s">
        <v>197</v>
      </c>
      <c r="C33" s="166">
        <v>45318921</v>
      </c>
      <c r="D33" s="166">
        <v>214619</v>
      </c>
      <c r="E33" s="167">
        <v>78379</v>
      </c>
      <c r="F33" s="167">
        <v>102218</v>
      </c>
      <c r="G33" s="166">
        <v>34022</v>
      </c>
      <c r="H33" s="166">
        <v>45104302</v>
      </c>
      <c r="I33" s="166">
        <v>6540916</v>
      </c>
      <c r="J33" s="166">
        <v>11552622</v>
      </c>
      <c r="K33" s="175">
        <v>27010764</v>
      </c>
      <c r="L33"/>
    </row>
    <row r="34" spans="2:12" ht="12.75">
      <c r="B34" s="184" t="s">
        <v>198</v>
      </c>
      <c r="C34" s="166">
        <v>49995394</v>
      </c>
      <c r="D34" s="170">
        <v>206386</v>
      </c>
      <c r="E34" s="170">
        <v>74601</v>
      </c>
      <c r="F34" s="170">
        <v>100338</v>
      </c>
      <c r="G34" s="170">
        <v>31447</v>
      </c>
      <c r="H34" s="170">
        <v>49789008</v>
      </c>
      <c r="I34" s="170">
        <v>7476937</v>
      </c>
      <c r="J34" s="170">
        <v>12116420</v>
      </c>
      <c r="K34" s="177">
        <v>30195651</v>
      </c>
      <c r="L34"/>
    </row>
    <row r="35" spans="2:12" ht="12.75">
      <c r="B35" s="184" t="s">
        <v>199</v>
      </c>
      <c r="C35" s="166">
        <v>45108919</v>
      </c>
      <c r="D35" s="166">
        <v>202740</v>
      </c>
      <c r="E35" s="167">
        <v>55064</v>
      </c>
      <c r="F35" s="167">
        <v>110221</v>
      </c>
      <c r="G35" s="166">
        <v>37455</v>
      </c>
      <c r="H35" s="166">
        <v>44906179</v>
      </c>
      <c r="I35" s="166">
        <v>6786887</v>
      </c>
      <c r="J35" s="166">
        <v>11328083</v>
      </c>
      <c r="K35" s="175">
        <v>26791209</v>
      </c>
      <c r="L35"/>
    </row>
    <row r="36" spans="2:12" ht="12.75">
      <c r="B36" s="184" t="s">
        <v>200</v>
      </c>
      <c r="C36" s="166">
        <v>47874514</v>
      </c>
      <c r="D36" s="168">
        <v>227478</v>
      </c>
      <c r="E36" s="168">
        <v>59800</v>
      </c>
      <c r="F36" s="168">
        <v>136375</v>
      </c>
      <c r="G36" s="167">
        <v>31303</v>
      </c>
      <c r="H36" s="166">
        <v>47647036</v>
      </c>
      <c r="I36" s="168">
        <v>7592833</v>
      </c>
      <c r="J36" s="168">
        <v>12788320</v>
      </c>
      <c r="K36" s="176">
        <v>27265883</v>
      </c>
      <c r="L36"/>
    </row>
    <row r="37" spans="2:12" ht="12.75">
      <c r="B37" s="184" t="s">
        <v>201</v>
      </c>
      <c r="C37" s="166">
        <v>47480426</v>
      </c>
      <c r="D37" s="168">
        <v>229651</v>
      </c>
      <c r="E37" s="168">
        <v>65516</v>
      </c>
      <c r="F37" s="168">
        <v>130295</v>
      </c>
      <c r="G37" s="167">
        <v>33840</v>
      </c>
      <c r="H37" s="166">
        <v>47250775</v>
      </c>
      <c r="I37" s="168">
        <v>6189426</v>
      </c>
      <c r="J37" s="168">
        <v>12351422</v>
      </c>
      <c r="K37" s="176">
        <v>28709927</v>
      </c>
      <c r="L37"/>
    </row>
    <row r="38" spans="2:12" ht="12.75">
      <c r="B38" s="184" t="s">
        <v>202</v>
      </c>
      <c r="C38" s="166">
        <v>49405724</v>
      </c>
      <c r="D38" s="168">
        <v>240065</v>
      </c>
      <c r="E38" s="168">
        <v>65009</v>
      </c>
      <c r="F38" s="168">
        <v>132898</v>
      </c>
      <c r="G38" s="167">
        <v>42158</v>
      </c>
      <c r="H38" s="166">
        <v>49165659</v>
      </c>
      <c r="I38" s="168">
        <v>6865131</v>
      </c>
      <c r="J38" s="168">
        <v>12986779</v>
      </c>
      <c r="K38" s="176">
        <v>29313749</v>
      </c>
      <c r="L38"/>
    </row>
    <row r="39" spans="2:12" ht="12.75">
      <c r="B39" s="184" t="s">
        <v>203</v>
      </c>
      <c r="C39" s="166">
        <v>52389818</v>
      </c>
      <c r="D39" s="168">
        <v>275406</v>
      </c>
      <c r="E39" s="168">
        <v>68794</v>
      </c>
      <c r="F39" s="168">
        <v>141009</v>
      </c>
      <c r="G39" s="168">
        <v>65603</v>
      </c>
      <c r="H39" s="167">
        <v>52114412</v>
      </c>
      <c r="I39" s="168">
        <v>7666382</v>
      </c>
      <c r="J39" s="168">
        <v>16884614</v>
      </c>
      <c r="K39" s="176">
        <v>27563416</v>
      </c>
      <c r="L39"/>
    </row>
    <row r="40" spans="2:12" ht="12.75">
      <c r="B40" s="184" t="s">
        <v>204</v>
      </c>
      <c r="C40" s="166">
        <v>47669255</v>
      </c>
      <c r="D40" s="168">
        <v>249071</v>
      </c>
      <c r="E40" s="168">
        <v>61984</v>
      </c>
      <c r="F40" s="168">
        <v>132617</v>
      </c>
      <c r="G40" s="168">
        <v>54470</v>
      </c>
      <c r="H40" s="168">
        <v>47420184</v>
      </c>
      <c r="I40" s="168">
        <v>6592748</v>
      </c>
      <c r="J40" s="168">
        <v>13791228</v>
      </c>
      <c r="K40" s="176">
        <v>27036208</v>
      </c>
      <c r="L40"/>
    </row>
    <row r="41" spans="2:12" ht="12.75">
      <c r="B41" s="184" t="s">
        <v>205</v>
      </c>
      <c r="C41" s="166">
        <v>43516517</v>
      </c>
      <c r="D41" s="168">
        <v>220161</v>
      </c>
      <c r="E41" s="168">
        <v>61712</v>
      </c>
      <c r="F41" s="168">
        <v>116252</v>
      </c>
      <c r="G41" s="168">
        <v>42197</v>
      </c>
      <c r="H41" s="168">
        <v>43296356</v>
      </c>
      <c r="I41" s="168">
        <v>5996644</v>
      </c>
      <c r="J41" s="168">
        <v>12021100</v>
      </c>
      <c r="K41" s="176">
        <v>25278612</v>
      </c>
      <c r="L41"/>
    </row>
    <row r="42" spans="2:12" ht="12.75">
      <c r="B42" s="154"/>
      <c r="C42" s="167"/>
      <c r="D42" s="167"/>
      <c r="E42" s="167"/>
      <c r="F42" s="167"/>
      <c r="G42" s="167"/>
      <c r="H42" s="167"/>
      <c r="I42" s="167"/>
      <c r="J42" s="167"/>
      <c r="K42" s="176"/>
      <c r="L42"/>
    </row>
    <row r="43" spans="2:12" ht="12.75">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403" t="s">
        <v>186</v>
      </c>
      <c r="C45" s="1373" t="s">
        <v>18</v>
      </c>
      <c r="D45" s="1373" t="s">
        <v>187</v>
      </c>
      <c r="E45" s="1380" t="s">
        <v>188</v>
      </c>
      <c r="F45" s="1381"/>
      <c r="G45" s="1382"/>
      <c r="H45" s="1373" t="s">
        <v>189</v>
      </c>
      <c r="I45" s="1380" t="s">
        <v>190</v>
      </c>
      <c r="J45" s="1381"/>
      <c r="K45" s="1399"/>
      <c r="L45"/>
    </row>
    <row r="46" spans="2:12" ht="12.75" customHeight="1">
      <c r="B46" s="1404"/>
      <c r="C46" s="1379"/>
      <c r="D46" s="1379"/>
      <c r="E46" s="1371" t="s">
        <v>209</v>
      </c>
      <c r="F46" s="1373" t="s">
        <v>210</v>
      </c>
      <c r="G46" s="1373" t="s">
        <v>211</v>
      </c>
      <c r="H46" s="1379"/>
      <c r="I46" s="1371" t="s">
        <v>191</v>
      </c>
      <c r="J46" s="1371" t="s">
        <v>20</v>
      </c>
      <c r="K46" s="1375" t="s">
        <v>192</v>
      </c>
      <c r="L46"/>
    </row>
    <row r="47" spans="2:12" ht="12.75" customHeight="1">
      <c r="B47" s="1410"/>
      <c r="C47" s="1374"/>
      <c r="D47" s="1374"/>
      <c r="E47" s="1372"/>
      <c r="F47" s="1374"/>
      <c r="G47" s="1374"/>
      <c r="H47" s="1374"/>
      <c r="I47" s="1372"/>
      <c r="J47" s="1372"/>
      <c r="K47" s="1376"/>
      <c r="L47"/>
    </row>
    <row r="48" spans="2:12" ht="12.75">
      <c r="B48" s="150">
        <v>0</v>
      </c>
      <c r="C48" s="157">
        <v>1</v>
      </c>
      <c r="D48" s="157">
        <v>2</v>
      </c>
      <c r="E48" s="158">
        <v>3</v>
      </c>
      <c r="F48" s="158">
        <v>4</v>
      </c>
      <c r="G48" s="157">
        <v>5</v>
      </c>
      <c r="H48" s="157">
        <v>6</v>
      </c>
      <c r="I48" s="157">
        <v>7</v>
      </c>
      <c r="J48" s="157">
        <v>8</v>
      </c>
      <c r="K48" s="187">
        <v>9</v>
      </c>
      <c r="L48"/>
    </row>
    <row r="49" spans="2:12" ht="12.75">
      <c r="B49" s="152"/>
      <c r="C49" s="155"/>
      <c r="D49" s="155"/>
      <c r="E49" s="155"/>
      <c r="F49" s="155"/>
      <c r="G49" s="155"/>
      <c r="H49" s="155"/>
      <c r="I49" s="155"/>
      <c r="J49" s="155"/>
      <c r="K49" s="183"/>
      <c r="L49"/>
    </row>
    <row r="50" spans="2:12" ht="12.75">
      <c r="B50" s="154"/>
      <c r="C50" s="1401" t="s">
        <v>207</v>
      </c>
      <c r="D50" s="1401"/>
      <c r="E50" s="1401"/>
      <c r="F50" s="1401"/>
      <c r="G50" s="1401"/>
      <c r="H50" s="1401"/>
      <c r="I50" s="1401"/>
      <c r="J50" s="1401"/>
      <c r="K50" s="1402"/>
      <c r="L50"/>
    </row>
    <row r="51" spans="2:12" ht="12.75">
      <c r="B51" s="154"/>
      <c r="C51" s="159"/>
      <c r="D51" s="159"/>
      <c r="E51" s="159"/>
      <c r="F51" s="159"/>
      <c r="G51" s="159"/>
      <c r="H51" s="159"/>
      <c r="I51" s="159"/>
      <c r="J51" s="159"/>
      <c r="K51" s="188"/>
      <c r="L51"/>
    </row>
    <row r="52" spans="2:12" ht="12.75">
      <c r="B52" s="184" t="s">
        <v>194</v>
      </c>
      <c r="C52" s="166">
        <v>97042744</v>
      </c>
      <c r="D52" s="166">
        <v>397525</v>
      </c>
      <c r="E52" s="166">
        <v>123027</v>
      </c>
      <c r="F52" s="166">
        <v>190820</v>
      </c>
      <c r="G52" s="166">
        <v>83678</v>
      </c>
      <c r="H52" s="166">
        <v>96645219</v>
      </c>
      <c r="I52" s="166">
        <v>13890672</v>
      </c>
      <c r="J52" s="166">
        <v>28529726</v>
      </c>
      <c r="K52" s="175">
        <v>54224821</v>
      </c>
      <c r="L52"/>
    </row>
    <row r="53" spans="2:12" ht="12.75">
      <c r="B53" s="184" t="s">
        <v>195</v>
      </c>
      <c r="C53" s="166">
        <v>71080437</v>
      </c>
      <c r="D53" s="166">
        <v>338786</v>
      </c>
      <c r="E53" s="166">
        <v>123131</v>
      </c>
      <c r="F53" s="166">
        <v>150015</v>
      </c>
      <c r="G53" s="166">
        <v>65640</v>
      </c>
      <c r="H53" s="166">
        <v>70741651</v>
      </c>
      <c r="I53" s="166">
        <v>11152641</v>
      </c>
      <c r="J53" s="166">
        <v>19000308</v>
      </c>
      <c r="K53" s="175">
        <v>40588702</v>
      </c>
      <c r="L53"/>
    </row>
    <row r="54" spans="2:12" ht="12.75">
      <c r="B54" s="184" t="s">
        <v>196</v>
      </c>
      <c r="C54" s="166">
        <v>94326127</v>
      </c>
      <c r="D54" s="168">
        <v>370021</v>
      </c>
      <c r="E54" s="168">
        <v>141070</v>
      </c>
      <c r="F54" s="168">
        <v>162127</v>
      </c>
      <c r="G54" s="167">
        <v>66824</v>
      </c>
      <c r="H54" s="166">
        <v>93956106</v>
      </c>
      <c r="I54" s="168">
        <v>14326353</v>
      </c>
      <c r="J54" s="168">
        <v>25473371</v>
      </c>
      <c r="K54" s="176">
        <v>54156382</v>
      </c>
      <c r="L54"/>
    </row>
    <row r="55" spans="2:12" ht="12.75">
      <c r="B55" s="184" t="s">
        <v>197</v>
      </c>
      <c r="C55" s="166">
        <v>90179542</v>
      </c>
      <c r="D55" s="166">
        <v>377198</v>
      </c>
      <c r="E55" s="167">
        <v>138987</v>
      </c>
      <c r="F55" s="167">
        <v>177400</v>
      </c>
      <c r="G55" s="167">
        <v>60811</v>
      </c>
      <c r="H55" s="166">
        <v>89802344</v>
      </c>
      <c r="I55" s="167">
        <v>13026121</v>
      </c>
      <c r="J55" s="167">
        <v>24019148</v>
      </c>
      <c r="K55" s="176">
        <v>52757075</v>
      </c>
      <c r="L55"/>
    </row>
    <row r="56" spans="2:12" ht="12.75">
      <c r="B56" s="184" t="s">
        <v>198</v>
      </c>
      <c r="C56" s="166">
        <v>98348767</v>
      </c>
      <c r="D56" s="170">
        <v>365543</v>
      </c>
      <c r="E56" s="170">
        <v>134256</v>
      </c>
      <c r="F56" s="170">
        <v>176108</v>
      </c>
      <c r="G56" s="170">
        <v>55179</v>
      </c>
      <c r="H56" s="170">
        <v>97983224</v>
      </c>
      <c r="I56" s="170">
        <v>14778485</v>
      </c>
      <c r="J56" s="170">
        <v>25000492</v>
      </c>
      <c r="K56" s="177">
        <v>58204247</v>
      </c>
      <c r="L56"/>
    </row>
    <row r="57" spans="2:12" ht="12.75">
      <c r="B57" s="184" t="s">
        <v>199</v>
      </c>
      <c r="C57" s="166">
        <v>89668731</v>
      </c>
      <c r="D57" s="166">
        <v>358330</v>
      </c>
      <c r="E57" s="167">
        <v>97987</v>
      </c>
      <c r="F57" s="167">
        <v>193201</v>
      </c>
      <c r="G57" s="167">
        <v>67142</v>
      </c>
      <c r="H57" s="166">
        <v>89310401</v>
      </c>
      <c r="I57" s="167">
        <v>13566128</v>
      </c>
      <c r="J57" s="167">
        <v>23364570</v>
      </c>
      <c r="K57" s="176">
        <v>52379703</v>
      </c>
      <c r="L57"/>
    </row>
    <row r="58" spans="2:12" ht="12.75">
      <c r="B58" s="184" t="s">
        <v>200</v>
      </c>
      <c r="C58" s="166">
        <v>94814223</v>
      </c>
      <c r="D58" s="168">
        <v>399597</v>
      </c>
      <c r="E58" s="168">
        <v>105945</v>
      </c>
      <c r="F58" s="168">
        <v>239181</v>
      </c>
      <c r="G58" s="167">
        <v>54471</v>
      </c>
      <c r="H58" s="166">
        <v>94414626</v>
      </c>
      <c r="I58" s="168">
        <v>15092121</v>
      </c>
      <c r="J58" s="168">
        <v>26639045</v>
      </c>
      <c r="K58" s="176">
        <v>52683460</v>
      </c>
      <c r="L58"/>
    </row>
    <row r="59" spans="2:12" ht="12.75">
      <c r="B59" s="184" t="s">
        <v>201</v>
      </c>
      <c r="C59" s="166">
        <v>94523431</v>
      </c>
      <c r="D59" s="168">
        <v>403191</v>
      </c>
      <c r="E59" s="168">
        <v>115093</v>
      </c>
      <c r="F59" s="168">
        <v>229415</v>
      </c>
      <c r="G59" s="167">
        <v>58683</v>
      </c>
      <c r="H59" s="166">
        <v>94120240</v>
      </c>
      <c r="I59" s="168">
        <v>12344055</v>
      </c>
      <c r="J59" s="168">
        <v>25664712</v>
      </c>
      <c r="K59" s="176">
        <v>56111473</v>
      </c>
      <c r="L59"/>
    </row>
    <row r="60" spans="2:12" ht="12.75">
      <c r="B60" s="184" t="s">
        <v>202</v>
      </c>
      <c r="C60" s="166">
        <v>98036717</v>
      </c>
      <c r="D60" s="166">
        <v>422394</v>
      </c>
      <c r="E60" s="167">
        <v>114069</v>
      </c>
      <c r="F60" s="167">
        <v>234214</v>
      </c>
      <c r="G60" s="167">
        <v>74111</v>
      </c>
      <c r="H60" s="166">
        <v>97614323</v>
      </c>
      <c r="I60" s="167">
        <v>13669245</v>
      </c>
      <c r="J60" s="167">
        <v>26923250</v>
      </c>
      <c r="K60" s="176">
        <v>57021828</v>
      </c>
      <c r="L60"/>
    </row>
    <row r="61" spans="2:12" ht="12.75">
      <c r="B61" s="184" t="s">
        <v>203</v>
      </c>
      <c r="C61" s="166">
        <v>98036717</v>
      </c>
      <c r="D61" s="168">
        <v>422394</v>
      </c>
      <c r="E61" s="168">
        <v>114069</v>
      </c>
      <c r="F61" s="168">
        <v>234214</v>
      </c>
      <c r="G61" s="168">
        <v>74111</v>
      </c>
      <c r="H61" s="167">
        <v>97614323</v>
      </c>
      <c r="I61" s="168">
        <v>13669245</v>
      </c>
      <c r="J61" s="168">
        <v>26923250</v>
      </c>
      <c r="K61" s="176">
        <v>57021828</v>
      </c>
      <c r="L61"/>
    </row>
    <row r="62" spans="2:12" ht="12.75">
      <c r="B62" s="184" t="s">
        <v>204</v>
      </c>
      <c r="C62" s="166">
        <v>93991382</v>
      </c>
      <c r="D62" s="168">
        <v>442529</v>
      </c>
      <c r="E62" s="168">
        <v>110487</v>
      </c>
      <c r="F62" s="168">
        <v>234875</v>
      </c>
      <c r="G62" s="167">
        <v>97167</v>
      </c>
      <c r="H62" s="169">
        <v>93548853</v>
      </c>
      <c r="I62" s="168">
        <v>13082164</v>
      </c>
      <c r="J62" s="168">
        <v>28328455</v>
      </c>
      <c r="K62" s="176">
        <v>52138234</v>
      </c>
      <c r="L62"/>
    </row>
    <row r="63" spans="2:12" ht="12.75">
      <c r="B63" s="184" t="s">
        <v>205</v>
      </c>
      <c r="C63" s="166">
        <v>85303687</v>
      </c>
      <c r="D63" s="168">
        <v>382900</v>
      </c>
      <c r="E63" s="168">
        <v>110310</v>
      </c>
      <c r="F63" s="168">
        <v>202029</v>
      </c>
      <c r="G63" s="167">
        <v>70561</v>
      </c>
      <c r="H63" s="169">
        <v>84920787</v>
      </c>
      <c r="I63" s="168">
        <v>11813818</v>
      </c>
      <c r="J63" s="168">
        <v>24635137</v>
      </c>
      <c r="K63" s="176">
        <v>48471832</v>
      </c>
      <c r="L63"/>
    </row>
    <row r="64" spans="2:12" ht="12.75">
      <c r="B64" s="184"/>
      <c r="C64" s="165"/>
      <c r="D64" s="162"/>
      <c r="E64" s="163"/>
      <c r="F64" s="163"/>
      <c r="G64" s="163"/>
      <c r="H64" s="162"/>
      <c r="I64" s="163"/>
      <c r="J64" s="163"/>
      <c r="K64" s="189"/>
      <c r="L64"/>
    </row>
    <row r="65" spans="2:12" ht="12.75">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75">
      <c r="B66" s="154"/>
      <c r="C66"/>
      <c r="D66"/>
      <c r="E66"/>
      <c r="F66"/>
      <c r="G66"/>
      <c r="H66"/>
      <c r="I66"/>
      <c r="J66"/>
      <c r="K66" s="194"/>
      <c r="L66"/>
    </row>
    <row r="67" spans="2:12" ht="18.75">
      <c r="B67" s="154"/>
      <c r="C67"/>
      <c r="D67"/>
      <c r="E67"/>
      <c r="F67" s="794"/>
      <c r="G67" s="794"/>
      <c r="H67" s="794"/>
      <c r="I67" s="794"/>
      <c r="J67"/>
      <c r="K67" s="194"/>
      <c r="L67"/>
    </row>
    <row r="68" spans="2:12" ht="20.25" thickBot="1">
      <c r="B68" s="154"/>
      <c r="C68"/>
      <c r="D68"/>
      <c r="E68" s="191"/>
      <c r="F68" s="192" t="s">
        <v>208</v>
      </c>
      <c r="G68" s="192"/>
      <c r="H68" s="192"/>
      <c r="I68" s="192"/>
      <c r="J68" s="193"/>
      <c r="K68" s="194"/>
      <c r="L68"/>
    </row>
    <row r="69" spans="2:12" ht="15.7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7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7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7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7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7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7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7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7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7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7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5"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89" t="s">
        <v>327</v>
      </c>
      <c r="C84" s="1389"/>
      <c r="D84" s="1389"/>
      <c r="E84" s="1389"/>
      <c r="F84" s="1389"/>
      <c r="G84" s="1389"/>
      <c r="H84" s="1389"/>
      <c r="I84" s="1389"/>
      <c r="J84" s="1389"/>
      <c r="K84" s="1389"/>
    </row>
    <row r="85" spans="2:11" ht="18.75" thickBot="1">
      <c r="B85" s="84"/>
      <c r="C85" s="84"/>
      <c r="D85" s="84"/>
      <c r="E85" s="84"/>
      <c r="F85" s="85" t="s">
        <v>185</v>
      </c>
      <c r="G85" s="84"/>
      <c r="H85" s="84"/>
      <c r="I85" s="84"/>
      <c r="J85" s="84"/>
      <c r="K85" s="84"/>
    </row>
    <row r="86" spans="2:11" ht="12.75" customHeight="1">
      <c r="B86" s="1390" t="s">
        <v>186</v>
      </c>
      <c r="C86" s="1393" t="s">
        <v>18</v>
      </c>
      <c r="D86" s="1393" t="s">
        <v>187</v>
      </c>
      <c r="E86" s="1368" t="s">
        <v>188</v>
      </c>
      <c r="F86" s="1369"/>
      <c r="G86" s="1394"/>
      <c r="H86" s="1409" t="s">
        <v>189</v>
      </c>
      <c r="I86" s="1368" t="s">
        <v>190</v>
      </c>
      <c r="J86" s="1369"/>
      <c r="K86" s="1370"/>
    </row>
    <row r="87" spans="2:11" ht="11.25" customHeight="1">
      <c r="B87" s="1391"/>
      <c r="C87" s="1379"/>
      <c r="D87" s="1379"/>
      <c r="E87" s="1371" t="s">
        <v>209</v>
      </c>
      <c r="F87" s="1373" t="s">
        <v>210</v>
      </c>
      <c r="G87" s="1373" t="s">
        <v>211</v>
      </c>
      <c r="H87" s="1384"/>
      <c r="I87" s="1371" t="s">
        <v>191</v>
      </c>
      <c r="J87" s="1371" t="s">
        <v>20</v>
      </c>
      <c r="K87" s="1375" t="s">
        <v>245</v>
      </c>
    </row>
    <row r="88" spans="2:11" ht="11.25" customHeight="1">
      <c r="B88" s="1391"/>
      <c r="C88" s="1379"/>
      <c r="D88" s="1379"/>
      <c r="E88" s="1388"/>
      <c r="F88" s="1379"/>
      <c r="G88" s="1379"/>
      <c r="H88" s="1384"/>
      <c r="I88" s="1388"/>
      <c r="J88" s="1388"/>
      <c r="K88" s="1400"/>
    </row>
    <row r="89" spans="2:11" ht="12.75">
      <c r="B89" s="150">
        <v>0</v>
      </c>
      <c r="C89" s="66">
        <v>1</v>
      </c>
      <c r="D89" s="66">
        <v>2</v>
      </c>
      <c r="E89" s="67">
        <v>3</v>
      </c>
      <c r="F89" s="67">
        <v>4</v>
      </c>
      <c r="G89" s="66">
        <v>5</v>
      </c>
      <c r="H89" s="66">
        <v>6</v>
      </c>
      <c r="I89" s="66">
        <v>7</v>
      </c>
      <c r="J89" s="66">
        <v>8</v>
      </c>
      <c r="K89" s="151">
        <v>9</v>
      </c>
    </row>
    <row r="90" spans="2:11" ht="12.75">
      <c r="B90" s="152"/>
      <c r="C90" s="68"/>
      <c r="D90" s="68"/>
      <c r="E90" s="68"/>
      <c r="F90" s="68"/>
      <c r="G90" s="68"/>
      <c r="H90" s="68"/>
      <c r="I90" s="68"/>
      <c r="J90" s="68"/>
      <c r="K90" s="153"/>
    </row>
    <row r="91" spans="2:11" ht="14.25">
      <c r="B91" s="154"/>
      <c r="C91" s="1377" t="s">
        <v>193</v>
      </c>
      <c r="D91" s="1377"/>
      <c r="E91" s="1377"/>
      <c r="F91" s="1377"/>
      <c r="G91" s="1377"/>
      <c r="H91" s="1377"/>
      <c r="I91" s="1377"/>
      <c r="J91" s="1377"/>
      <c r="K91" s="1378"/>
    </row>
    <row r="92" spans="2:11" ht="12.75">
      <c r="B92" s="152"/>
      <c r="C92" s="68"/>
      <c r="D92" s="68"/>
      <c r="E92" s="68"/>
      <c r="F92" s="68"/>
      <c r="G92" s="68"/>
      <c r="H92" s="68"/>
      <c r="I92" s="68"/>
      <c r="J92" s="68"/>
      <c r="K92" s="153"/>
    </row>
    <row r="93" spans="2:11" ht="12.75">
      <c r="B93" s="174" t="s">
        <v>194</v>
      </c>
      <c r="C93" s="166">
        <f>SUM(D93+H93)</f>
        <v>163247</v>
      </c>
      <c r="D93" s="166">
        <v>4183</v>
      </c>
      <c r="E93" s="166">
        <v>1936</v>
      </c>
      <c r="F93" s="166">
        <v>1878</v>
      </c>
      <c r="G93" s="166">
        <v>369</v>
      </c>
      <c r="H93" s="166">
        <v>159064</v>
      </c>
      <c r="I93" s="166">
        <v>25823</v>
      </c>
      <c r="J93" s="166">
        <v>47119</v>
      </c>
      <c r="K93" s="175">
        <v>86122</v>
      </c>
    </row>
    <row r="94" spans="2:11" ht="12.7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75">
      <c r="B95" s="174" t="s">
        <v>196</v>
      </c>
      <c r="C95" s="166">
        <f t="shared" si="12"/>
        <v>151453</v>
      </c>
      <c r="D95" s="168">
        <v>3672</v>
      </c>
      <c r="E95" s="168">
        <v>1511</v>
      </c>
      <c r="F95" s="168">
        <v>1781</v>
      </c>
      <c r="G95" s="167">
        <v>380</v>
      </c>
      <c r="H95" s="166">
        <v>147781</v>
      </c>
      <c r="I95" s="168">
        <v>22185</v>
      </c>
      <c r="J95" s="168">
        <v>39306</v>
      </c>
      <c r="K95" s="176">
        <v>86290</v>
      </c>
    </row>
    <row r="96" spans="2:11" ht="12.75">
      <c r="B96" s="174" t="s">
        <v>197</v>
      </c>
      <c r="C96" s="166">
        <f>SUM(D96+H96)</f>
        <v>123387</v>
      </c>
      <c r="D96" s="166">
        <v>2579</v>
      </c>
      <c r="E96" s="167">
        <v>1048</v>
      </c>
      <c r="F96" s="167">
        <v>1175</v>
      </c>
      <c r="G96" s="166">
        <v>356</v>
      </c>
      <c r="H96" s="166">
        <v>120808</v>
      </c>
      <c r="I96" s="166">
        <v>18805</v>
      </c>
      <c r="J96" s="166">
        <v>35098</v>
      </c>
      <c r="K96" s="175">
        <v>66905</v>
      </c>
    </row>
    <row r="97" spans="2:11" ht="12.75">
      <c r="B97" s="174" t="s">
        <v>198</v>
      </c>
      <c r="C97" s="166">
        <f>SUM(D97+H97)</f>
        <v>141955</v>
      </c>
      <c r="D97" s="70">
        <v>3254</v>
      </c>
      <c r="E97" s="170">
        <v>1374</v>
      </c>
      <c r="F97" s="161">
        <v>1580</v>
      </c>
      <c r="G97" s="161">
        <v>300</v>
      </c>
      <c r="H97" s="70">
        <v>138701</v>
      </c>
      <c r="I97" s="170">
        <v>23058</v>
      </c>
      <c r="J97" s="170">
        <v>36148</v>
      </c>
      <c r="K97" s="177">
        <v>79495</v>
      </c>
    </row>
    <row r="98" spans="2:11" ht="12.75">
      <c r="B98" s="174" t="s">
        <v>199</v>
      </c>
      <c r="C98" s="166">
        <f t="shared" si="12"/>
        <v>166759</v>
      </c>
      <c r="D98" s="166">
        <v>3740</v>
      </c>
      <c r="E98" s="167">
        <v>1503</v>
      </c>
      <c r="F98" s="167">
        <v>2000</v>
      </c>
      <c r="G98" s="166">
        <v>237</v>
      </c>
      <c r="H98" s="166">
        <v>163019</v>
      </c>
      <c r="I98" s="166">
        <v>27394</v>
      </c>
      <c r="J98" s="166">
        <v>41041</v>
      </c>
      <c r="K98" s="175">
        <v>94584</v>
      </c>
    </row>
    <row r="99" spans="2:11" ht="12.75">
      <c r="B99" s="174" t="s">
        <v>200</v>
      </c>
      <c r="C99" s="166">
        <f>SUM(D99+H99)</f>
        <v>176233</v>
      </c>
      <c r="D99" s="71">
        <v>4202</v>
      </c>
      <c r="E99" s="168">
        <v>1869</v>
      </c>
      <c r="F99" s="167">
        <v>2029</v>
      </c>
      <c r="G99" s="167">
        <v>304</v>
      </c>
      <c r="H99" s="166">
        <v>172031</v>
      </c>
      <c r="I99" s="168">
        <v>31264</v>
      </c>
      <c r="J99" s="168">
        <v>50784</v>
      </c>
      <c r="K99" s="176">
        <v>89983</v>
      </c>
    </row>
    <row r="100" spans="2:11" ht="12.75">
      <c r="B100" s="174" t="s">
        <v>201</v>
      </c>
      <c r="C100" s="166">
        <f t="shared" si="12"/>
        <v>151920</v>
      </c>
      <c r="D100" s="71">
        <v>4257</v>
      </c>
      <c r="E100" s="168">
        <v>1568</v>
      </c>
      <c r="F100" s="168">
        <v>2117</v>
      </c>
      <c r="G100" s="167">
        <v>572</v>
      </c>
      <c r="H100" s="166">
        <v>147663</v>
      </c>
      <c r="I100" s="168">
        <v>24922</v>
      </c>
      <c r="J100" s="168">
        <v>43850</v>
      </c>
      <c r="K100" s="176">
        <v>78891</v>
      </c>
    </row>
    <row r="101" spans="2:11" ht="12.75">
      <c r="B101" s="174" t="s">
        <v>202</v>
      </c>
      <c r="C101" s="166">
        <f t="shared" si="12"/>
        <v>168873</v>
      </c>
      <c r="D101" s="166">
        <v>4787</v>
      </c>
      <c r="E101" s="167">
        <v>2244</v>
      </c>
      <c r="F101" s="167">
        <v>2284</v>
      </c>
      <c r="G101" s="166">
        <v>259</v>
      </c>
      <c r="H101" s="166">
        <v>164086</v>
      </c>
      <c r="I101" s="166">
        <v>25977</v>
      </c>
      <c r="J101" s="166">
        <v>49066</v>
      </c>
      <c r="K101" s="175">
        <v>89043</v>
      </c>
    </row>
    <row r="102" spans="2:11" ht="12.75">
      <c r="B102" s="178" t="s">
        <v>203</v>
      </c>
      <c r="C102" s="166">
        <f>SUM(D102+H102)</f>
        <v>167227</v>
      </c>
      <c r="D102" s="71">
        <v>4810</v>
      </c>
      <c r="E102" s="168">
        <v>2454</v>
      </c>
      <c r="F102" s="168">
        <v>1999</v>
      </c>
      <c r="G102" s="168">
        <v>357</v>
      </c>
      <c r="H102" s="167">
        <v>162417</v>
      </c>
      <c r="I102" s="168">
        <v>27314</v>
      </c>
      <c r="J102" s="168">
        <v>55182</v>
      </c>
      <c r="K102" s="176">
        <v>79921</v>
      </c>
    </row>
    <row r="103" spans="2:11" ht="12.75">
      <c r="B103" s="179" t="s">
        <v>204</v>
      </c>
      <c r="C103" s="166">
        <f>SUM(D103+H103)</f>
        <v>137617</v>
      </c>
      <c r="D103" s="168">
        <v>3779</v>
      </c>
      <c r="E103" s="168">
        <v>1461</v>
      </c>
      <c r="F103" s="168">
        <v>1884</v>
      </c>
      <c r="G103" s="168">
        <v>434</v>
      </c>
      <c r="H103" s="168">
        <v>133838</v>
      </c>
      <c r="I103" s="168">
        <v>22269</v>
      </c>
      <c r="J103" s="168">
        <v>45841</v>
      </c>
      <c r="K103" s="176">
        <v>65728</v>
      </c>
    </row>
    <row r="104" spans="2:11" ht="12.75">
      <c r="B104" s="179" t="s">
        <v>205</v>
      </c>
      <c r="C104" s="166">
        <f t="shared" si="12"/>
        <v>149450</v>
      </c>
      <c r="D104" s="168">
        <v>4271</v>
      </c>
      <c r="E104" s="168">
        <v>1935</v>
      </c>
      <c r="F104" s="168">
        <v>1913</v>
      </c>
      <c r="G104" s="168">
        <v>423</v>
      </c>
      <c r="H104" s="168">
        <v>145179</v>
      </c>
      <c r="I104" s="168">
        <v>23304</v>
      </c>
      <c r="J104" s="168">
        <v>47671</v>
      </c>
      <c r="K104" s="176">
        <v>74204</v>
      </c>
    </row>
    <row r="105" spans="2:11" ht="15">
      <c r="B105" s="180"/>
      <c r="C105" s="167"/>
      <c r="D105" s="167"/>
      <c r="E105" s="167"/>
      <c r="F105" s="167"/>
      <c r="G105" s="167"/>
      <c r="H105" s="167"/>
      <c r="I105" s="167"/>
      <c r="J105" s="167"/>
      <c r="K105" s="176"/>
    </row>
    <row r="106" spans="2:11" ht="12.75">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75">
      <c r="B107" s="154"/>
      <c r="C107" s="155"/>
      <c r="D107" s="155"/>
      <c r="E107" s="155"/>
      <c r="F107" s="155"/>
      <c r="G107" s="155"/>
      <c r="H107" s="155"/>
      <c r="I107" s="155"/>
      <c r="J107" s="155"/>
      <c r="K107" s="183"/>
    </row>
    <row r="108" spans="2:11" ht="12.75">
      <c r="B108" s="154"/>
      <c r="C108" s="1401" t="s">
        <v>206</v>
      </c>
      <c r="D108" s="1401"/>
      <c r="E108" s="1401"/>
      <c r="F108" s="1401"/>
      <c r="G108" s="1401"/>
      <c r="H108" s="1401"/>
      <c r="I108" s="1401"/>
      <c r="J108" s="1401"/>
      <c r="K108" s="1402"/>
    </row>
    <row r="109" spans="2:11" ht="12.75">
      <c r="B109" s="152"/>
      <c r="C109" s="155"/>
      <c r="D109" s="155"/>
      <c r="E109" s="155"/>
      <c r="F109" s="155"/>
      <c r="G109" s="155"/>
      <c r="H109" s="155"/>
      <c r="I109" s="155"/>
      <c r="J109" s="155"/>
      <c r="K109" s="183"/>
    </row>
    <row r="110" spans="2:11" ht="12.7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7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7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7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7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7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7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7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7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7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7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7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75">
      <c r="B122" s="154"/>
      <c r="C122" s="167"/>
      <c r="D122" s="167"/>
      <c r="E122" s="167"/>
      <c r="F122" s="167"/>
      <c r="G122" s="167"/>
      <c r="H122" s="167"/>
      <c r="I122" s="167"/>
      <c r="J122" s="167"/>
      <c r="K122" s="176"/>
    </row>
    <row r="123" spans="2:14" ht="12.75">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2.75">
      <c r="B124" s="185"/>
      <c r="C124" s="156"/>
      <c r="D124" s="156"/>
      <c r="E124" s="156"/>
      <c r="F124" s="156"/>
      <c r="G124" s="156"/>
      <c r="H124" s="156"/>
      <c r="I124" s="156"/>
      <c r="J124" s="156"/>
      <c r="K124" s="186"/>
    </row>
    <row r="125" spans="2:14" ht="12.75" customHeight="1">
      <c r="B125" s="1403" t="s">
        <v>186</v>
      </c>
      <c r="C125" s="1373" t="s">
        <v>18</v>
      </c>
      <c r="D125" s="1373" t="s">
        <v>187</v>
      </c>
      <c r="E125" s="1380" t="s">
        <v>188</v>
      </c>
      <c r="F125" s="1381"/>
      <c r="G125" s="1382"/>
      <c r="H125" s="1383" t="s">
        <v>189</v>
      </c>
      <c r="I125" s="1385" t="s">
        <v>190</v>
      </c>
      <c r="J125" s="1386"/>
      <c r="K125" s="1387"/>
    </row>
    <row r="126" spans="2:14" ht="11.25" customHeight="1">
      <c r="B126" s="1404"/>
      <c r="C126" s="1379"/>
      <c r="D126" s="1379"/>
      <c r="E126" s="1371" t="s">
        <v>209</v>
      </c>
      <c r="F126" s="1373" t="s">
        <v>210</v>
      </c>
      <c r="G126" s="1373" t="s">
        <v>211</v>
      </c>
      <c r="H126" s="1384"/>
      <c r="I126" s="1371" t="s">
        <v>191</v>
      </c>
      <c r="J126" s="1371" t="s">
        <v>20</v>
      </c>
      <c r="K126" s="1375" t="s">
        <v>192</v>
      </c>
    </row>
    <row r="127" spans="2:14" ht="11.25" customHeight="1">
      <c r="B127" s="1404"/>
      <c r="C127" s="1379"/>
      <c r="D127" s="1379"/>
      <c r="E127" s="1388"/>
      <c r="F127" s="1379"/>
      <c r="G127" s="1379"/>
      <c r="H127" s="1384"/>
      <c r="I127" s="1372"/>
      <c r="J127" s="1372"/>
      <c r="K127" s="1376"/>
    </row>
    <row r="128" spans="2:14" ht="12.75">
      <c r="B128" s="150">
        <v>0</v>
      </c>
      <c r="C128" s="157">
        <v>1</v>
      </c>
      <c r="D128" s="157">
        <v>2</v>
      </c>
      <c r="E128" s="158">
        <v>3</v>
      </c>
      <c r="F128" s="158">
        <v>4</v>
      </c>
      <c r="G128" s="157">
        <v>5</v>
      </c>
      <c r="H128" s="157">
        <v>6</v>
      </c>
      <c r="I128" s="157">
        <v>7</v>
      </c>
      <c r="J128" s="157">
        <v>8</v>
      </c>
      <c r="K128" s="187">
        <v>9</v>
      </c>
    </row>
    <row r="129" spans="2:11" ht="12.75">
      <c r="B129" s="152"/>
      <c r="C129" s="155"/>
      <c r="D129" s="155"/>
      <c r="E129" s="155"/>
      <c r="F129" s="155"/>
      <c r="G129" s="155"/>
      <c r="H129" s="155"/>
      <c r="I129" s="155"/>
      <c r="J129" s="155"/>
      <c r="K129" s="183"/>
    </row>
    <row r="130" spans="2:11" ht="12.75">
      <c r="B130" s="154"/>
      <c r="C130" s="1401" t="s">
        <v>207</v>
      </c>
      <c r="D130" s="1401"/>
      <c r="E130" s="1401"/>
      <c r="F130" s="1401"/>
      <c r="G130" s="1401"/>
      <c r="H130" s="1401"/>
      <c r="I130" s="1401"/>
      <c r="J130" s="1401"/>
      <c r="K130" s="1402"/>
    </row>
    <row r="131" spans="2:11" ht="12.75">
      <c r="B131" s="154"/>
      <c r="C131" s="159"/>
      <c r="D131" s="159"/>
      <c r="E131" s="159"/>
      <c r="F131" s="159"/>
      <c r="G131" s="159"/>
      <c r="H131" s="159"/>
      <c r="I131" s="159"/>
      <c r="J131" s="159"/>
      <c r="K131" s="188"/>
    </row>
    <row r="132" spans="2:11" ht="12.7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7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7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7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7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7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7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7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7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7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7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7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75">
      <c r="B144" s="184"/>
      <c r="C144" s="165"/>
      <c r="D144" s="162"/>
      <c r="E144" s="163"/>
      <c r="F144" s="163"/>
      <c r="G144" s="163"/>
      <c r="H144" s="162"/>
      <c r="I144" s="163"/>
      <c r="J144" s="163"/>
      <c r="K144" s="189"/>
    </row>
    <row r="145" spans="2:12" ht="12.75">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20.25" thickBot="1">
      <c r="B148" s="154"/>
      <c r="C148"/>
      <c r="D148"/>
      <c r="E148" s="191"/>
      <c r="F148" s="192" t="s">
        <v>208</v>
      </c>
      <c r="G148" s="192"/>
      <c r="H148" s="192"/>
      <c r="I148" s="192"/>
      <c r="J148" s="193"/>
      <c r="K148" s="194"/>
    </row>
    <row r="149" spans="2:12" ht="15.7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7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7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7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7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7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7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7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7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7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7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5"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389" t="s">
        <v>373</v>
      </c>
      <c r="C163" s="1389"/>
      <c r="D163" s="1389"/>
      <c r="E163" s="1389"/>
      <c r="F163" s="1389"/>
      <c r="G163" s="1389"/>
      <c r="H163" s="1389"/>
      <c r="I163" s="1389"/>
      <c r="J163" s="1389"/>
      <c r="K163" s="1389"/>
      <c r="L163"/>
    </row>
    <row r="164" spans="2:12" ht="18.75" thickBot="1">
      <c r="B164" s="84"/>
      <c r="C164" s="84"/>
      <c r="D164" s="84"/>
      <c r="E164" s="84"/>
      <c r="F164" s="85" t="s">
        <v>185</v>
      </c>
      <c r="G164" s="84"/>
      <c r="H164" s="84"/>
      <c r="I164" s="84"/>
      <c r="J164" s="84"/>
      <c r="K164" s="84"/>
    </row>
    <row r="165" spans="2:12" ht="12.75" customHeight="1">
      <c r="B165" s="1390" t="s">
        <v>186</v>
      </c>
      <c r="C165" s="1393" t="s">
        <v>18</v>
      </c>
      <c r="D165" s="1393" t="s">
        <v>187</v>
      </c>
      <c r="E165" s="1405" t="s">
        <v>188</v>
      </c>
      <c r="F165" s="1406"/>
      <c r="G165" s="1407"/>
      <c r="H165" s="1393" t="s">
        <v>189</v>
      </c>
      <c r="I165" s="1405" t="s">
        <v>190</v>
      </c>
      <c r="J165" s="1406"/>
      <c r="K165" s="1408"/>
    </row>
    <row r="166" spans="2:12" ht="11.25" customHeight="1">
      <c r="B166" s="1391"/>
      <c r="C166" s="1379"/>
      <c r="D166" s="1379"/>
      <c r="E166" s="1388" t="s">
        <v>209</v>
      </c>
      <c r="F166" s="1379" t="s">
        <v>210</v>
      </c>
      <c r="G166" s="1379" t="s">
        <v>211</v>
      </c>
      <c r="H166" s="1379"/>
      <c r="I166" s="1388" t="s">
        <v>191</v>
      </c>
      <c r="J166" s="1388" t="s">
        <v>20</v>
      </c>
      <c r="K166" s="1400" t="s">
        <v>245</v>
      </c>
    </row>
    <row r="167" spans="2:12" ht="17.25" customHeight="1">
      <c r="B167" s="1391"/>
      <c r="C167" s="1379"/>
      <c r="D167" s="1379"/>
      <c r="E167" s="1388"/>
      <c r="F167" s="1379"/>
      <c r="G167" s="1379"/>
      <c r="H167" s="1379"/>
      <c r="I167" s="1388"/>
      <c r="J167" s="1388"/>
      <c r="K167" s="1400"/>
    </row>
    <row r="168" spans="2:12" ht="11.25" customHeight="1">
      <c r="B168" s="247">
        <v>0</v>
      </c>
      <c r="C168" s="69">
        <v>1</v>
      </c>
      <c r="D168" s="69">
        <v>2</v>
      </c>
      <c r="E168" s="248">
        <v>3</v>
      </c>
      <c r="F168" s="248">
        <v>4</v>
      </c>
      <c r="G168" s="69">
        <v>5</v>
      </c>
      <c r="H168" s="69">
        <v>6</v>
      </c>
      <c r="I168" s="69">
        <v>7</v>
      </c>
      <c r="J168" s="69">
        <v>8</v>
      </c>
      <c r="K168" s="249">
        <v>9</v>
      </c>
    </row>
    <row r="169" spans="2:12" ht="12.75">
      <c r="B169" s="152"/>
      <c r="C169" s="68"/>
      <c r="D169" s="68"/>
      <c r="E169" s="68"/>
      <c r="F169" s="68"/>
      <c r="G169" s="68"/>
      <c r="H169" s="68"/>
      <c r="I169" s="68"/>
      <c r="J169" s="68"/>
      <c r="K169" s="153"/>
    </row>
    <row r="170" spans="2:12" ht="14.25">
      <c r="B170" s="154"/>
      <c r="C170" s="1377" t="s">
        <v>193</v>
      </c>
      <c r="D170" s="1377"/>
      <c r="E170" s="1377"/>
      <c r="F170" s="1377"/>
      <c r="G170" s="1377"/>
      <c r="H170" s="1377"/>
      <c r="I170" s="1377"/>
      <c r="J170" s="1377"/>
      <c r="K170" s="1378"/>
    </row>
    <row r="171" spans="2:12" ht="12.75">
      <c r="B171" s="152"/>
      <c r="C171" s="68"/>
      <c r="D171" s="68"/>
      <c r="E171" s="68"/>
      <c r="F171" s="68"/>
      <c r="G171" s="68"/>
      <c r="H171" s="68"/>
      <c r="I171" s="68"/>
      <c r="J171" s="68"/>
      <c r="K171" s="153"/>
    </row>
    <row r="172" spans="2:12" ht="12.75">
      <c r="B172" s="174" t="s">
        <v>194</v>
      </c>
      <c r="C172" s="166">
        <f>SUM(D172+H172)</f>
        <v>131487</v>
      </c>
      <c r="D172" s="166">
        <v>4212</v>
      </c>
      <c r="E172" s="166">
        <v>1884</v>
      </c>
      <c r="F172" s="166">
        <v>1881</v>
      </c>
      <c r="G172" s="166">
        <v>447</v>
      </c>
      <c r="H172" s="166">
        <v>127275</v>
      </c>
      <c r="I172" s="166">
        <v>20665</v>
      </c>
      <c r="J172" s="166">
        <v>40603</v>
      </c>
      <c r="K172" s="175">
        <v>66007</v>
      </c>
    </row>
    <row r="173" spans="2:12" ht="12.7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75">
      <c r="B174" s="174" t="s">
        <v>196</v>
      </c>
      <c r="C174" s="166">
        <f t="shared" si="28"/>
        <v>169682</v>
      </c>
      <c r="D174" s="168">
        <v>5140</v>
      </c>
      <c r="E174" s="168">
        <v>2472</v>
      </c>
      <c r="F174" s="168">
        <v>2072</v>
      </c>
      <c r="G174" s="167">
        <v>596</v>
      </c>
      <c r="H174" s="166">
        <v>164542</v>
      </c>
      <c r="I174" s="168">
        <v>28740</v>
      </c>
      <c r="J174" s="168">
        <v>46840</v>
      </c>
      <c r="K174" s="176">
        <v>88962</v>
      </c>
    </row>
    <row r="175" spans="2:12" ht="12.75">
      <c r="B175" s="174" t="s">
        <v>197</v>
      </c>
      <c r="C175" s="166">
        <f>SUM(D175+H175)</f>
        <v>147812</v>
      </c>
      <c r="D175" s="166">
        <v>3534</v>
      </c>
      <c r="E175" s="167">
        <v>1611</v>
      </c>
      <c r="F175" s="167">
        <v>1644</v>
      </c>
      <c r="G175" s="166">
        <v>279</v>
      </c>
      <c r="H175" s="166">
        <v>144278</v>
      </c>
      <c r="I175" s="166">
        <v>24602</v>
      </c>
      <c r="J175" s="166">
        <v>37994</v>
      </c>
      <c r="K175" s="175">
        <v>81682</v>
      </c>
    </row>
    <row r="176" spans="2:12" ht="12.75">
      <c r="B176" s="174" t="s">
        <v>198</v>
      </c>
      <c r="C176" s="166">
        <f>SUM(D176+H176)</f>
        <v>152123</v>
      </c>
      <c r="D176" s="70">
        <v>3693</v>
      </c>
      <c r="E176" s="170">
        <v>1713</v>
      </c>
      <c r="F176" s="161">
        <v>1740</v>
      </c>
      <c r="G176" s="161">
        <v>240</v>
      </c>
      <c r="H176" s="70">
        <v>148430</v>
      </c>
      <c r="I176" s="170">
        <v>26209</v>
      </c>
      <c r="J176" s="170">
        <v>40210</v>
      </c>
      <c r="K176" s="177">
        <v>82011</v>
      </c>
    </row>
    <row r="177" spans="2:11" ht="12.75">
      <c r="B177" s="174" t="s">
        <v>199</v>
      </c>
      <c r="C177" s="166">
        <f t="shared" si="28"/>
        <v>166014</v>
      </c>
      <c r="D177" s="166">
        <v>4176</v>
      </c>
      <c r="E177" s="167">
        <v>1863</v>
      </c>
      <c r="F177" s="167">
        <v>1929</v>
      </c>
      <c r="G177" s="166">
        <v>384</v>
      </c>
      <c r="H177" s="166">
        <v>161838</v>
      </c>
      <c r="I177" s="166">
        <v>29003</v>
      </c>
      <c r="J177" s="166">
        <v>42927</v>
      </c>
      <c r="K177" s="175">
        <v>89908</v>
      </c>
    </row>
    <row r="178" spans="2:11" ht="12.75">
      <c r="B178" s="174" t="s">
        <v>200</v>
      </c>
      <c r="C178" s="166">
        <f>SUM(D178+H178)</f>
        <v>185533</v>
      </c>
      <c r="D178" s="71">
        <v>4807</v>
      </c>
      <c r="E178" s="168">
        <v>2536</v>
      </c>
      <c r="F178" s="167">
        <v>1934</v>
      </c>
      <c r="G178" s="167">
        <v>337</v>
      </c>
      <c r="H178" s="166">
        <v>180726</v>
      </c>
      <c r="I178" s="168">
        <v>29597</v>
      </c>
      <c r="J178" s="168">
        <v>50983</v>
      </c>
      <c r="K178" s="176">
        <v>100146</v>
      </c>
    </row>
    <row r="179" spans="2:11" ht="12.75">
      <c r="B179" s="174" t="s">
        <v>201</v>
      </c>
      <c r="C179" s="166">
        <f t="shared" si="28"/>
        <v>154946</v>
      </c>
      <c r="D179" s="71">
        <v>5163</v>
      </c>
      <c r="E179" s="168">
        <v>2773</v>
      </c>
      <c r="F179" s="168">
        <v>1809</v>
      </c>
      <c r="G179" s="167">
        <v>581</v>
      </c>
      <c r="H179" s="166">
        <v>149783</v>
      </c>
      <c r="I179" s="168">
        <v>24934</v>
      </c>
      <c r="J179" s="168">
        <v>46560</v>
      </c>
      <c r="K179" s="176">
        <v>78289</v>
      </c>
    </row>
    <row r="180" spans="2:11" ht="12.75">
      <c r="B180" s="174" t="s">
        <v>202</v>
      </c>
      <c r="C180" s="166">
        <f t="shared" si="28"/>
        <v>159994</v>
      </c>
      <c r="D180" s="166">
        <v>5157</v>
      </c>
      <c r="E180" s="167">
        <v>2557</v>
      </c>
      <c r="F180" s="167">
        <v>2220</v>
      </c>
      <c r="G180" s="166">
        <v>380</v>
      </c>
      <c r="H180" s="166">
        <v>154837</v>
      </c>
      <c r="I180" s="166">
        <v>27153</v>
      </c>
      <c r="J180" s="166">
        <v>50573</v>
      </c>
      <c r="K180" s="175">
        <v>77111</v>
      </c>
    </row>
    <row r="181" spans="2:11" ht="12.75">
      <c r="B181" s="178" t="s">
        <v>203</v>
      </c>
      <c r="C181" s="166">
        <f>SUM(D181+H181)</f>
        <v>157624</v>
      </c>
      <c r="D181" s="71">
        <v>4946</v>
      </c>
      <c r="E181" s="168">
        <v>2081</v>
      </c>
      <c r="F181" s="168">
        <v>2172</v>
      </c>
      <c r="G181" s="168">
        <v>693</v>
      </c>
      <c r="H181" s="167">
        <v>152678</v>
      </c>
      <c r="I181" s="168">
        <v>27404</v>
      </c>
      <c r="J181" s="168">
        <v>53995</v>
      </c>
      <c r="K181" s="176">
        <v>71279</v>
      </c>
    </row>
    <row r="182" spans="2:11" ht="12.75">
      <c r="B182" s="179" t="s">
        <v>204</v>
      </c>
      <c r="C182" s="166">
        <f>SUM(D182+H182)</f>
        <v>153027</v>
      </c>
      <c r="D182" s="168">
        <v>3583</v>
      </c>
      <c r="E182" s="168">
        <v>1512</v>
      </c>
      <c r="F182" s="168">
        <v>1540</v>
      </c>
      <c r="G182" s="168">
        <v>531</v>
      </c>
      <c r="H182" s="168">
        <v>149444</v>
      </c>
      <c r="I182" s="168">
        <v>26016</v>
      </c>
      <c r="J182" s="168">
        <v>53618</v>
      </c>
      <c r="K182" s="176">
        <v>69810</v>
      </c>
    </row>
    <row r="183" spans="2:11" ht="12.75">
      <c r="B183" s="179" t="s">
        <v>205</v>
      </c>
      <c r="C183" s="166">
        <f t="shared" si="28"/>
        <v>148481</v>
      </c>
      <c r="D183" s="168">
        <v>3581</v>
      </c>
      <c r="E183" s="168">
        <v>1769</v>
      </c>
      <c r="F183" s="168">
        <v>1378</v>
      </c>
      <c r="G183" s="168">
        <v>434</v>
      </c>
      <c r="H183" s="168">
        <v>144900</v>
      </c>
      <c r="I183" s="168">
        <v>24386</v>
      </c>
      <c r="J183" s="168">
        <v>51130</v>
      </c>
      <c r="K183" s="176">
        <v>69384</v>
      </c>
    </row>
    <row r="184" spans="2:11" ht="15">
      <c r="B184" s="180"/>
      <c r="C184" s="167"/>
      <c r="D184" s="167"/>
      <c r="E184" s="167"/>
      <c r="F184" s="167"/>
      <c r="G184" s="167"/>
      <c r="H184" s="167"/>
      <c r="I184" s="167"/>
      <c r="J184" s="167"/>
      <c r="K184" s="176"/>
    </row>
    <row r="185" spans="2:11" ht="12.75">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75">
      <c r="B186" s="154"/>
      <c r="C186" s="155"/>
      <c r="D186" s="155"/>
      <c r="E186" s="155"/>
      <c r="F186" s="155"/>
      <c r="G186" s="155"/>
      <c r="H186" s="155"/>
      <c r="I186" s="155"/>
      <c r="J186" s="155"/>
      <c r="K186" s="183"/>
    </row>
    <row r="187" spans="2:11" ht="12.75">
      <c r="B187" s="154"/>
      <c r="C187" s="1401" t="s">
        <v>206</v>
      </c>
      <c r="D187" s="1401"/>
      <c r="E187" s="1401"/>
      <c r="F187" s="1401"/>
      <c r="G187" s="1401"/>
      <c r="H187" s="1401"/>
      <c r="I187" s="1401"/>
      <c r="J187" s="1401"/>
      <c r="K187" s="1402"/>
    </row>
    <row r="188" spans="2:11" ht="12.75">
      <c r="B188" s="152"/>
      <c r="C188" s="155"/>
      <c r="D188" s="155"/>
      <c r="E188" s="155"/>
      <c r="F188" s="155"/>
      <c r="G188" s="155"/>
      <c r="H188" s="155"/>
      <c r="I188" s="155"/>
      <c r="J188" s="155"/>
      <c r="K188" s="183"/>
    </row>
    <row r="189" spans="2:11" ht="12.7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7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7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7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7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7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7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7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7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7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7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7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75">
      <c r="B201" s="154"/>
      <c r="C201" s="167"/>
      <c r="D201" s="167"/>
      <c r="E201" s="167"/>
      <c r="F201" s="167"/>
      <c r="G201" s="167"/>
      <c r="H201" s="167"/>
      <c r="I201" s="167"/>
      <c r="J201" s="167"/>
      <c r="K201" s="176"/>
    </row>
    <row r="202" spans="2:11" ht="12.75">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2.75">
      <c r="B203" s="185"/>
      <c r="C203" s="156"/>
      <c r="D203" s="156"/>
      <c r="E203" s="156"/>
      <c r="F203" s="156"/>
      <c r="G203" s="156"/>
      <c r="H203" s="156"/>
      <c r="I203" s="156"/>
      <c r="J203" s="156"/>
      <c r="K203" s="186"/>
    </row>
    <row r="204" spans="2:11" ht="12.75" customHeight="1">
      <c r="B204" s="1403" t="s">
        <v>186</v>
      </c>
      <c r="C204" s="1373" t="s">
        <v>18</v>
      </c>
      <c r="D204" s="1373" t="s">
        <v>187</v>
      </c>
      <c r="E204" s="1380" t="s">
        <v>188</v>
      </c>
      <c r="F204" s="1381"/>
      <c r="G204" s="1382"/>
      <c r="H204" s="1383" t="s">
        <v>189</v>
      </c>
      <c r="I204" s="1385" t="s">
        <v>190</v>
      </c>
      <c r="J204" s="1386"/>
      <c r="K204" s="1387"/>
    </row>
    <row r="205" spans="2:11" ht="11.25" customHeight="1">
      <c r="B205" s="1404"/>
      <c r="C205" s="1379"/>
      <c r="D205" s="1379"/>
      <c r="E205" s="1371" t="s">
        <v>209</v>
      </c>
      <c r="F205" s="1373" t="s">
        <v>210</v>
      </c>
      <c r="G205" s="1373" t="s">
        <v>211</v>
      </c>
      <c r="H205" s="1384"/>
      <c r="I205" s="1371" t="s">
        <v>191</v>
      </c>
      <c r="J205" s="1371" t="s">
        <v>20</v>
      </c>
      <c r="K205" s="1375" t="s">
        <v>192</v>
      </c>
    </row>
    <row r="206" spans="2:11" ht="11.25" customHeight="1">
      <c r="B206" s="1404"/>
      <c r="C206" s="1379"/>
      <c r="D206" s="1379"/>
      <c r="E206" s="1388"/>
      <c r="F206" s="1379"/>
      <c r="G206" s="1379"/>
      <c r="H206" s="1384"/>
      <c r="I206" s="1372"/>
      <c r="J206" s="1372"/>
      <c r="K206" s="1376"/>
    </row>
    <row r="207" spans="2:11" ht="12.75">
      <c r="B207" s="150">
        <v>0</v>
      </c>
      <c r="C207" s="157">
        <v>1</v>
      </c>
      <c r="D207" s="157">
        <v>2</v>
      </c>
      <c r="E207" s="158">
        <v>3</v>
      </c>
      <c r="F207" s="158">
        <v>4</v>
      </c>
      <c r="G207" s="157">
        <v>5</v>
      </c>
      <c r="H207" s="157">
        <v>6</v>
      </c>
      <c r="I207" s="157">
        <v>7</v>
      </c>
      <c r="J207" s="157">
        <v>8</v>
      </c>
      <c r="K207" s="187">
        <v>9</v>
      </c>
    </row>
    <row r="208" spans="2:11" ht="12.75">
      <c r="B208" s="152"/>
      <c r="C208" s="155"/>
      <c r="D208" s="155"/>
      <c r="E208" s="155"/>
      <c r="F208" s="155"/>
      <c r="G208" s="155"/>
      <c r="H208" s="155"/>
      <c r="I208" s="155"/>
      <c r="J208" s="155"/>
      <c r="K208" s="183"/>
    </row>
    <row r="209" spans="2:11" ht="12.75">
      <c r="B209" s="154"/>
      <c r="C209" s="1401" t="s">
        <v>207</v>
      </c>
      <c r="D209" s="1401"/>
      <c r="E209" s="1401"/>
      <c r="F209" s="1401"/>
      <c r="G209" s="1401"/>
      <c r="H209" s="1401"/>
      <c r="I209" s="1401"/>
      <c r="J209" s="1401"/>
      <c r="K209" s="1402"/>
    </row>
    <row r="210" spans="2:11" ht="12.75">
      <c r="B210" s="154"/>
      <c r="C210" s="159"/>
      <c r="D210" s="159"/>
      <c r="E210" s="159"/>
      <c r="F210" s="159"/>
      <c r="G210" s="159"/>
      <c r="H210" s="159"/>
      <c r="I210" s="159"/>
      <c r="J210" s="159"/>
      <c r="K210" s="188"/>
    </row>
    <row r="211" spans="2:11" ht="12.7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7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7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7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7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7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7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7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7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7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7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7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75">
      <c r="B223" s="184"/>
      <c r="C223" s="165"/>
      <c r="D223" s="162"/>
      <c r="E223" s="163"/>
      <c r="F223" s="163"/>
      <c r="G223" s="163"/>
      <c r="H223" s="162"/>
      <c r="I223" s="163"/>
      <c r="J223" s="163"/>
      <c r="K223" s="189"/>
    </row>
    <row r="224" spans="2:11" ht="12.75">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9.5">
      <c r="B227" s="154"/>
      <c r="C227"/>
      <c r="D227"/>
      <c r="E227" s="191"/>
      <c r="F227" s="192" t="s">
        <v>208</v>
      </c>
      <c r="G227" s="192"/>
      <c r="H227" s="192"/>
      <c r="I227" s="192"/>
      <c r="J227" s="193"/>
      <c r="K227" s="194"/>
    </row>
    <row r="228" spans="2:11" ht="15.7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7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7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7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7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7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7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7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7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7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7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5"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89" t="s">
        <v>434</v>
      </c>
      <c r="C243" s="1389"/>
      <c r="D243" s="1389"/>
      <c r="E243" s="1389"/>
      <c r="F243" s="1389"/>
      <c r="G243" s="1389"/>
      <c r="H243" s="1389"/>
      <c r="I243" s="1389"/>
      <c r="J243" s="1389"/>
      <c r="K243" s="1389"/>
    </row>
    <row r="244" spans="2:11" ht="18.75" thickBot="1">
      <c r="B244" s="84"/>
      <c r="C244" s="84"/>
      <c r="D244" s="84"/>
      <c r="E244" s="84"/>
      <c r="F244" s="85" t="s">
        <v>185</v>
      </c>
      <c r="G244" s="84"/>
      <c r="H244" s="84"/>
      <c r="I244" s="84"/>
      <c r="J244" s="84"/>
      <c r="K244" s="84"/>
    </row>
    <row r="245" spans="2:11" ht="12.75">
      <c r="B245" s="1390" t="s">
        <v>186</v>
      </c>
      <c r="C245" s="1393" t="s">
        <v>18</v>
      </c>
      <c r="D245" s="1393" t="s">
        <v>187</v>
      </c>
      <c r="E245" s="1405" t="s">
        <v>188</v>
      </c>
      <c r="F245" s="1406"/>
      <c r="G245" s="1407"/>
      <c r="H245" s="1393" t="s">
        <v>189</v>
      </c>
      <c r="I245" s="1405" t="s">
        <v>190</v>
      </c>
      <c r="J245" s="1406"/>
      <c r="K245" s="1408"/>
    </row>
    <row r="246" spans="2:11">
      <c r="B246" s="1391"/>
      <c r="C246" s="1379"/>
      <c r="D246" s="1379"/>
      <c r="E246" s="1388" t="s">
        <v>209</v>
      </c>
      <c r="F246" s="1379" t="s">
        <v>210</v>
      </c>
      <c r="G246" s="1379" t="s">
        <v>211</v>
      </c>
      <c r="H246" s="1379"/>
      <c r="I246" s="1388" t="s">
        <v>191</v>
      </c>
      <c r="J246" s="1388" t="s">
        <v>20</v>
      </c>
      <c r="K246" s="1400" t="s">
        <v>245</v>
      </c>
    </row>
    <row r="247" spans="2:11" ht="12" thickBot="1">
      <c r="B247" s="1411"/>
      <c r="C247" s="1412"/>
      <c r="D247" s="1412"/>
      <c r="E247" s="1413"/>
      <c r="F247" s="1412"/>
      <c r="G247" s="1412"/>
      <c r="H247" s="1412"/>
      <c r="I247" s="1413"/>
      <c r="J247" s="1413"/>
      <c r="K247" s="1414"/>
    </row>
    <row r="248" spans="2:11" ht="13.5" thickBot="1">
      <c r="B248" s="253">
        <v>0</v>
      </c>
      <c r="C248" s="254">
        <v>1</v>
      </c>
      <c r="D248" s="254">
        <v>2</v>
      </c>
      <c r="E248" s="255">
        <v>3</v>
      </c>
      <c r="F248" s="255">
        <v>4</v>
      </c>
      <c r="G248" s="254">
        <v>5</v>
      </c>
      <c r="H248" s="254">
        <v>6</v>
      </c>
      <c r="I248" s="254">
        <v>7</v>
      </c>
      <c r="J248" s="254">
        <v>8</v>
      </c>
      <c r="K248" s="256">
        <v>9</v>
      </c>
    </row>
    <row r="249" spans="2:11" ht="12.75">
      <c r="B249" s="152"/>
      <c r="C249" s="68"/>
      <c r="D249" s="68"/>
      <c r="E249" s="68"/>
      <c r="F249" s="68"/>
      <c r="G249" s="68"/>
      <c r="H249" s="68"/>
      <c r="I249" s="68"/>
      <c r="J249" s="68"/>
      <c r="K249" s="153"/>
    </row>
    <row r="250" spans="2:11" ht="14.25">
      <c r="B250" s="154"/>
      <c r="C250" s="1377" t="s">
        <v>193</v>
      </c>
      <c r="D250" s="1377"/>
      <c r="E250" s="1377"/>
      <c r="F250" s="1377"/>
      <c r="G250" s="1377"/>
      <c r="H250" s="1377"/>
      <c r="I250" s="1377"/>
      <c r="J250" s="1377"/>
      <c r="K250" s="1378"/>
    </row>
    <row r="251" spans="2:11" ht="12.75">
      <c r="B251" s="152"/>
      <c r="C251" s="68"/>
      <c r="D251" s="68"/>
      <c r="E251" s="68"/>
      <c r="F251" s="68"/>
      <c r="G251" s="68"/>
      <c r="H251" s="68"/>
      <c r="I251" s="68"/>
      <c r="J251" s="68"/>
      <c r="K251" s="153"/>
    </row>
    <row r="252" spans="2:11" ht="12.75">
      <c r="B252" s="174" t="s">
        <v>194</v>
      </c>
      <c r="C252" s="166">
        <f>SUM(D252+H252)</f>
        <v>136548</v>
      </c>
      <c r="D252" s="166">
        <v>3929</v>
      </c>
      <c r="E252" s="166">
        <v>1797</v>
      </c>
      <c r="F252" s="166">
        <v>1634</v>
      </c>
      <c r="G252" s="166">
        <v>498</v>
      </c>
      <c r="H252" s="166">
        <v>132619</v>
      </c>
      <c r="I252" s="166">
        <v>22626</v>
      </c>
      <c r="J252" s="166">
        <v>43264</v>
      </c>
      <c r="K252" s="175">
        <v>66729</v>
      </c>
    </row>
    <row r="253" spans="2:11" ht="12.7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75">
      <c r="B254" s="174" t="s">
        <v>196</v>
      </c>
      <c r="C254" s="166">
        <f t="shared" si="43"/>
        <v>171713</v>
      </c>
      <c r="D254" s="168">
        <v>3501</v>
      </c>
      <c r="E254" s="168">
        <v>1634</v>
      </c>
      <c r="F254" s="168">
        <v>1235</v>
      </c>
      <c r="G254" s="167">
        <v>632</v>
      </c>
      <c r="H254" s="166">
        <v>168212</v>
      </c>
      <c r="I254" s="168">
        <v>29512</v>
      </c>
      <c r="J254" s="168">
        <v>49145</v>
      </c>
      <c r="K254" s="176">
        <v>89555</v>
      </c>
    </row>
    <row r="255" spans="2:11" ht="12.75">
      <c r="B255" s="174" t="s">
        <v>197</v>
      </c>
      <c r="C255" s="166">
        <f>SUM(D255+H255)</f>
        <v>145602</v>
      </c>
      <c r="D255" s="166">
        <v>3291</v>
      </c>
      <c r="E255" s="167">
        <v>1621</v>
      </c>
      <c r="F255" s="167">
        <v>1390</v>
      </c>
      <c r="G255" s="166">
        <v>280</v>
      </c>
      <c r="H255" s="166">
        <v>142311</v>
      </c>
      <c r="I255" s="166">
        <v>25191</v>
      </c>
      <c r="J255" s="166">
        <v>41794</v>
      </c>
      <c r="K255" s="175">
        <v>75326</v>
      </c>
    </row>
    <row r="256" spans="2:11" ht="12.75">
      <c r="B256" s="174" t="s">
        <v>198</v>
      </c>
      <c r="C256" s="166">
        <f>SUM(D256+H256)</f>
        <v>150373</v>
      </c>
      <c r="D256" s="70">
        <v>2826</v>
      </c>
      <c r="E256" s="170">
        <v>1233</v>
      </c>
      <c r="F256" s="161">
        <v>1118</v>
      </c>
      <c r="G256" s="161">
        <v>475</v>
      </c>
      <c r="H256" s="70">
        <v>147547</v>
      </c>
      <c r="I256" s="170">
        <v>28306</v>
      </c>
      <c r="J256" s="170">
        <v>40535</v>
      </c>
      <c r="K256" s="177">
        <v>78706</v>
      </c>
    </row>
    <row r="257" spans="2:11" ht="12.75">
      <c r="B257" s="174" t="s">
        <v>199</v>
      </c>
      <c r="C257" s="166">
        <f t="shared" si="43"/>
        <v>157880</v>
      </c>
      <c r="D257" s="166">
        <v>3242</v>
      </c>
      <c r="E257" s="167">
        <v>1632</v>
      </c>
      <c r="F257" s="167">
        <v>1361</v>
      </c>
      <c r="G257" s="166">
        <v>249</v>
      </c>
      <c r="H257" s="166">
        <v>154638</v>
      </c>
      <c r="I257" s="166">
        <v>30478</v>
      </c>
      <c r="J257" s="166">
        <v>43813</v>
      </c>
      <c r="K257" s="175">
        <v>80347</v>
      </c>
    </row>
    <row r="258" spans="2:11" ht="12.75">
      <c r="B258" s="174" t="s">
        <v>200</v>
      </c>
      <c r="C258" s="166">
        <f>SUM(D258+H258)</f>
        <v>143062</v>
      </c>
      <c r="D258" s="71">
        <v>3380</v>
      </c>
      <c r="E258" s="168">
        <v>1705</v>
      </c>
      <c r="F258" s="167">
        <v>1237</v>
      </c>
      <c r="G258" s="167">
        <v>438</v>
      </c>
      <c r="H258" s="166">
        <v>139682</v>
      </c>
      <c r="I258" s="168">
        <v>26891</v>
      </c>
      <c r="J258" s="168">
        <v>45026</v>
      </c>
      <c r="K258" s="176">
        <v>67765</v>
      </c>
    </row>
    <row r="259" spans="2:11" ht="12.75">
      <c r="B259" s="174" t="s">
        <v>201</v>
      </c>
      <c r="C259" s="166">
        <f t="shared" si="43"/>
        <v>150735</v>
      </c>
      <c r="D259" s="71">
        <v>3542</v>
      </c>
      <c r="E259" s="168">
        <v>1475</v>
      </c>
      <c r="F259" s="168">
        <v>1669</v>
      </c>
      <c r="G259" s="167">
        <v>398</v>
      </c>
      <c r="H259" s="166">
        <v>147193</v>
      </c>
      <c r="I259" s="168">
        <v>24660</v>
      </c>
      <c r="J259" s="168">
        <v>45770</v>
      </c>
      <c r="K259" s="176">
        <v>76763</v>
      </c>
    </row>
    <row r="260" spans="2:11" ht="12.75">
      <c r="B260" s="174" t="s">
        <v>202</v>
      </c>
      <c r="C260" s="166">
        <f t="shared" si="43"/>
        <v>153716</v>
      </c>
      <c r="D260" s="166">
        <v>3971</v>
      </c>
      <c r="E260" s="167">
        <v>1882</v>
      </c>
      <c r="F260" s="167">
        <v>1766</v>
      </c>
      <c r="G260" s="166">
        <v>323</v>
      </c>
      <c r="H260" s="166">
        <v>149745</v>
      </c>
      <c r="I260" s="166">
        <v>26122</v>
      </c>
      <c r="J260" s="166">
        <v>51264</v>
      </c>
      <c r="K260" s="175">
        <v>72359</v>
      </c>
    </row>
    <row r="261" spans="2:11" ht="12.75">
      <c r="B261" s="178" t="s">
        <v>203</v>
      </c>
      <c r="C261" s="166">
        <f>SUM(D261+H261)</f>
        <v>141811</v>
      </c>
      <c r="D261" s="71">
        <v>3613</v>
      </c>
      <c r="E261" s="168">
        <v>1762</v>
      </c>
      <c r="F261" s="168">
        <v>1478</v>
      </c>
      <c r="G261" s="168">
        <v>373</v>
      </c>
      <c r="H261" s="167">
        <v>138198</v>
      </c>
      <c r="I261" s="168">
        <v>24782</v>
      </c>
      <c r="J261" s="168">
        <v>47887</v>
      </c>
      <c r="K261" s="176">
        <v>65529</v>
      </c>
    </row>
    <row r="262" spans="2:11" ht="12.75">
      <c r="B262" s="179" t="s">
        <v>204</v>
      </c>
      <c r="C262" s="166">
        <f>SUM(D262+H262)</f>
        <v>160182</v>
      </c>
      <c r="D262" s="168">
        <v>3525</v>
      </c>
      <c r="E262" s="168">
        <v>1413</v>
      </c>
      <c r="F262" s="168">
        <v>1694</v>
      </c>
      <c r="G262" s="168">
        <v>418</v>
      </c>
      <c r="H262" s="168">
        <v>156657</v>
      </c>
      <c r="I262" s="168">
        <v>26273</v>
      </c>
      <c r="J262" s="168">
        <v>53250</v>
      </c>
      <c r="K262" s="176">
        <v>77134</v>
      </c>
    </row>
    <row r="263" spans="2:11" ht="12.75">
      <c r="B263" s="179" t="s">
        <v>205</v>
      </c>
      <c r="C263" s="166">
        <f t="shared" si="43"/>
        <v>132948</v>
      </c>
      <c r="D263" s="168">
        <v>4099</v>
      </c>
      <c r="E263" s="168">
        <v>2454</v>
      </c>
      <c r="F263" s="168">
        <v>1331</v>
      </c>
      <c r="G263" s="168">
        <v>314</v>
      </c>
      <c r="H263" s="168">
        <v>128849</v>
      </c>
      <c r="I263" s="168">
        <v>23103</v>
      </c>
      <c r="J263" s="168">
        <v>43279</v>
      </c>
      <c r="K263" s="176">
        <v>62467</v>
      </c>
    </row>
    <row r="264" spans="2:11" ht="15">
      <c r="B264" s="180"/>
      <c r="C264" s="167"/>
      <c r="D264" s="167"/>
      <c r="E264" s="167"/>
      <c r="F264" s="167"/>
      <c r="G264" s="167"/>
      <c r="H264" s="167"/>
      <c r="I264" s="167"/>
      <c r="J264" s="167"/>
      <c r="K264" s="176"/>
    </row>
    <row r="265" spans="2:11" ht="12.75">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75">
      <c r="B266" s="154"/>
      <c r="C266" s="155"/>
      <c r="D266" s="155"/>
      <c r="E266" s="155"/>
      <c r="F266" s="155"/>
      <c r="G266" s="155"/>
      <c r="H266" s="155"/>
      <c r="I266" s="155"/>
      <c r="J266" s="155"/>
      <c r="K266" s="183"/>
    </row>
    <row r="267" spans="2:11" ht="12.75">
      <c r="B267" s="154"/>
      <c r="C267" s="1401" t="s">
        <v>206</v>
      </c>
      <c r="D267" s="1401"/>
      <c r="E267" s="1401"/>
      <c r="F267" s="1401"/>
      <c r="G267" s="1401"/>
      <c r="H267" s="1401"/>
      <c r="I267" s="1401"/>
      <c r="J267" s="1401"/>
      <c r="K267" s="1402"/>
    </row>
    <row r="268" spans="2:11" ht="12.75">
      <c r="B268" s="152"/>
      <c r="C268" s="155"/>
      <c r="D268" s="155"/>
      <c r="E268" s="155"/>
      <c r="F268" s="155"/>
      <c r="G268" s="155"/>
      <c r="H268" s="155"/>
      <c r="I268" s="155"/>
      <c r="J268" s="155"/>
      <c r="K268" s="183"/>
    </row>
    <row r="269" spans="2:11" ht="12.7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7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7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7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7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7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7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7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7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7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7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7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75">
      <c r="B281" s="154"/>
      <c r="C281" s="167"/>
      <c r="D281" s="167"/>
      <c r="E281" s="167"/>
      <c r="F281" s="167"/>
      <c r="G281" s="167"/>
      <c r="H281" s="167"/>
      <c r="I281" s="167"/>
      <c r="J281" s="167"/>
      <c r="K281" s="176"/>
    </row>
    <row r="282" spans="2:11" ht="12.75">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2.75">
      <c r="B283" s="185"/>
      <c r="C283" s="156"/>
      <c r="D283" s="156"/>
      <c r="E283" s="156"/>
      <c r="F283" s="156"/>
      <c r="G283" s="156"/>
      <c r="H283" s="156"/>
      <c r="I283" s="156"/>
      <c r="J283" s="156"/>
      <c r="K283" s="186"/>
    </row>
    <row r="284" spans="2:11" ht="12.75" customHeight="1">
      <c r="B284" s="1403" t="s">
        <v>186</v>
      </c>
      <c r="C284" s="1373" t="s">
        <v>18</v>
      </c>
      <c r="D284" s="1373" t="s">
        <v>187</v>
      </c>
      <c r="E284" s="1380" t="s">
        <v>188</v>
      </c>
      <c r="F284" s="1381"/>
      <c r="G284" s="1382"/>
      <c r="H284" s="1383" t="s">
        <v>189</v>
      </c>
      <c r="I284" s="1385" t="s">
        <v>190</v>
      </c>
      <c r="J284" s="1386"/>
      <c r="K284" s="1387"/>
    </row>
    <row r="285" spans="2:11" ht="11.25" customHeight="1">
      <c r="B285" s="1404"/>
      <c r="C285" s="1379"/>
      <c r="D285" s="1379"/>
      <c r="E285" s="1371" t="s">
        <v>209</v>
      </c>
      <c r="F285" s="1373" t="s">
        <v>210</v>
      </c>
      <c r="G285" s="1373" t="s">
        <v>211</v>
      </c>
      <c r="H285" s="1384"/>
      <c r="I285" s="1371" t="s">
        <v>191</v>
      </c>
      <c r="J285" s="1371" t="s">
        <v>20</v>
      </c>
      <c r="K285" s="1375" t="s">
        <v>192</v>
      </c>
    </row>
    <row r="286" spans="2:11" ht="11.25" customHeight="1">
      <c r="B286" s="1404"/>
      <c r="C286" s="1379"/>
      <c r="D286" s="1379"/>
      <c r="E286" s="1388"/>
      <c r="F286" s="1379"/>
      <c r="G286" s="1379"/>
      <c r="H286" s="1384"/>
      <c r="I286" s="1372"/>
      <c r="J286" s="1372"/>
      <c r="K286" s="1376"/>
    </row>
    <row r="287" spans="2:11" ht="12.75">
      <c r="B287" s="150">
        <v>0</v>
      </c>
      <c r="C287" s="157">
        <v>1</v>
      </c>
      <c r="D287" s="157">
        <v>2</v>
      </c>
      <c r="E287" s="158">
        <v>3</v>
      </c>
      <c r="F287" s="158">
        <v>4</v>
      </c>
      <c r="G287" s="157">
        <v>5</v>
      </c>
      <c r="H287" s="157">
        <v>6</v>
      </c>
      <c r="I287" s="157">
        <v>7</v>
      </c>
      <c r="J287" s="157">
        <v>8</v>
      </c>
      <c r="K287" s="187">
        <v>9</v>
      </c>
    </row>
    <row r="288" spans="2:11" ht="12.75">
      <c r="B288" s="152"/>
      <c r="C288" s="155"/>
      <c r="D288" s="155"/>
      <c r="E288" s="155"/>
      <c r="F288" s="155"/>
      <c r="G288" s="155"/>
      <c r="H288" s="155"/>
      <c r="I288" s="155"/>
      <c r="J288" s="155"/>
      <c r="K288" s="183"/>
    </row>
    <row r="289" spans="2:11" ht="12.75">
      <c r="B289" s="154"/>
      <c r="C289" s="1401" t="s">
        <v>207</v>
      </c>
      <c r="D289" s="1401"/>
      <c r="E289" s="1401"/>
      <c r="F289" s="1401"/>
      <c r="G289" s="1401"/>
      <c r="H289" s="1401"/>
      <c r="I289" s="1401"/>
      <c r="J289" s="1401"/>
      <c r="K289" s="1402"/>
    </row>
    <row r="290" spans="2:11" ht="12.75">
      <c r="B290" s="154"/>
      <c r="C290" s="159"/>
      <c r="D290" s="159"/>
      <c r="E290" s="159"/>
      <c r="F290" s="159"/>
      <c r="G290" s="159"/>
      <c r="H290" s="159"/>
      <c r="I290" s="159"/>
      <c r="J290" s="159"/>
      <c r="K290" s="188"/>
    </row>
    <row r="291" spans="2:11" ht="12.7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7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7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7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7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7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7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7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7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7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7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7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75">
      <c r="B303" s="184"/>
      <c r="C303" s="165"/>
      <c r="D303" s="162"/>
      <c r="E303" s="163"/>
      <c r="F303" s="163"/>
      <c r="G303" s="163"/>
      <c r="H303" s="162"/>
      <c r="I303" s="163"/>
      <c r="J303" s="163"/>
      <c r="K303" s="189"/>
    </row>
    <row r="304" spans="2:11" ht="12.75">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9.5">
      <c r="B307" s="154"/>
      <c r="C307"/>
      <c r="D307"/>
      <c r="E307" s="191"/>
      <c r="F307" s="192" t="s">
        <v>208</v>
      </c>
      <c r="G307" s="192"/>
      <c r="H307" s="192"/>
      <c r="I307" s="192"/>
      <c r="J307" s="193"/>
      <c r="K307" s="194"/>
    </row>
    <row r="308" spans="2:11" ht="15.7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7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7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7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7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7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7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7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7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7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7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5"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2" thickBot="1"/>
    <row r="323" spans="2:11" ht="18.75" thickBot="1">
      <c r="B323" s="1395" t="s">
        <v>463</v>
      </c>
      <c r="C323" s="1396"/>
      <c r="D323" s="1396"/>
      <c r="E323" s="1396"/>
      <c r="F323" s="1396"/>
      <c r="G323" s="1396"/>
      <c r="H323" s="1396"/>
      <c r="I323" s="1396"/>
      <c r="J323" s="1396"/>
      <c r="K323" s="1397"/>
    </row>
    <row r="324" spans="2:11" ht="18">
      <c r="B324" s="796"/>
      <c r="C324" s="797"/>
      <c r="D324" s="797"/>
      <c r="E324" s="797"/>
      <c r="F324" s="481" t="s">
        <v>185</v>
      </c>
      <c r="G324" s="797"/>
      <c r="H324" s="797"/>
      <c r="I324" s="797"/>
      <c r="J324" s="797"/>
      <c r="K324" s="798"/>
    </row>
    <row r="325" spans="2:11" ht="12.75">
      <c r="B325" s="1398" t="s">
        <v>186</v>
      </c>
      <c r="C325" s="1373" t="s">
        <v>18</v>
      </c>
      <c r="D325" s="1373" t="s">
        <v>187</v>
      </c>
      <c r="E325" s="1380" t="s">
        <v>188</v>
      </c>
      <c r="F325" s="1381"/>
      <c r="G325" s="1382"/>
      <c r="H325" s="1383" t="s">
        <v>189</v>
      </c>
      <c r="I325" s="1380" t="s">
        <v>190</v>
      </c>
      <c r="J325" s="1381"/>
      <c r="K325" s="1399"/>
    </row>
    <row r="326" spans="2:11">
      <c r="B326" s="1391"/>
      <c r="C326" s="1379"/>
      <c r="D326" s="1379"/>
      <c r="E326" s="1371" t="s">
        <v>209</v>
      </c>
      <c r="F326" s="1373" t="s">
        <v>210</v>
      </c>
      <c r="G326" s="1373" t="s">
        <v>211</v>
      </c>
      <c r="H326" s="1384"/>
      <c r="I326" s="1371" t="s">
        <v>191</v>
      </c>
      <c r="J326" s="1371" t="s">
        <v>20</v>
      </c>
      <c r="K326" s="1375" t="s">
        <v>245</v>
      </c>
    </row>
    <row r="327" spans="2:11">
      <c r="B327" s="1391"/>
      <c r="C327" s="1379"/>
      <c r="D327" s="1379"/>
      <c r="E327" s="1388"/>
      <c r="F327" s="1379"/>
      <c r="G327" s="1379"/>
      <c r="H327" s="1384"/>
      <c r="I327" s="1388"/>
      <c r="J327" s="1388"/>
      <c r="K327" s="1400"/>
    </row>
    <row r="328" spans="2:11" ht="12.75">
      <c r="B328" s="150">
        <v>0</v>
      </c>
      <c r="C328" s="66">
        <v>1</v>
      </c>
      <c r="D328" s="66">
        <v>2</v>
      </c>
      <c r="E328" s="67">
        <v>3</v>
      </c>
      <c r="F328" s="67">
        <v>4</v>
      </c>
      <c r="G328" s="66">
        <v>5</v>
      </c>
      <c r="H328" s="66">
        <v>6</v>
      </c>
      <c r="I328" s="66">
        <v>7</v>
      </c>
      <c r="J328" s="66">
        <v>8</v>
      </c>
      <c r="K328" s="151">
        <v>9</v>
      </c>
    </row>
    <row r="329" spans="2:11" ht="12.75">
      <c r="B329" s="152"/>
      <c r="C329" s="68"/>
      <c r="D329" s="68"/>
      <c r="E329" s="68"/>
      <c r="F329" s="68"/>
      <c r="G329" s="68"/>
      <c r="H329" s="68"/>
      <c r="I329" s="68"/>
      <c r="J329" s="68"/>
      <c r="K329" s="153"/>
    </row>
    <row r="330" spans="2:11" ht="14.25">
      <c r="B330" s="154"/>
      <c r="C330" s="1377" t="s">
        <v>193</v>
      </c>
      <c r="D330" s="1377"/>
      <c r="E330" s="1377"/>
      <c r="F330" s="1377"/>
      <c r="G330" s="1377"/>
      <c r="H330" s="1377"/>
      <c r="I330" s="1377"/>
      <c r="J330" s="1377"/>
      <c r="K330" s="1378"/>
    </row>
    <row r="331" spans="2:11" ht="12.75">
      <c r="B331" s="152"/>
      <c r="C331" s="68"/>
      <c r="D331" s="68"/>
      <c r="E331" s="68"/>
      <c r="F331" s="68"/>
      <c r="G331" s="68"/>
      <c r="H331" s="68"/>
      <c r="I331" s="68"/>
      <c r="J331" s="68"/>
      <c r="K331" s="153"/>
    </row>
    <row r="332" spans="2:11" ht="12.75">
      <c r="B332" s="174" t="s">
        <v>194</v>
      </c>
      <c r="C332" s="166">
        <f>SUM(D332+H332)</f>
        <v>136406</v>
      </c>
      <c r="D332" s="166">
        <v>2862</v>
      </c>
      <c r="E332" s="166">
        <v>1106</v>
      </c>
      <c r="F332" s="166">
        <v>1311</v>
      </c>
      <c r="G332" s="166">
        <v>445</v>
      </c>
      <c r="H332" s="166">
        <v>133544</v>
      </c>
      <c r="I332" s="166">
        <v>24250</v>
      </c>
      <c r="J332" s="166">
        <v>40380</v>
      </c>
      <c r="K332" s="176">
        <v>68914</v>
      </c>
    </row>
    <row r="333" spans="2:11" ht="12.7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75">
      <c r="B334" s="174" t="s">
        <v>196</v>
      </c>
      <c r="C334" s="166">
        <f t="shared" si="61"/>
        <v>170008</v>
      </c>
      <c r="D334" s="168">
        <v>3972</v>
      </c>
      <c r="E334" s="168">
        <v>2161</v>
      </c>
      <c r="F334" s="168">
        <v>1402</v>
      </c>
      <c r="G334" s="167">
        <v>409</v>
      </c>
      <c r="H334" s="166">
        <v>166036</v>
      </c>
      <c r="I334" s="168">
        <v>28907</v>
      </c>
      <c r="J334" s="168">
        <v>44929</v>
      </c>
      <c r="K334" s="176">
        <v>92200</v>
      </c>
    </row>
    <row r="335" spans="2:11" ht="12.75">
      <c r="B335" s="174" t="s">
        <v>197</v>
      </c>
      <c r="C335" s="166">
        <f>SUM(D335+H335)</f>
        <v>124444</v>
      </c>
      <c r="D335" s="166">
        <v>2810</v>
      </c>
      <c r="E335" s="167">
        <v>1441</v>
      </c>
      <c r="F335" s="167">
        <v>987</v>
      </c>
      <c r="G335" s="166">
        <v>382</v>
      </c>
      <c r="H335" s="166">
        <v>121634</v>
      </c>
      <c r="I335" s="166">
        <v>20977</v>
      </c>
      <c r="J335" s="166">
        <v>36045</v>
      </c>
      <c r="K335" s="176">
        <v>64612</v>
      </c>
    </row>
    <row r="336" spans="2:11" ht="12.75">
      <c r="B336" s="174" t="s">
        <v>198</v>
      </c>
      <c r="C336" s="166">
        <f>SUM(D336+H336)</f>
        <v>151047</v>
      </c>
      <c r="D336" s="784">
        <v>2945</v>
      </c>
      <c r="E336" s="499">
        <v>1490</v>
      </c>
      <c r="F336" s="500">
        <v>1101</v>
      </c>
      <c r="G336" s="500">
        <v>354</v>
      </c>
      <c r="H336" s="784">
        <v>148102</v>
      </c>
      <c r="I336" s="499">
        <v>27100</v>
      </c>
      <c r="J336" s="499">
        <v>38353</v>
      </c>
      <c r="K336" s="785">
        <v>82649</v>
      </c>
    </row>
    <row r="337" spans="2:11" ht="12.75">
      <c r="B337" s="174" t="s">
        <v>199</v>
      </c>
      <c r="C337" s="166">
        <f t="shared" si="61"/>
        <v>147309</v>
      </c>
      <c r="D337" s="166">
        <v>3287</v>
      </c>
      <c r="E337" s="167">
        <v>1703</v>
      </c>
      <c r="F337" s="167">
        <v>1175</v>
      </c>
      <c r="G337" s="166">
        <v>409</v>
      </c>
      <c r="H337" s="166">
        <v>144022</v>
      </c>
      <c r="I337" s="166">
        <v>27906</v>
      </c>
      <c r="J337" s="166">
        <v>39280</v>
      </c>
      <c r="K337" s="176">
        <v>76836</v>
      </c>
    </row>
    <row r="338" spans="2:11" ht="12.75">
      <c r="B338" s="174" t="s">
        <v>200</v>
      </c>
      <c r="C338" s="166">
        <f>SUM(D338+H338)</f>
        <v>114652</v>
      </c>
      <c r="D338" s="71">
        <v>2668</v>
      </c>
      <c r="E338" s="168">
        <v>1596</v>
      </c>
      <c r="F338" s="167">
        <v>843</v>
      </c>
      <c r="G338" s="167">
        <v>229</v>
      </c>
      <c r="H338" s="166">
        <v>111984</v>
      </c>
      <c r="I338" s="168">
        <v>20935</v>
      </c>
      <c r="J338" s="168">
        <v>33872</v>
      </c>
      <c r="K338" s="176">
        <v>57177</v>
      </c>
    </row>
    <row r="339" spans="2:11" ht="12.75">
      <c r="B339" s="174" t="s">
        <v>201</v>
      </c>
      <c r="C339" s="166">
        <f t="shared" si="61"/>
        <v>153768</v>
      </c>
      <c r="D339" s="71">
        <v>4721</v>
      </c>
      <c r="E339" s="168">
        <v>2979</v>
      </c>
      <c r="F339" s="168">
        <v>1478</v>
      </c>
      <c r="G339" s="167">
        <v>264</v>
      </c>
      <c r="H339" s="166">
        <v>149047</v>
      </c>
      <c r="I339" s="168">
        <v>25537</v>
      </c>
      <c r="J339" s="168">
        <v>47842</v>
      </c>
      <c r="K339" s="176">
        <v>75668</v>
      </c>
    </row>
    <row r="340" spans="2:11" ht="12.75">
      <c r="B340" s="174" t="s">
        <v>202</v>
      </c>
      <c r="C340" s="166">
        <f t="shared" si="61"/>
        <v>147951</v>
      </c>
      <c r="D340" s="166">
        <v>4816</v>
      </c>
      <c r="E340" s="167">
        <v>2506</v>
      </c>
      <c r="F340" s="167">
        <v>2026</v>
      </c>
      <c r="G340" s="166">
        <v>284</v>
      </c>
      <c r="H340" s="166">
        <v>143135</v>
      </c>
      <c r="I340" s="166">
        <v>24522</v>
      </c>
      <c r="J340" s="166">
        <v>47621</v>
      </c>
      <c r="K340" s="176">
        <v>70992</v>
      </c>
    </row>
    <row r="341" spans="2:11" ht="12.75">
      <c r="B341" s="179" t="s">
        <v>203</v>
      </c>
      <c r="C341" s="166">
        <f>SUM(D341+H341)</f>
        <v>158309</v>
      </c>
      <c r="D341" s="71">
        <v>4413</v>
      </c>
      <c r="E341" s="168">
        <v>2190</v>
      </c>
      <c r="F341" s="168">
        <v>1960</v>
      </c>
      <c r="G341" s="168">
        <v>263</v>
      </c>
      <c r="H341" s="167">
        <v>153896</v>
      </c>
      <c r="I341" s="168">
        <v>26643</v>
      </c>
      <c r="J341" s="168">
        <v>52393</v>
      </c>
      <c r="K341" s="176">
        <v>74860</v>
      </c>
    </row>
    <row r="342" spans="2:11" ht="12.75">
      <c r="B342" s="179" t="s">
        <v>204</v>
      </c>
      <c r="C342" s="166">
        <f>SUM(D342+H342)</f>
        <v>150128</v>
      </c>
      <c r="D342" s="168">
        <v>4496</v>
      </c>
      <c r="E342" s="168">
        <v>2577</v>
      </c>
      <c r="F342" s="168">
        <v>1678</v>
      </c>
      <c r="G342" s="168">
        <v>241</v>
      </c>
      <c r="H342" s="168">
        <v>145632</v>
      </c>
      <c r="I342" s="168">
        <v>26044</v>
      </c>
      <c r="J342" s="168">
        <v>50043</v>
      </c>
      <c r="K342" s="176">
        <v>69545</v>
      </c>
    </row>
    <row r="343" spans="2:11" ht="12.75">
      <c r="B343" s="179" t="s">
        <v>205</v>
      </c>
      <c r="C343" s="166">
        <f t="shared" si="61"/>
        <v>127362</v>
      </c>
      <c r="D343" s="168">
        <v>4298</v>
      </c>
      <c r="E343" s="168">
        <v>2552</v>
      </c>
      <c r="F343" s="168">
        <v>1476</v>
      </c>
      <c r="G343" s="168">
        <v>270</v>
      </c>
      <c r="H343" s="168">
        <v>123064</v>
      </c>
      <c r="I343" s="168">
        <v>20572</v>
      </c>
      <c r="J343" s="168">
        <v>40956</v>
      </c>
      <c r="K343" s="176">
        <v>61536</v>
      </c>
    </row>
    <row r="344" spans="2:11" ht="15">
      <c r="B344" s="180"/>
      <c r="C344" s="167"/>
      <c r="D344" s="167"/>
      <c r="E344" s="167"/>
      <c r="F344" s="167"/>
      <c r="G344" s="167"/>
      <c r="H344" s="167"/>
      <c r="I344" s="167"/>
      <c r="J344" s="167"/>
      <c r="K344" s="176"/>
    </row>
    <row r="345" spans="2:11" ht="12.75">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75">
      <c r="B346" s="154"/>
      <c r="C346" s="155"/>
      <c r="D346" s="155"/>
      <c r="E346" s="155"/>
      <c r="F346" s="155"/>
      <c r="G346" s="155"/>
      <c r="H346" s="155"/>
      <c r="I346" s="155"/>
      <c r="J346" s="155"/>
      <c r="K346" s="183"/>
    </row>
    <row r="347" spans="2:11" ht="12.75">
      <c r="B347" s="154"/>
      <c r="C347" s="1401" t="s">
        <v>206</v>
      </c>
      <c r="D347" s="1401"/>
      <c r="E347" s="1401"/>
      <c r="F347" s="1401"/>
      <c r="G347" s="1401"/>
      <c r="H347" s="1401"/>
      <c r="I347" s="1401"/>
      <c r="J347" s="1401"/>
      <c r="K347" s="1402"/>
    </row>
    <row r="348" spans="2:11" ht="12.75">
      <c r="B348" s="152"/>
      <c r="C348" s="155"/>
      <c r="D348" s="155"/>
      <c r="E348" s="155"/>
      <c r="F348" s="155"/>
      <c r="G348" s="155"/>
      <c r="H348" s="155"/>
      <c r="I348" s="155"/>
      <c r="J348" s="155"/>
      <c r="K348" s="183"/>
    </row>
    <row r="349" spans="2:11" ht="12.7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7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7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7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75">
      <c r="B353" s="184" t="s">
        <v>198</v>
      </c>
      <c r="C353" s="166">
        <f t="shared" si="63"/>
        <v>45856347</v>
      </c>
      <c r="D353" s="499">
        <v>162284</v>
      </c>
      <c r="E353" s="499">
        <v>51355</v>
      </c>
      <c r="F353" s="499">
        <v>63157</v>
      </c>
      <c r="G353" s="499">
        <v>47772</v>
      </c>
      <c r="H353" s="499">
        <v>45694063</v>
      </c>
      <c r="I353" s="499">
        <v>7461819</v>
      </c>
      <c r="J353" s="499">
        <v>10755546</v>
      </c>
      <c r="K353" s="785">
        <v>27476698</v>
      </c>
    </row>
    <row r="354" spans="2:11" ht="12.7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7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7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7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7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7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7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75">
      <c r="B361" s="154"/>
      <c r="C361" s="167"/>
      <c r="D361" s="167"/>
      <c r="E361" s="167"/>
      <c r="F361" s="167"/>
      <c r="G361" s="167"/>
      <c r="H361" s="167"/>
      <c r="I361" s="167"/>
      <c r="J361" s="167"/>
      <c r="K361" s="176"/>
    </row>
    <row r="362" spans="2:11" ht="12.75">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2.75">
      <c r="B363" s="185"/>
      <c r="C363" s="156"/>
      <c r="D363" s="156"/>
      <c r="E363" s="156"/>
      <c r="F363" s="156"/>
      <c r="G363" s="156"/>
      <c r="H363" s="156"/>
      <c r="I363" s="156"/>
      <c r="J363" s="156"/>
      <c r="K363" s="186"/>
    </row>
    <row r="364" spans="2:11" ht="12.75" customHeight="1">
      <c r="B364" s="1403" t="s">
        <v>186</v>
      </c>
      <c r="C364" s="1373" t="s">
        <v>18</v>
      </c>
      <c r="D364" s="1373" t="s">
        <v>187</v>
      </c>
      <c r="E364" s="1380" t="s">
        <v>188</v>
      </c>
      <c r="F364" s="1381"/>
      <c r="G364" s="1382"/>
      <c r="H364" s="1383" t="s">
        <v>189</v>
      </c>
      <c r="I364" s="1385" t="s">
        <v>190</v>
      </c>
      <c r="J364" s="1386"/>
      <c r="K364" s="1387"/>
    </row>
    <row r="365" spans="2:11" ht="11.25" customHeight="1">
      <c r="B365" s="1404"/>
      <c r="C365" s="1379"/>
      <c r="D365" s="1379"/>
      <c r="E365" s="1371" t="s">
        <v>209</v>
      </c>
      <c r="F365" s="1373" t="s">
        <v>210</v>
      </c>
      <c r="G365" s="1373" t="s">
        <v>211</v>
      </c>
      <c r="H365" s="1384"/>
      <c r="I365" s="1371" t="s">
        <v>191</v>
      </c>
      <c r="J365" s="1371" t="s">
        <v>20</v>
      </c>
      <c r="K365" s="1375" t="s">
        <v>192</v>
      </c>
    </row>
    <row r="366" spans="2:11" ht="11.25" customHeight="1">
      <c r="B366" s="1404"/>
      <c r="C366" s="1379"/>
      <c r="D366" s="1379"/>
      <c r="E366" s="1388"/>
      <c r="F366" s="1379"/>
      <c r="G366" s="1379"/>
      <c r="H366" s="1384"/>
      <c r="I366" s="1372"/>
      <c r="J366" s="1372"/>
      <c r="K366" s="1376"/>
    </row>
    <row r="367" spans="2:11" ht="12.75">
      <c r="B367" s="150">
        <v>0</v>
      </c>
      <c r="C367" s="157">
        <v>1</v>
      </c>
      <c r="D367" s="157">
        <v>2</v>
      </c>
      <c r="E367" s="158">
        <v>3</v>
      </c>
      <c r="F367" s="158">
        <v>4</v>
      </c>
      <c r="G367" s="157">
        <v>5</v>
      </c>
      <c r="H367" s="157">
        <v>6</v>
      </c>
      <c r="I367" s="157">
        <v>7</v>
      </c>
      <c r="J367" s="157">
        <v>8</v>
      </c>
      <c r="K367" s="187">
        <v>9</v>
      </c>
    </row>
    <row r="368" spans="2:11" ht="12.75">
      <c r="B368" s="152"/>
      <c r="C368" s="155"/>
      <c r="D368" s="155"/>
      <c r="E368" s="155"/>
      <c r="F368" s="155"/>
      <c r="G368" s="155"/>
      <c r="H368" s="155"/>
      <c r="I368" s="155"/>
      <c r="J368" s="155"/>
      <c r="K368" s="183"/>
    </row>
    <row r="369" spans="2:11" ht="12.75">
      <c r="B369" s="154"/>
      <c r="C369" s="1401" t="s">
        <v>207</v>
      </c>
      <c r="D369" s="1401"/>
      <c r="E369" s="1401"/>
      <c r="F369" s="1401"/>
      <c r="G369" s="1401"/>
      <c r="H369" s="1401"/>
      <c r="I369" s="1401"/>
      <c r="J369" s="1401"/>
      <c r="K369" s="1402"/>
    </row>
    <row r="370" spans="2:11" ht="12.75">
      <c r="B370" s="154"/>
      <c r="C370" s="159"/>
      <c r="D370" s="159"/>
      <c r="E370" s="159"/>
      <c r="F370" s="159"/>
      <c r="G370" s="159"/>
      <c r="H370" s="159"/>
      <c r="I370" s="159"/>
      <c r="J370" s="159"/>
      <c r="K370" s="188"/>
    </row>
    <row r="371" spans="2:11" ht="12.7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7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7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7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75">
      <c r="B375" s="184" t="s">
        <v>198</v>
      </c>
      <c r="C375" s="166">
        <f t="shared" si="65"/>
        <v>90424682</v>
      </c>
      <c r="D375" s="499">
        <v>286702</v>
      </c>
      <c r="E375" s="499">
        <v>91156</v>
      </c>
      <c r="F375" s="499">
        <v>111222</v>
      </c>
      <c r="G375" s="499">
        <v>84324</v>
      </c>
      <c r="H375" s="499">
        <v>90137980</v>
      </c>
      <c r="I375" s="499">
        <v>14710488</v>
      </c>
      <c r="J375" s="499">
        <v>22097348</v>
      </c>
      <c r="K375" s="785">
        <v>53330144</v>
      </c>
    </row>
    <row r="376" spans="2:11" ht="12.7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7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7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7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7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7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7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7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2"/>
      <c r="C385" s="7"/>
      <c r="D385" s="7"/>
      <c r="E385" s="7"/>
      <c r="F385" s="7"/>
      <c r="G385" s="7"/>
      <c r="H385" s="7"/>
      <c r="I385" s="7"/>
      <c r="J385" s="7"/>
      <c r="K385" s="483"/>
    </row>
    <row r="386" spans="2:11" ht="19.5">
      <c r="B386" s="154"/>
      <c r="C386"/>
      <c r="D386"/>
      <c r="E386" s="191"/>
      <c r="F386" s="192" t="s">
        <v>208</v>
      </c>
      <c r="G386" s="192"/>
      <c r="H386" s="192"/>
      <c r="I386" s="192"/>
      <c r="J386" s="193"/>
      <c r="K386" s="194"/>
    </row>
    <row r="387" spans="2:11" ht="15.7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7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7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7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7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7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7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7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7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7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7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5"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89" t="s">
        <v>511</v>
      </c>
      <c r="C402" s="1389"/>
      <c r="D402" s="1389"/>
      <c r="E402" s="1389"/>
      <c r="F402" s="1389"/>
      <c r="G402" s="1389"/>
      <c r="H402" s="1389"/>
      <c r="I402" s="1389"/>
      <c r="J402" s="1389"/>
      <c r="K402" s="1389"/>
    </row>
    <row r="403" spans="2:11" ht="18.75" thickBot="1">
      <c r="B403" s="84"/>
      <c r="C403" s="84"/>
      <c r="D403" s="84"/>
      <c r="E403" s="84"/>
      <c r="F403" s="85" t="s">
        <v>185</v>
      </c>
      <c r="G403" s="84"/>
      <c r="H403" s="84"/>
      <c r="I403" s="84"/>
      <c r="J403" s="84"/>
      <c r="K403" s="84"/>
    </row>
    <row r="404" spans="2:11" ht="12.6" customHeight="1">
      <c r="B404" s="1390" t="s">
        <v>186</v>
      </c>
      <c r="C404" s="1393" t="s">
        <v>18</v>
      </c>
      <c r="D404" s="1393" t="s">
        <v>187</v>
      </c>
      <c r="E404" s="1368" t="s">
        <v>188</v>
      </c>
      <c r="F404" s="1369"/>
      <c r="G404" s="1394"/>
      <c r="H404" s="1393" t="s">
        <v>189</v>
      </c>
      <c r="I404" s="1368" t="s">
        <v>190</v>
      </c>
      <c r="J404" s="1369"/>
      <c r="K404" s="1370"/>
    </row>
    <row r="405" spans="2:11" ht="10.5" customHeight="1">
      <c r="B405" s="1391"/>
      <c r="C405" s="1379"/>
      <c r="D405" s="1379"/>
      <c r="E405" s="1371" t="s">
        <v>209</v>
      </c>
      <c r="F405" s="1373" t="s">
        <v>210</v>
      </c>
      <c r="G405" s="1373" t="s">
        <v>211</v>
      </c>
      <c r="H405" s="1379"/>
      <c r="I405" s="1371" t="s">
        <v>191</v>
      </c>
      <c r="J405" s="1371" t="s">
        <v>20</v>
      </c>
      <c r="K405" s="1375" t="s">
        <v>245</v>
      </c>
    </row>
    <row r="406" spans="2:11" ht="10.5" customHeight="1">
      <c r="B406" s="1392"/>
      <c r="C406" s="1374"/>
      <c r="D406" s="1374"/>
      <c r="E406" s="1372"/>
      <c r="F406" s="1374"/>
      <c r="G406" s="1374"/>
      <c r="H406" s="1374"/>
      <c r="I406" s="1372"/>
      <c r="J406" s="1372"/>
      <c r="K406" s="1376"/>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25">
      <c r="B409" s="154"/>
      <c r="C409" s="1377" t="s">
        <v>193</v>
      </c>
      <c r="D409" s="1377"/>
      <c r="E409" s="1377"/>
      <c r="F409" s="1377"/>
      <c r="G409" s="1377"/>
      <c r="H409" s="1377"/>
      <c r="I409" s="1377"/>
      <c r="J409" s="1377"/>
      <c r="K409" s="1378"/>
    </row>
    <row r="410" spans="2:11" ht="12.75">
      <c r="B410" s="152"/>
      <c r="C410" s="68"/>
      <c r="D410" s="68"/>
      <c r="E410" s="68"/>
      <c r="F410" s="68"/>
      <c r="G410" s="68"/>
      <c r="H410" s="68"/>
      <c r="I410" s="68"/>
      <c r="J410" s="68"/>
      <c r="K410" s="153"/>
    </row>
    <row r="411" spans="2:11" ht="12.75">
      <c r="B411" s="1099" t="s">
        <v>194</v>
      </c>
      <c r="C411" s="1084">
        <v>174252</v>
      </c>
      <c r="D411" s="1084">
        <v>4925</v>
      </c>
      <c r="E411" s="1084">
        <v>3069</v>
      </c>
      <c r="F411" s="1084">
        <v>1526</v>
      </c>
      <c r="G411" s="1084">
        <v>330</v>
      </c>
      <c r="H411" s="1084">
        <v>169327</v>
      </c>
      <c r="I411" s="1084">
        <v>29858</v>
      </c>
      <c r="J411" s="1084">
        <v>58031</v>
      </c>
      <c r="K411" s="1085">
        <v>81438</v>
      </c>
    </row>
    <row r="412" spans="2:11" ht="12.75">
      <c r="B412" s="1099" t="s">
        <v>195</v>
      </c>
      <c r="C412" s="1084">
        <v>177518</v>
      </c>
      <c r="D412" s="1084">
        <v>4260</v>
      </c>
      <c r="E412" s="1084">
        <v>2676</v>
      </c>
      <c r="F412" s="1084">
        <v>1293</v>
      </c>
      <c r="G412" s="1084">
        <v>291</v>
      </c>
      <c r="H412" s="1084">
        <v>173258</v>
      </c>
      <c r="I412" s="1084">
        <v>32673</v>
      </c>
      <c r="J412" s="1084">
        <v>56573</v>
      </c>
      <c r="K412" s="1085">
        <v>84012</v>
      </c>
    </row>
    <row r="413" spans="2:11" ht="12.75">
      <c r="B413" s="1099" t="s">
        <v>196</v>
      </c>
      <c r="C413" s="1084">
        <v>183998</v>
      </c>
      <c r="D413" s="1093">
        <v>4569</v>
      </c>
      <c r="E413" s="1093">
        <v>2727</v>
      </c>
      <c r="F413" s="1093">
        <v>1451</v>
      </c>
      <c r="G413" s="1094">
        <v>391</v>
      </c>
      <c r="H413" s="1084">
        <v>179429</v>
      </c>
      <c r="I413" s="1093">
        <v>32809</v>
      </c>
      <c r="J413" s="1093">
        <v>57757</v>
      </c>
      <c r="K413" s="1094">
        <v>88863</v>
      </c>
    </row>
    <row r="414" spans="2:11" ht="12.75">
      <c r="B414" s="1099" t="s">
        <v>197</v>
      </c>
      <c r="C414" s="1084"/>
      <c r="D414" s="1084"/>
      <c r="E414" s="1085"/>
      <c r="F414" s="1085"/>
      <c r="G414" s="1084"/>
      <c r="H414" s="1084"/>
      <c r="I414" s="1084"/>
      <c r="J414" s="1084"/>
      <c r="K414" s="1085"/>
    </row>
    <row r="415" spans="2:11" ht="12.75">
      <c r="B415" s="1099" t="s">
        <v>198</v>
      </c>
      <c r="C415" s="1084"/>
      <c r="D415" s="1097"/>
      <c r="E415" s="1096"/>
      <c r="F415" s="1098"/>
      <c r="G415" s="1098"/>
      <c r="H415" s="1097"/>
      <c r="I415" s="1096"/>
      <c r="J415" s="1096"/>
      <c r="K415" s="1098"/>
    </row>
    <row r="416" spans="2:11" ht="12.75">
      <c r="B416" s="1099" t="s">
        <v>199</v>
      </c>
      <c r="C416" s="1084"/>
      <c r="D416" s="1084"/>
      <c r="E416" s="1085"/>
      <c r="F416" s="1085"/>
      <c r="G416" s="1084"/>
      <c r="H416" s="1084"/>
      <c r="I416" s="1084"/>
      <c r="J416" s="1084"/>
      <c r="K416" s="1085"/>
    </row>
    <row r="417" spans="2:11" ht="12.75">
      <c r="B417" s="1099" t="s">
        <v>200</v>
      </c>
      <c r="C417" s="1084"/>
      <c r="D417" s="1092"/>
      <c r="E417" s="1093"/>
      <c r="F417" s="1094"/>
      <c r="G417" s="1094"/>
      <c r="H417" s="1084"/>
      <c r="I417" s="1093"/>
      <c r="J417" s="1093"/>
      <c r="K417" s="1094"/>
    </row>
    <row r="418" spans="2:11" ht="12.75">
      <c r="B418" s="1099" t="s">
        <v>201</v>
      </c>
      <c r="C418" s="1084"/>
      <c r="D418" s="1092"/>
      <c r="E418" s="1093"/>
      <c r="F418" s="1093"/>
      <c r="G418" s="1094"/>
      <c r="H418" s="1084"/>
      <c r="I418" s="1093"/>
      <c r="J418" s="1093"/>
      <c r="K418" s="1094"/>
    </row>
    <row r="419" spans="2:11" ht="12.75">
      <c r="B419" s="1099" t="s">
        <v>202</v>
      </c>
      <c r="C419" s="1084"/>
      <c r="D419" s="1084"/>
      <c r="E419" s="1085"/>
      <c r="F419" s="1085"/>
      <c r="G419" s="1084"/>
      <c r="H419" s="1084"/>
      <c r="I419" s="1084"/>
      <c r="J419" s="1084"/>
      <c r="K419" s="1085"/>
    </row>
    <row r="420" spans="2:11" ht="12.75">
      <c r="B420" s="1100" t="s">
        <v>203</v>
      </c>
      <c r="C420" s="1084"/>
      <c r="D420" s="1092"/>
      <c r="E420" s="1093"/>
      <c r="F420" s="1093"/>
      <c r="G420" s="1093"/>
      <c r="H420" s="1085"/>
      <c r="I420" s="1093"/>
      <c r="J420" s="1093"/>
      <c r="K420" s="1094"/>
    </row>
    <row r="421" spans="2:11" ht="12.75">
      <c r="B421" s="1101" t="s">
        <v>204</v>
      </c>
      <c r="C421" s="1084"/>
      <c r="D421" s="1093"/>
      <c r="E421" s="1093"/>
      <c r="F421" s="1093"/>
      <c r="G421" s="1093"/>
      <c r="H421" s="1093"/>
      <c r="I421" s="1093"/>
      <c r="J421" s="1093"/>
      <c r="K421" s="1094"/>
    </row>
    <row r="422" spans="2:11" ht="12.75">
      <c r="B422" s="1101" t="s">
        <v>205</v>
      </c>
      <c r="C422" s="1084"/>
      <c r="D422" s="1093"/>
      <c r="E422" s="1093"/>
      <c r="F422" s="1093"/>
      <c r="G422" s="1093"/>
      <c r="H422" s="1093"/>
      <c r="I422" s="1093"/>
      <c r="J422" s="1093"/>
      <c r="K422" s="1094"/>
    </row>
    <row r="423" spans="2:11" ht="15">
      <c r="B423" s="1079"/>
      <c r="C423" s="1085"/>
      <c r="D423" s="1085"/>
      <c r="E423" s="1085"/>
      <c r="F423" s="1085"/>
      <c r="G423" s="1085"/>
      <c r="H423" s="1085"/>
      <c r="I423" s="1085"/>
      <c r="J423" s="1085"/>
      <c r="K423" s="1085"/>
    </row>
    <row r="424" spans="2:11" ht="12.75">
      <c r="B424" s="1083">
        <v>2024</v>
      </c>
      <c r="C424" s="1086">
        <v>535768</v>
      </c>
      <c r="D424" s="1086">
        <v>13754</v>
      </c>
      <c r="E424" s="1086">
        <v>8472</v>
      </c>
      <c r="F424" s="1086">
        <v>4270</v>
      </c>
      <c r="G424" s="1086">
        <v>1012</v>
      </c>
      <c r="H424" s="1086">
        <v>522014</v>
      </c>
      <c r="I424" s="1086">
        <v>95340</v>
      </c>
      <c r="J424" s="1086">
        <v>172361</v>
      </c>
      <c r="K424" s="1086">
        <v>254313</v>
      </c>
    </row>
    <row r="425" spans="2:11" ht="12.75">
      <c r="B425" s="1075"/>
      <c r="C425" s="1087"/>
      <c r="D425" s="1087"/>
      <c r="E425" s="1087"/>
      <c r="F425" s="1087"/>
      <c r="G425" s="1087"/>
      <c r="H425" s="1087"/>
      <c r="I425" s="1087"/>
      <c r="J425" s="1087"/>
      <c r="K425" s="1087"/>
    </row>
    <row r="426" spans="2:11" ht="12.75">
      <c r="B426" s="1072"/>
      <c r="C426" s="1352" t="s">
        <v>206</v>
      </c>
      <c r="D426" s="1352"/>
      <c r="E426" s="1352"/>
      <c r="F426" s="1352"/>
      <c r="G426" s="1352"/>
      <c r="H426" s="1352"/>
      <c r="I426" s="1352"/>
      <c r="J426" s="1352"/>
      <c r="K426" s="1352"/>
    </row>
    <row r="427" spans="2:11" ht="12.75">
      <c r="B427" s="1074"/>
      <c r="C427" s="1087"/>
      <c r="D427" s="1087"/>
      <c r="E427" s="1087"/>
      <c r="F427" s="1087"/>
      <c r="G427" s="1087"/>
      <c r="H427" s="1087"/>
      <c r="I427" s="1087"/>
      <c r="J427" s="1087"/>
      <c r="K427" s="1087"/>
    </row>
    <row r="428" spans="2:11" ht="12.75">
      <c r="B428" s="1073" t="s">
        <v>194</v>
      </c>
      <c r="C428" s="1084">
        <v>50872946</v>
      </c>
      <c r="D428" s="1084">
        <v>233913</v>
      </c>
      <c r="E428" s="1084">
        <v>102165</v>
      </c>
      <c r="F428" s="1084">
        <v>87957</v>
      </c>
      <c r="G428" s="1084">
        <v>43791</v>
      </c>
      <c r="H428" s="1084">
        <v>50639033</v>
      </c>
      <c r="I428" s="1084">
        <v>8042563</v>
      </c>
      <c r="J428" s="1084">
        <v>16247972</v>
      </c>
      <c r="K428" s="1085">
        <v>26348498</v>
      </c>
    </row>
    <row r="429" spans="2:11" ht="12.75">
      <c r="B429" s="1073" t="s">
        <v>195</v>
      </c>
      <c r="C429" s="1084">
        <v>52984301</v>
      </c>
      <c r="D429" s="1084">
        <v>216787</v>
      </c>
      <c r="E429" s="1084">
        <v>90499</v>
      </c>
      <c r="F429" s="1084">
        <v>83162</v>
      </c>
      <c r="G429" s="1084">
        <v>43126</v>
      </c>
      <c r="H429" s="1084">
        <v>52767514</v>
      </c>
      <c r="I429" s="1084">
        <v>8943124</v>
      </c>
      <c r="J429" s="1084">
        <v>15497438</v>
      </c>
      <c r="K429" s="1085">
        <v>28326952</v>
      </c>
    </row>
    <row r="430" spans="2:11" ht="12.75">
      <c r="B430" s="1073" t="s">
        <v>196</v>
      </c>
      <c r="C430" s="1084">
        <v>55519500</v>
      </c>
      <c r="D430" s="1093">
        <v>231743</v>
      </c>
      <c r="E430" s="1093">
        <v>94320</v>
      </c>
      <c r="F430" s="1093">
        <v>85025</v>
      </c>
      <c r="G430" s="1094">
        <v>52398</v>
      </c>
      <c r="H430" s="1084">
        <v>55287757</v>
      </c>
      <c r="I430" s="1093">
        <v>8980360</v>
      </c>
      <c r="J430" s="1093">
        <v>16377632</v>
      </c>
      <c r="K430" s="1094">
        <v>29929765</v>
      </c>
    </row>
    <row r="431" spans="2:11" ht="12.75">
      <c r="B431" s="1073" t="s">
        <v>197</v>
      </c>
      <c r="C431" s="1084"/>
      <c r="D431" s="1084"/>
      <c r="E431" s="1085"/>
      <c r="F431" s="1085"/>
      <c r="G431" s="1084"/>
      <c r="H431" s="1084"/>
      <c r="I431" s="1084"/>
      <c r="J431" s="1084"/>
      <c r="K431" s="1085"/>
    </row>
    <row r="432" spans="2:11" ht="12.75">
      <c r="B432" s="1073" t="s">
        <v>198</v>
      </c>
      <c r="C432" s="1084"/>
      <c r="D432" s="1096"/>
      <c r="E432" s="1096"/>
      <c r="F432" s="1096"/>
      <c r="G432" s="1096"/>
      <c r="H432" s="1096"/>
      <c r="I432" s="1096"/>
      <c r="J432" s="1096"/>
      <c r="K432" s="1098"/>
    </row>
    <row r="433" spans="2:11" ht="12.75">
      <c r="B433" s="1073" t="s">
        <v>199</v>
      </c>
      <c r="C433" s="1084"/>
      <c r="D433" s="1084"/>
      <c r="E433" s="1085"/>
      <c r="F433" s="1085"/>
      <c r="G433" s="1084"/>
      <c r="H433" s="1084"/>
      <c r="I433" s="1084"/>
      <c r="J433" s="1084"/>
      <c r="K433" s="1085"/>
    </row>
    <row r="434" spans="2:11" ht="12.75">
      <c r="B434" s="1073" t="s">
        <v>200</v>
      </c>
      <c r="C434" s="1084"/>
      <c r="D434" s="1093"/>
      <c r="E434" s="1093"/>
      <c r="F434" s="1093"/>
      <c r="G434" s="1094"/>
      <c r="H434" s="1084"/>
      <c r="I434" s="1093"/>
      <c r="J434" s="1093"/>
      <c r="K434" s="1094"/>
    </row>
    <row r="435" spans="2:11" ht="12.75">
      <c r="B435" s="1073" t="s">
        <v>201</v>
      </c>
      <c r="C435" s="1084"/>
      <c r="D435" s="1093"/>
      <c r="E435" s="1093"/>
      <c r="F435" s="1093"/>
      <c r="G435" s="1094"/>
      <c r="H435" s="1084"/>
      <c r="I435" s="1093"/>
      <c r="J435" s="1093"/>
      <c r="K435" s="1094"/>
    </row>
    <row r="436" spans="2:11" ht="12.75">
      <c r="B436" s="1073" t="s">
        <v>202</v>
      </c>
      <c r="C436" s="1084"/>
      <c r="D436" s="1093"/>
      <c r="E436" s="1093"/>
      <c r="F436" s="1093"/>
      <c r="G436" s="1094"/>
      <c r="H436" s="1084"/>
      <c r="I436" s="1093"/>
      <c r="J436" s="1093"/>
      <c r="K436" s="1094"/>
    </row>
    <row r="437" spans="2:11" ht="12.75">
      <c r="B437" s="1073" t="s">
        <v>203</v>
      </c>
      <c r="C437" s="1084"/>
      <c r="D437" s="1093"/>
      <c r="E437" s="1093"/>
      <c r="F437" s="1093"/>
      <c r="G437" s="1093"/>
      <c r="H437" s="1085"/>
      <c r="I437" s="1093"/>
      <c r="J437" s="1093"/>
      <c r="K437" s="1094"/>
    </row>
    <row r="438" spans="2:11" ht="12.75">
      <c r="B438" s="1073" t="s">
        <v>204</v>
      </c>
      <c r="C438" s="1084"/>
      <c r="D438" s="1093"/>
      <c r="E438" s="1093"/>
      <c r="F438" s="1093"/>
      <c r="G438" s="1093"/>
      <c r="H438" s="1085"/>
      <c r="I438" s="1093"/>
      <c r="J438" s="1093"/>
      <c r="K438" s="1094"/>
    </row>
    <row r="439" spans="2:11" ht="12.75">
      <c r="B439" s="1073" t="s">
        <v>205</v>
      </c>
      <c r="C439" s="1084"/>
      <c r="D439" s="1093"/>
      <c r="E439" s="1093"/>
      <c r="F439" s="1093"/>
      <c r="G439" s="1093"/>
      <c r="H439" s="1093"/>
      <c r="I439" s="1093"/>
      <c r="J439" s="1093"/>
      <c r="K439" s="1094"/>
    </row>
    <row r="440" spans="2:11" ht="12.75">
      <c r="B440" s="1075"/>
      <c r="C440" s="1085"/>
      <c r="D440" s="1085"/>
      <c r="E440" s="1085"/>
      <c r="F440" s="1085"/>
      <c r="G440" s="1085"/>
      <c r="H440" s="1085"/>
      <c r="I440" s="1085"/>
      <c r="J440" s="1085"/>
      <c r="K440" s="1085"/>
    </row>
    <row r="441" spans="2:11" ht="12.75">
      <c r="B441" s="1083">
        <v>2024</v>
      </c>
      <c r="C441" s="1086">
        <v>159376747</v>
      </c>
      <c r="D441" s="1086">
        <v>682443</v>
      </c>
      <c r="E441" s="1086">
        <v>286984</v>
      </c>
      <c r="F441" s="1086">
        <v>256144</v>
      </c>
      <c r="G441" s="1086">
        <v>139315</v>
      </c>
      <c r="H441" s="1086">
        <v>158694304</v>
      </c>
      <c r="I441" s="1086">
        <v>25966047</v>
      </c>
      <c r="J441" s="1086">
        <v>48123042</v>
      </c>
      <c r="K441" s="1086">
        <v>84605215</v>
      </c>
    </row>
    <row r="442" spans="2:11" ht="12.75">
      <c r="B442" s="1076"/>
      <c r="C442" s="1088"/>
      <c r="D442" s="1088"/>
      <c r="E442" s="1088"/>
      <c r="F442" s="1088"/>
      <c r="G442" s="1088"/>
      <c r="H442" s="1088"/>
      <c r="I442" s="1088"/>
      <c r="J442" s="1088"/>
      <c r="K442" s="1088"/>
    </row>
    <row r="443" spans="2:11" ht="12.6" customHeight="1">
      <c r="B443" s="1362" t="s">
        <v>186</v>
      </c>
      <c r="C443" s="1353" t="s">
        <v>18</v>
      </c>
      <c r="D443" s="1353" t="s">
        <v>187</v>
      </c>
      <c r="E443" s="1364" t="s">
        <v>188</v>
      </c>
      <c r="F443" s="1365"/>
      <c r="G443" s="1366"/>
      <c r="H443" s="1358" t="s">
        <v>189</v>
      </c>
      <c r="I443" s="1360" t="s">
        <v>190</v>
      </c>
      <c r="J443" s="1361"/>
      <c r="K443" s="1361"/>
    </row>
    <row r="444" spans="2:11" ht="10.5" customHeight="1">
      <c r="B444" s="1363"/>
      <c r="C444" s="1354"/>
      <c r="D444" s="1354"/>
      <c r="E444" s="1355" t="s">
        <v>209</v>
      </c>
      <c r="F444" s="1353" t="s">
        <v>210</v>
      </c>
      <c r="G444" s="1353" t="s">
        <v>211</v>
      </c>
      <c r="H444" s="1359"/>
      <c r="I444" s="1355" t="s">
        <v>191</v>
      </c>
      <c r="J444" s="1355" t="s">
        <v>20</v>
      </c>
      <c r="K444" s="1353" t="s">
        <v>192</v>
      </c>
    </row>
    <row r="445" spans="2:11" ht="10.5" customHeight="1">
      <c r="B445" s="1363"/>
      <c r="C445" s="1354"/>
      <c r="D445" s="1354"/>
      <c r="E445" s="1367"/>
      <c r="F445" s="1354"/>
      <c r="G445" s="1354"/>
      <c r="H445" s="1359"/>
      <c r="I445" s="1356"/>
      <c r="J445" s="1356"/>
      <c r="K445" s="1357"/>
    </row>
    <row r="446" spans="2:11" ht="10.5" customHeight="1">
      <c r="B446" s="1077">
        <v>0</v>
      </c>
      <c r="C446" s="1089">
        <v>1</v>
      </c>
      <c r="D446" s="1089">
        <v>2</v>
      </c>
      <c r="E446" s="1090">
        <v>3</v>
      </c>
      <c r="F446" s="1090">
        <v>4</v>
      </c>
      <c r="G446" s="1089">
        <v>5</v>
      </c>
      <c r="H446" s="1089">
        <v>6</v>
      </c>
      <c r="I446" s="1089">
        <v>7</v>
      </c>
      <c r="J446" s="1089">
        <v>8</v>
      </c>
      <c r="K446" s="1089">
        <v>9</v>
      </c>
    </row>
    <row r="447" spans="2:11" ht="10.5" customHeight="1">
      <c r="B447" s="1074"/>
      <c r="C447" s="1087"/>
      <c r="D447" s="1087"/>
      <c r="E447" s="1087"/>
      <c r="F447" s="1087"/>
      <c r="G447" s="1087"/>
      <c r="H447" s="1087"/>
      <c r="I447" s="1087"/>
      <c r="J447" s="1087"/>
      <c r="K447" s="1087"/>
    </row>
    <row r="448" spans="2:11" ht="12.75">
      <c r="B448" s="1072"/>
      <c r="C448" s="1352" t="s">
        <v>207</v>
      </c>
      <c r="D448" s="1352"/>
      <c r="E448" s="1352"/>
      <c r="F448" s="1352"/>
      <c r="G448" s="1352"/>
      <c r="H448" s="1352"/>
      <c r="I448" s="1352"/>
      <c r="J448" s="1352"/>
      <c r="K448" s="1352"/>
    </row>
    <row r="449" spans="2:11" ht="12.75">
      <c r="B449" s="1072"/>
      <c r="C449" s="1091"/>
      <c r="D449" s="1091"/>
      <c r="E449" s="1091"/>
      <c r="F449" s="1091"/>
      <c r="G449" s="1091"/>
      <c r="H449" s="1091"/>
      <c r="I449" s="1091"/>
      <c r="J449" s="1091"/>
      <c r="K449" s="1091"/>
    </row>
    <row r="450" spans="2:11" ht="12.75">
      <c r="B450" s="1073" t="s">
        <v>194</v>
      </c>
      <c r="C450" s="1084">
        <v>100214844</v>
      </c>
      <c r="D450" s="1084">
        <v>412116</v>
      </c>
      <c r="E450" s="1084">
        <v>179040</v>
      </c>
      <c r="F450" s="1084">
        <v>155244</v>
      </c>
      <c r="G450" s="1084">
        <v>77832</v>
      </c>
      <c r="H450" s="1084">
        <v>99802728</v>
      </c>
      <c r="I450" s="1084">
        <v>15895241</v>
      </c>
      <c r="J450" s="1084">
        <v>33215038</v>
      </c>
      <c r="K450" s="1085">
        <v>50692449</v>
      </c>
    </row>
    <row r="451" spans="2:11" ht="12.75">
      <c r="B451" s="1073" t="s">
        <v>195</v>
      </c>
      <c r="C451" s="1084">
        <v>105321244</v>
      </c>
      <c r="D451" s="1084">
        <v>379264</v>
      </c>
      <c r="E451" s="1084">
        <v>158473</v>
      </c>
      <c r="F451" s="1084">
        <v>145542</v>
      </c>
      <c r="G451" s="1084">
        <v>75249</v>
      </c>
      <c r="H451" s="1084">
        <v>104941980</v>
      </c>
      <c r="I451" s="1084">
        <v>17723888</v>
      </c>
      <c r="J451" s="1084">
        <v>32336697</v>
      </c>
      <c r="K451" s="1085">
        <v>54881395</v>
      </c>
    </row>
    <row r="452" spans="2:11" ht="12.75">
      <c r="B452" s="1073" t="s">
        <v>196</v>
      </c>
      <c r="C452" s="1084">
        <v>109461933</v>
      </c>
      <c r="D452" s="1093">
        <v>410883</v>
      </c>
      <c r="E452" s="1093">
        <v>166496</v>
      </c>
      <c r="F452" s="1093">
        <v>151070</v>
      </c>
      <c r="G452" s="1094">
        <v>93317</v>
      </c>
      <c r="H452" s="1084">
        <v>109051050</v>
      </c>
      <c r="I452" s="1093">
        <v>17731808</v>
      </c>
      <c r="J452" s="1093">
        <v>33444590</v>
      </c>
      <c r="K452" s="1094">
        <v>57874652</v>
      </c>
    </row>
    <row r="453" spans="2:11" ht="12.75">
      <c r="B453" s="1073" t="s">
        <v>197</v>
      </c>
      <c r="C453" s="1084"/>
      <c r="D453" s="1084"/>
      <c r="E453" s="1085"/>
      <c r="F453" s="1085"/>
      <c r="G453" s="1085"/>
      <c r="H453" s="1084"/>
      <c r="I453" s="1085"/>
      <c r="J453" s="1085"/>
      <c r="K453" s="1085"/>
    </row>
    <row r="454" spans="2:11" ht="12.75">
      <c r="B454" s="1073" t="s">
        <v>198</v>
      </c>
      <c r="C454" s="1084"/>
      <c r="D454" s="1096"/>
      <c r="E454" s="1096"/>
      <c r="F454" s="1096"/>
      <c r="G454" s="1096"/>
      <c r="H454" s="1096"/>
      <c r="I454" s="1096"/>
      <c r="J454" s="1096"/>
      <c r="K454" s="1098"/>
    </row>
    <row r="455" spans="2:11" ht="12.75">
      <c r="B455" s="1073" t="s">
        <v>199</v>
      </c>
      <c r="C455" s="1084"/>
      <c r="D455" s="1084"/>
      <c r="E455" s="1085"/>
      <c r="F455" s="1085"/>
      <c r="G455" s="1085"/>
      <c r="H455" s="1084"/>
      <c r="I455" s="1085"/>
      <c r="J455" s="1085"/>
      <c r="K455" s="1085"/>
    </row>
    <row r="456" spans="2:11" ht="12.75">
      <c r="B456" s="1073" t="s">
        <v>200</v>
      </c>
      <c r="C456" s="1084"/>
      <c r="D456" s="1093"/>
      <c r="E456" s="1093"/>
      <c r="F456" s="1093"/>
      <c r="G456" s="1094"/>
      <c r="H456" s="1084"/>
      <c r="I456" s="1093"/>
      <c r="J456" s="1093"/>
      <c r="K456" s="1094"/>
    </row>
    <row r="457" spans="2:11" ht="12.75">
      <c r="B457" s="1073" t="s">
        <v>201</v>
      </c>
      <c r="C457" s="1084"/>
      <c r="D457" s="1093"/>
      <c r="E457" s="1093"/>
      <c r="F457" s="1093"/>
      <c r="G457" s="1094"/>
      <c r="H457" s="1084"/>
      <c r="I457" s="1093"/>
      <c r="J457" s="1093"/>
      <c r="K457" s="1094"/>
    </row>
    <row r="458" spans="2:11" ht="12.75">
      <c r="B458" s="1073" t="s">
        <v>202</v>
      </c>
      <c r="C458" s="1084"/>
      <c r="D458" s="1084"/>
      <c r="E458" s="1085"/>
      <c r="F458" s="1085"/>
      <c r="G458" s="1085"/>
      <c r="H458" s="1084"/>
      <c r="I458" s="1085"/>
      <c r="J458" s="1085"/>
      <c r="K458" s="1085"/>
    </row>
    <row r="459" spans="2:11" ht="12.75">
      <c r="B459" s="1073" t="s">
        <v>203</v>
      </c>
      <c r="C459" s="1084"/>
      <c r="D459" s="1093"/>
      <c r="E459" s="1093"/>
      <c r="F459" s="1093"/>
      <c r="G459" s="1093"/>
      <c r="H459" s="1085"/>
      <c r="I459" s="1093"/>
      <c r="J459" s="1093"/>
      <c r="K459" s="1094"/>
    </row>
    <row r="460" spans="2:11" ht="12.75">
      <c r="B460" s="1073" t="s">
        <v>204</v>
      </c>
      <c r="C460" s="1084"/>
      <c r="D460" s="1093"/>
      <c r="E460" s="1093"/>
      <c r="F460" s="1093"/>
      <c r="G460" s="1093"/>
      <c r="H460" s="1085"/>
      <c r="I460" s="1093"/>
      <c r="J460" s="1093"/>
      <c r="K460" s="1094"/>
    </row>
    <row r="461" spans="2:11" ht="12.75">
      <c r="B461" s="1073" t="s">
        <v>205</v>
      </c>
      <c r="C461" s="1084"/>
      <c r="D461" s="1093"/>
      <c r="E461" s="1093"/>
      <c r="F461" s="1093"/>
      <c r="G461" s="1094"/>
      <c r="H461" s="1095"/>
      <c r="I461" s="1093"/>
      <c r="J461" s="1093"/>
      <c r="K461" s="1094"/>
    </row>
    <row r="462" spans="2:11" ht="12.75">
      <c r="B462" s="1073"/>
      <c r="C462" s="1082"/>
      <c r="D462" s="1078"/>
      <c r="E462" s="1080"/>
      <c r="F462" s="1080"/>
      <c r="G462" s="1080"/>
      <c r="H462" s="1078"/>
      <c r="I462" s="1080"/>
      <c r="J462" s="1080"/>
      <c r="K462" s="1080"/>
    </row>
    <row r="463" spans="2:11" ht="12.75">
      <c r="B463" s="1083">
        <v>2024</v>
      </c>
      <c r="C463" s="1081">
        <v>314998021</v>
      </c>
      <c r="D463" s="1081">
        <v>1202263</v>
      </c>
      <c r="E463" s="1081">
        <v>504009</v>
      </c>
      <c r="F463" s="1081">
        <v>451856</v>
      </c>
      <c r="G463" s="1081">
        <v>246398</v>
      </c>
      <c r="H463" s="1081">
        <v>313795758</v>
      </c>
      <c r="I463" s="1081">
        <v>51350937</v>
      </c>
      <c r="J463" s="1081">
        <v>98996325</v>
      </c>
      <c r="K463" s="1081">
        <v>163448496</v>
      </c>
    </row>
    <row r="464" spans="2:11" ht="20.25">
      <c r="B464" s="8"/>
      <c r="F464" s="1051" t="s">
        <v>208</v>
      </c>
      <c r="G464" s="1051"/>
      <c r="H464" s="1051"/>
      <c r="I464" s="1052"/>
      <c r="J464" s="1052"/>
      <c r="K464" s="9"/>
    </row>
    <row r="465" spans="2:11">
      <c r="B465" s="8" t="s">
        <v>194</v>
      </c>
      <c r="C465" s="1053">
        <f>C450/C411</f>
        <v>575.11445492734663</v>
      </c>
      <c r="D465" s="1053">
        <f t="shared" ref="D465:K466" si="70">D450/D411</f>
        <v>83.678375634517764</v>
      </c>
      <c r="E465" s="1053">
        <f t="shared" si="70"/>
        <v>58.338220918866078</v>
      </c>
      <c r="F465" s="1053">
        <f t="shared" si="70"/>
        <v>101.73263433813892</v>
      </c>
      <c r="G465" s="1053">
        <f t="shared" si="70"/>
        <v>235.85454545454544</v>
      </c>
      <c r="H465" s="1053">
        <f t="shared" si="70"/>
        <v>589.40823377252298</v>
      </c>
      <c r="I465" s="1053">
        <f t="shared" si="70"/>
        <v>532.36120972603658</v>
      </c>
      <c r="J465" s="1053">
        <f t="shared" si="70"/>
        <v>572.36714859299343</v>
      </c>
      <c r="K465" s="970">
        <f t="shared" si="70"/>
        <v>622.46677226847419</v>
      </c>
    </row>
    <row r="466" spans="2:11">
      <c r="B466" s="8" t="s">
        <v>195</v>
      </c>
      <c r="C466" s="1053">
        <f>C451/C412</f>
        <v>593.29895559886882</v>
      </c>
      <c r="D466" s="1053">
        <f t="shared" si="70"/>
        <v>89.029107981220662</v>
      </c>
      <c r="E466" s="1053">
        <f t="shared" si="70"/>
        <v>59.220104633781766</v>
      </c>
      <c r="F466" s="1053">
        <f t="shared" si="70"/>
        <v>112.5614849187935</v>
      </c>
      <c r="G466" s="1053">
        <f t="shared" si="70"/>
        <v>258.58762886597935</v>
      </c>
      <c r="H466" s="1053">
        <f t="shared" si="70"/>
        <v>605.6977455586466</v>
      </c>
      <c r="I466" s="1053">
        <f t="shared" si="70"/>
        <v>542.4628286352646</v>
      </c>
      <c r="J466" s="1053">
        <f t="shared" si="70"/>
        <v>571.59240273628768</v>
      </c>
      <c r="K466" s="970">
        <f t="shared" si="70"/>
        <v>653.25661810217593</v>
      </c>
    </row>
    <row r="467" spans="2:11">
      <c r="B467" s="8" t="s">
        <v>196</v>
      </c>
      <c r="C467" s="1053">
        <f t="shared" ref="C467:K467" si="71">C452/C413</f>
        <v>594.90827617691491</v>
      </c>
      <c r="D467" s="1053">
        <f t="shared" si="71"/>
        <v>89.928430728824694</v>
      </c>
      <c r="E467" s="1053">
        <f t="shared" si="71"/>
        <v>61.054638797213052</v>
      </c>
      <c r="F467" s="1053">
        <f t="shared" si="71"/>
        <v>104.1144038594073</v>
      </c>
      <c r="G467" s="1053">
        <f t="shared" si="71"/>
        <v>238.66240409207163</v>
      </c>
      <c r="H467" s="1053">
        <f t="shared" si="71"/>
        <v>607.76713909122827</v>
      </c>
      <c r="I467" s="1053">
        <f t="shared" si="71"/>
        <v>540.4556066932854</v>
      </c>
      <c r="J467" s="1053">
        <f t="shared" si="71"/>
        <v>579.05691085063279</v>
      </c>
      <c r="K467" s="970">
        <f t="shared" si="71"/>
        <v>651.27952016024665</v>
      </c>
    </row>
    <row r="468" spans="2:11">
      <c r="B468" s="8" t="s">
        <v>197</v>
      </c>
      <c r="C468" s="1053" t="e">
        <f t="shared" ref="C468:K468" si="72">C453/C414</f>
        <v>#DIV/0!</v>
      </c>
      <c r="D468" s="1053" t="e">
        <f t="shared" si="72"/>
        <v>#DIV/0!</v>
      </c>
      <c r="E468" s="1053" t="e">
        <f t="shared" si="72"/>
        <v>#DIV/0!</v>
      </c>
      <c r="F468" s="1053" t="e">
        <f t="shared" si="72"/>
        <v>#DIV/0!</v>
      </c>
      <c r="G468" s="1053" t="e">
        <f t="shared" si="72"/>
        <v>#DIV/0!</v>
      </c>
      <c r="H468" s="1053" t="e">
        <f t="shared" si="72"/>
        <v>#DIV/0!</v>
      </c>
      <c r="I468" s="1053" t="e">
        <f t="shared" si="72"/>
        <v>#DIV/0!</v>
      </c>
      <c r="J468" s="1053" t="e">
        <f t="shared" si="72"/>
        <v>#DIV/0!</v>
      </c>
      <c r="K468" s="970" t="e">
        <f t="shared" si="72"/>
        <v>#DIV/0!</v>
      </c>
    </row>
    <row r="469" spans="2:11">
      <c r="B469" s="8" t="s">
        <v>198</v>
      </c>
      <c r="C469" s="1053" t="e">
        <f t="shared" ref="C469:K469" si="73">C454/C415</f>
        <v>#DIV/0!</v>
      </c>
      <c r="D469" s="1053" t="e">
        <f t="shared" si="73"/>
        <v>#DIV/0!</v>
      </c>
      <c r="E469" s="1053" t="e">
        <f t="shared" si="73"/>
        <v>#DIV/0!</v>
      </c>
      <c r="F469" s="1053" t="e">
        <f t="shared" si="73"/>
        <v>#DIV/0!</v>
      </c>
      <c r="G469" s="1053" t="e">
        <f t="shared" si="73"/>
        <v>#DIV/0!</v>
      </c>
      <c r="H469" s="1053" t="e">
        <f t="shared" si="73"/>
        <v>#DIV/0!</v>
      </c>
      <c r="I469" s="1053" t="e">
        <f t="shared" si="73"/>
        <v>#DIV/0!</v>
      </c>
      <c r="J469" s="1053" t="e">
        <f t="shared" si="73"/>
        <v>#DIV/0!</v>
      </c>
      <c r="K469" s="970" t="e">
        <f t="shared" si="73"/>
        <v>#DIV/0!</v>
      </c>
    </row>
    <row r="470" spans="2:11">
      <c r="B470" s="8" t="s">
        <v>199</v>
      </c>
      <c r="C470" s="1053" t="e">
        <f t="shared" ref="C470:K470" si="74">C455/C416</f>
        <v>#DIV/0!</v>
      </c>
      <c r="D470" s="1053" t="e">
        <f t="shared" si="74"/>
        <v>#DIV/0!</v>
      </c>
      <c r="E470" s="1053" t="e">
        <f t="shared" si="74"/>
        <v>#DIV/0!</v>
      </c>
      <c r="F470" s="1053" t="e">
        <f t="shared" si="74"/>
        <v>#DIV/0!</v>
      </c>
      <c r="G470" s="1053" t="e">
        <f t="shared" si="74"/>
        <v>#DIV/0!</v>
      </c>
      <c r="H470" s="1053" t="e">
        <f t="shared" si="74"/>
        <v>#DIV/0!</v>
      </c>
      <c r="I470" s="1053" t="e">
        <f t="shared" si="74"/>
        <v>#DIV/0!</v>
      </c>
      <c r="J470" s="1053" t="e">
        <f t="shared" si="74"/>
        <v>#DIV/0!</v>
      </c>
      <c r="K470" s="970" t="e">
        <f t="shared" si="74"/>
        <v>#DIV/0!</v>
      </c>
    </row>
    <row r="471" spans="2:11">
      <c r="B471" s="8" t="s">
        <v>200</v>
      </c>
      <c r="C471" s="1053" t="e">
        <f t="shared" ref="C471:K471" si="75">C456/C417</f>
        <v>#DIV/0!</v>
      </c>
      <c r="D471" s="1053" t="e">
        <f t="shared" si="75"/>
        <v>#DIV/0!</v>
      </c>
      <c r="E471" s="1053" t="e">
        <f t="shared" si="75"/>
        <v>#DIV/0!</v>
      </c>
      <c r="F471" s="1053" t="e">
        <f t="shared" si="75"/>
        <v>#DIV/0!</v>
      </c>
      <c r="G471" s="1053" t="e">
        <f t="shared" si="75"/>
        <v>#DIV/0!</v>
      </c>
      <c r="H471" s="1053" t="e">
        <f t="shared" si="75"/>
        <v>#DIV/0!</v>
      </c>
      <c r="I471" s="1053" t="e">
        <f t="shared" si="75"/>
        <v>#DIV/0!</v>
      </c>
      <c r="J471" s="1053" t="e">
        <f t="shared" si="75"/>
        <v>#DIV/0!</v>
      </c>
      <c r="K471" s="970" t="e">
        <f t="shared" si="75"/>
        <v>#DIV/0!</v>
      </c>
    </row>
    <row r="472" spans="2:11">
      <c r="B472" s="8" t="s">
        <v>201</v>
      </c>
      <c r="C472" s="1053" t="e">
        <f t="shared" ref="C472:K472" si="76">C457/C418</f>
        <v>#DIV/0!</v>
      </c>
      <c r="D472" s="1053" t="e">
        <f t="shared" si="76"/>
        <v>#DIV/0!</v>
      </c>
      <c r="E472" s="1053" t="e">
        <f t="shared" si="76"/>
        <v>#DIV/0!</v>
      </c>
      <c r="F472" s="1053" t="e">
        <f t="shared" si="76"/>
        <v>#DIV/0!</v>
      </c>
      <c r="G472" s="1053" t="e">
        <f t="shared" si="76"/>
        <v>#DIV/0!</v>
      </c>
      <c r="H472" s="1053" t="e">
        <f t="shared" si="76"/>
        <v>#DIV/0!</v>
      </c>
      <c r="I472" s="1053" t="e">
        <f t="shared" si="76"/>
        <v>#DIV/0!</v>
      </c>
      <c r="J472" s="1053" t="e">
        <f t="shared" si="76"/>
        <v>#DIV/0!</v>
      </c>
      <c r="K472" s="970" t="e">
        <f t="shared" si="76"/>
        <v>#DIV/0!</v>
      </c>
    </row>
    <row r="473" spans="2:11">
      <c r="B473" s="8" t="s">
        <v>202</v>
      </c>
      <c r="C473" s="1053" t="e">
        <f t="shared" ref="C473:K473" si="77">C458/C419</f>
        <v>#DIV/0!</v>
      </c>
      <c r="D473" s="1053" t="e">
        <f t="shared" si="77"/>
        <v>#DIV/0!</v>
      </c>
      <c r="E473" s="1053" t="e">
        <f t="shared" si="77"/>
        <v>#DIV/0!</v>
      </c>
      <c r="F473" s="1053" t="e">
        <f t="shared" si="77"/>
        <v>#DIV/0!</v>
      </c>
      <c r="G473" s="1053" t="e">
        <f t="shared" si="77"/>
        <v>#DIV/0!</v>
      </c>
      <c r="H473" s="1053" t="e">
        <f t="shared" si="77"/>
        <v>#DIV/0!</v>
      </c>
      <c r="I473" s="1053" t="e">
        <f t="shared" si="77"/>
        <v>#DIV/0!</v>
      </c>
      <c r="J473" s="1053" t="e">
        <f t="shared" si="77"/>
        <v>#DIV/0!</v>
      </c>
      <c r="K473" s="970" t="e">
        <f t="shared" si="77"/>
        <v>#DIV/0!</v>
      </c>
    </row>
    <row r="474" spans="2:11">
      <c r="B474" s="8" t="s">
        <v>203</v>
      </c>
      <c r="C474" s="1053" t="e">
        <f t="shared" ref="C474:K474" si="78">C459/C420</f>
        <v>#DIV/0!</v>
      </c>
      <c r="D474" s="1053" t="e">
        <f t="shared" si="78"/>
        <v>#DIV/0!</v>
      </c>
      <c r="E474" s="1053" t="e">
        <f t="shared" si="78"/>
        <v>#DIV/0!</v>
      </c>
      <c r="F474" s="1053" t="e">
        <f t="shared" si="78"/>
        <v>#DIV/0!</v>
      </c>
      <c r="G474" s="1053" t="e">
        <f t="shared" si="78"/>
        <v>#DIV/0!</v>
      </c>
      <c r="H474" s="1053" t="e">
        <f t="shared" si="78"/>
        <v>#DIV/0!</v>
      </c>
      <c r="I474" s="1053" t="e">
        <f t="shared" si="78"/>
        <v>#DIV/0!</v>
      </c>
      <c r="J474" s="1053" t="e">
        <f t="shared" si="78"/>
        <v>#DIV/0!</v>
      </c>
      <c r="K474" s="970" t="e">
        <f t="shared" si="78"/>
        <v>#DIV/0!</v>
      </c>
    </row>
    <row r="475" spans="2:11">
      <c r="B475" s="8" t="s">
        <v>204</v>
      </c>
      <c r="C475" s="1053" t="e">
        <f t="shared" ref="C475:K475" si="79">C460/C421</f>
        <v>#DIV/0!</v>
      </c>
      <c r="D475" s="1053" t="e">
        <f t="shared" si="79"/>
        <v>#DIV/0!</v>
      </c>
      <c r="E475" s="1053" t="e">
        <f t="shared" si="79"/>
        <v>#DIV/0!</v>
      </c>
      <c r="F475" s="1053" t="e">
        <f t="shared" si="79"/>
        <v>#DIV/0!</v>
      </c>
      <c r="G475" s="1053" t="e">
        <f t="shared" si="79"/>
        <v>#DIV/0!</v>
      </c>
      <c r="H475" s="1053" t="e">
        <f t="shared" si="79"/>
        <v>#DIV/0!</v>
      </c>
      <c r="I475" s="1053" t="e">
        <f t="shared" si="79"/>
        <v>#DIV/0!</v>
      </c>
      <c r="J475" s="1053" t="e">
        <f t="shared" si="79"/>
        <v>#DIV/0!</v>
      </c>
      <c r="K475" s="970" t="e">
        <f t="shared" si="79"/>
        <v>#DIV/0!</v>
      </c>
    </row>
    <row r="476" spans="2:11" ht="12" thickBot="1">
      <c r="B476" s="971" t="s">
        <v>205</v>
      </c>
      <c r="C476" s="1049" t="e">
        <f t="shared" ref="C476:K476" si="80">C461/C422</f>
        <v>#DIV/0!</v>
      </c>
      <c r="D476" s="1049" t="e">
        <f t="shared" si="80"/>
        <v>#DIV/0!</v>
      </c>
      <c r="E476" s="1049" t="e">
        <f t="shared" si="80"/>
        <v>#DIV/0!</v>
      </c>
      <c r="F476" s="1049" t="e">
        <f t="shared" si="80"/>
        <v>#DIV/0!</v>
      </c>
      <c r="G476" s="1049" t="e">
        <f t="shared" si="80"/>
        <v>#DIV/0!</v>
      </c>
      <c r="H476" s="1049" t="e">
        <f t="shared" si="80"/>
        <v>#DIV/0!</v>
      </c>
      <c r="I476" s="1049" t="e">
        <f t="shared" si="80"/>
        <v>#DIV/0!</v>
      </c>
      <c r="J476" s="1049" t="e">
        <f t="shared" si="80"/>
        <v>#DIV/0!</v>
      </c>
      <c r="K476" s="1050" t="e">
        <f t="shared" si="80"/>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C426:K426"/>
    <mergeCell ref="I404:K404"/>
    <mergeCell ref="E405:E406"/>
    <mergeCell ref="I405:I406"/>
    <mergeCell ref="J405:J406"/>
    <mergeCell ref="F405:F406"/>
    <mergeCell ref="G405:G406"/>
    <mergeCell ref="K405:K406"/>
    <mergeCell ref="C409:K409"/>
    <mergeCell ref="C448:K448"/>
    <mergeCell ref="G444:G445"/>
    <mergeCell ref="I444:I445"/>
    <mergeCell ref="J444:J445"/>
    <mergeCell ref="K444:K445"/>
    <mergeCell ref="H443:H445"/>
    <mergeCell ref="I443:K443"/>
    <mergeCell ref="B443:B445"/>
    <mergeCell ref="C443:C445"/>
    <mergeCell ref="D443:D445"/>
    <mergeCell ref="E443:G443"/>
    <mergeCell ref="E444:E445"/>
    <mergeCell ref="F444:F44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I30" sqref="I30"/>
    </sheetView>
  </sheetViews>
  <sheetFormatPr defaultRowHeight="15"/>
  <cols>
    <col min="1" max="1" width="13.7109375" style="455" customWidth="1"/>
    <col min="2" max="17" width="9.140625" style="455"/>
    <col min="18" max="18" width="16" style="455" customWidth="1"/>
    <col min="19" max="256" width="9.140625" style="455"/>
    <col min="257" max="257" width="13.7109375" style="455" customWidth="1"/>
    <col min="258" max="512" width="9.140625" style="455"/>
    <col min="513" max="513" width="13.7109375" style="455" customWidth="1"/>
    <col min="514" max="768" width="9.140625" style="455"/>
    <col min="769" max="769" width="13.7109375" style="455" customWidth="1"/>
    <col min="770" max="1024" width="9.140625" style="455"/>
    <col min="1025" max="1025" width="13.7109375" style="455" customWidth="1"/>
    <col min="1026" max="1280" width="9.140625" style="455"/>
    <col min="1281" max="1281" width="13.7109375" style="455" customWidth="1"/>
    <col min="1282" max="1536" width="9.140625" style="455"/>
    <col min="1537" max="1537" width="13.7109375" style="455" customWidth="1"/>
    <col min="1538" max="1792" width="9.140625" style="455"/>
    <col min="1793" max="1793" width="13.7109375" style="455" customWidth="1"/>
    <col min="1794" max="2048" width="9.140625" style="455"/>
    <col min="2049" max="2049" width="13.7109375" style="455" customWidth="1"/>
    <col min="2050" max="2304" width="9.140625" style="455"/>
    <col min="2305" max="2305" width="13.7109375" style="455" customWidth="1"/>
    <col min="2306" max="2560" width="9.140625" style="455"/>
    <col min="2561" max="2561" width="13.7109375" style="455" customWidth="1"/>
    <col min="2562" max="2816" width="9.140625" style="455"/>
    <col min="2817" max="2817" width="13.7109375" style="455" customWidth="1"/>
    <col min="2818" max="3072" width="9.140625" style="455"/>
    <col min="3073" max="3073" width="13.7109375" style="455" customWidth="1"/>
    <col min="3074" max="3328" width="9.140625" style="455"/>
    <col min="3329" max="3329" width="13.7109375" style="455" customWidth="1"/>
    <col min="3330" max="3584" width="9.140625" style="455"/>
    <col min="3585" max="3585" width="13.7109375" style="455" customWidth="1"/>
    <col min="3586" max="3840" width="9.140625" style="455"/>
    <col min="3841" max="3841" width="13.7109375" style="455" customWidth="1"/>
    <col min="3842" max="4096" width="9.140625" style="455"/>
    <col min="4097" max="4097" width="13.7109375" style="455" customWidth="1"/>
    <col min="4098" max="4352" width="9.140625" style="455"/>
    <col min="4353" max="4353" width="13.7109375" style="455" customWidth="1"/>
    <col min="4354" max="4608" width="9.140625" style="455"/>
    <col min="4609" max="4609" width="13.7109375" style="455" customWidth="1"/>
    <col min="4610" max="4864" width="9.140625" style="455"/>
    <col min="4865" max="4865" width="13.7109375" style="455" customWidth="1"/>
    <col min="4866" max="5120" width="9.140625" style="455"/>
    <col min="5121" max="5121" width="13.7109375" style="455" customWidth="1"/>
    <col min="5122" max="5376" width="9.140625" style="455"/>
    <col min="5377" max="5377" width="13.7109375" style="455" customWidth="1"/>
    <col min="5378" max="5632" width="9.140625" style="455"/>
    <col min="5633" max="5633" width="13.7109375" style="455" customWidth="1"/>
    <col min="5634" max="5888" width="9.140625" style="455"/>
    <col min="5889" max="5889" width="13.7109375" style="455" customWidth="1"/>
    <col min="5890" max="6144" width="9.140625" style="455"/>
    <col min="6145" max="6145" width="13.7109375" style="455" customWidth="1"/>
    <col min="6146" max="6400" width="9.140625" style="455"/>
    <col min="6401" max="6401" width="13.7109375" style="455" customWidth="1"/>
    <col min="6402" max="6656" width="9.140625" style="455"/>
    <col min="6657" max="6657" width="13.7109375" style="455" customWidth="1"/>
    <col min="6658" max="6912" width="9.140625" style="455"/>
    <col min="6913" max="6913" width="13.7109375" style="455" customWidth="1"/>
    <col min="6914" max="7168" width="9.140625" style="455"/>
    <col min="7169" max="7169" width="13.7109375" style="455" customWidth="1"/>
    <col min="7170" max="7424" width="9.140625" style="455"/>
    <col min="7425" max="7425" width="13.7109375" style="455" customWidth="1"/>
    <col min="7426" max="7680" width="9.140625" style="455"/>
    <col min="7681" max="7681" width="13.7109375" style="455" customWidth="1"/>
    <col min="7682" max="7936" width="9.140625" style="455"/>
    <col min="7937" max="7937" width="13.7109375" style="455" customWidth="1"/>
    <col min="7938" max="8192" width="9.140625" style="455"/>
    <col min="8193" max="8193" width="13.7109375" style="455" customWidth="1"/>
    <col min="8194" max="8448" width="9.140625" style="455"/>
    <col min="8449" max="8449" width="13.7109375" style="455" customWidth="1"/>
    <col min="8450" max="8704" width="9.140625" style="455"/>
    <col min="8705" max="8705" width="13.7109375" style="455" customWidth="1"/>
    <col min="8706" max="8960" width="9.140625" style="455"/>
    <col min="8961" max="8961" width="13.7109375" style="455" customWidth="1"/>
    <col min="8962" max="9216" width="9.140625" style="455"/>
    <col min="9217" max="9217" width="13.7109375" style="455" customWidth="1"/>
    <col min="9218" max="9472" width="9.140625" style="455"/>
    <col min="9473" max="9473" width="13.7109375" style="455" customWidth="1"/>
    <col min="9474" max="9728" width="9.140625" style="455"/>
    <col min="9729" max="9729" width="13.7109375" style="455" customWidth="1"/>
    <col min="9730" max="9984" width="9.140625" style="455"/>
    <col min="9985" max="9985" width="13.7109375" style="455" customWidth="1"/>
    <col min="9986" max="10240" width="9.140625" style="455"/>
    <col min="10241" max="10241" width="13.7109375" style="455" customWidth="1"/>
    <col min="10242" max="10496" width="9.140625" style="455"/>
    <col min="10497" max="10497" width="13.7109375" style="455" customWidth="1"/>
    <col min="10498" max="10752" width="9.140625" style="455"/>
    <col min="10753" max="10753" width="13.7109375" style="455" customWidth="1"/>
    <col min="10754" max="11008" width="9.140625" style="455"/>
    <col min="11009" max="11009" width="13.7109375" style="455" customWidth="1"/>
    <col min="11010" max="11264" width="9.140625" style="455"/>
    <col min="11265" max="11265" width="13.7109375" style="455" customWidth="1"/>
    <col min="11266" max="11520" width="9.140625" style="455"/>
    <col min="11521" max="11521" width="13.7109375" style="455" customWidth="1"/>
    <col min="11522" max="11776" width="9.140625" style="455"/>
    <col min="11777" max="11777" width="13.7109375" style="455" customWidth="1"/>
    <col min="11778" max="12032" width="9.140625" style="455"/>
    <col min="12033" max="12033" width="13.7109375" style="455" customWidth="1"/>
    <col min="12034" max="12288" width="9.140625" style="455"/>
    <col min="12289" max="12289" width="13.7109375" style="455" customWidth="1"/>
    <col min="12290" max="12544" width="9.140625" style="455"/>
    <col min="12545" max="12545" width="13.7109375" style="455" customWidth="1"/>
    <col min="12546" max="12800" width="9.140625" style="455"/>
    <col min="12801" max="12801" width="13.7109375" style="455" customWidth="1"/>
    <col min="12802" max="13056" width="9.140625" style="455"/>
    <col min="13057" max="13057" width="13.7109375" style="455" customWidth="1"/>
    <col min="13058" max="13312" width="9.140625" style="455"/>
    <col min="13313" max="13313" width="13.7109375" style="455" customWidth="1"/>
    <col min="13314" max="13568" width="9.140625" style="455"/>
    <col min="13569" max="13569" width="13.7109375" style="455" customWidth="1"/>
    <col min="13570" max="13824" width="9.140625" style="455"/>
    <col min="13825" max="13825" width="13.7109375" style="455" customWidth="1"/>
    <col min="13826" max="14080" width="9.140625" style="455"/>
    <col min="14081" max="14081" width="13.7109375" style="455" customWidth="1"/>
    <col min="14082" max="14336" width="9.140625" style="455"/>
    <col min="14337" max="14337" width="13.7109375" style="455" customWidth="1"/>
    <col min="14338" max="14592" width="9.140625" style="455"/>
    <col min="14593" max="14593" width="13.7109375" style="455" customWidth="1"/>
    <col min="14594" max="14848" width="9.140625" style="455"/>
    <col min="14849" max="14849" width="13.7109375" style="455" customWidth="1"/>
    <col min="14850" max="15104" width="9.140625" style="455"/>
    <col min="15105" max="15105" width="13.7109375" style="455" customWidth="1"/>
    <col min="15106" max="15360" width="9.140625" style="455"/>
    <col min="15361" max="15361" width="13.7109375" style="455" customWidth="1"/>
    <col min="15362" max="15616" width="9.140625" style="455"/>
    <col min="15617" max="15617" width="13.7109375" style="455" customWidth="1"/>
    <col min="15618" max="15872" width="9.140625" style="455"/>
    <col min="15873" max="15873" width="13.7109375" style="455" customWidth="1"/>
    <col min="15874" max="16128" width="9.140625" style="455"/>
    <col min="16129" max="16129" width="13.7109375" style="455" customWidth="1"/>
    <col min="16130" max="16384" width="9.140625" style="455"/>
  </cols>
  <sheetData>
    <row r="1" spans="1:21">
      <c r="A1" s="1415" t="s">
        <v>474</v>
      </c>
      <c r="B1" s="1415"/>
      <c r="C1" s="1415"/>
      <c r="D1" s="1415"/>
      <c r="E1" s="1415"/>
      <c r="F1" s="1415"/>
      <c r="G1" s="1415"/>
      <c r="H1" s="1415"/>
      <c r="I1" s="1415"/>
      <c r="J1" s="1415"/>
      <c r="K1" s="1415"/>
      <c r="L1" s="1415"/>
      <c r="M1" s="1415"/>
      <c r="N1" s="1415"/>
    </row>
    <row r="2" spans="1:21" ht="15.75" thickBot="1">
      <c r="G2" s="668" t="s">
        <v>240</v>
      </c>
    </row>
    <row r="3" spans="1:21">
      <c r="A3" s="669" t="s">
        <v>241</v>
      </c>
      <c r="B3" s="670" t="s">
        <v>161</v>
      </c>
      <c r="C3" s="670" t="s">
        <v>162</v>
      </c>
      <c r="D3" s="670" t="s">
        <v>163</v>
      </c>
      <c r="E3" s="670" t="s">
        <v>164</v>
      </c>
      <c r="F3" s="670" t="s">
        <v>165</v>
      </c>
      <c r="G3" s="670" t="s">
        <v>166</v>
      </c>
      <c r="H3" s="670" t="s">
        <v>167</v>
      </c>
      <c r="I3" s="670" t="s">
        <v>168</v>
      </c>
      <c r="J3" s="670" t="s">
        <v>169</v>
      </c>
      <c r="K3" s="670" t="s">
        <v>170</v>
      </c>
      <c r="L3" s="670" t="s">
        <v>171</v>
      </c>
      <c r="M3" s="670" t="s">
        <v>172</v>
      </c>
      <c r="N3" s="670" t="s">
        <v>173</v>
      </c>
    </row>
    <row r="4" spans="1:21">
      <c r="A4" s="672">
        <v>2019</v>
      </c>
      <c r="B4" s="673">
        <v>354.37491656654714</v>
      </c>
      <c r="C4" s="673">
        <v>356.43838796545651</v>
      </c>
      <c r="D4" s="673">
        <v>357.2969949465724</v>
      </c>
      <c r="E4" s="673">
        <v>357.47446683623537</v>
      </c>
      <c r="F4" s="673">
        <v>361.2054005838466</v>
      </c>
      <c r="G4" s="673">
        <v>357.93540852897377</v>
      </c>
      <c r="H4" s="673">
        <v>354.2490676912646</v>
      </c>
      <c r="I4" s="673">
        <v>353.13528487554794</v>
      </c>
      <c r="J4" s="673">
        <v>352.05841293166753</v>
      </c>
      <c r="K4" s="673">
        <v>345</v>
      </c>
      <c r="L4" s="673">
        <v>349.6</v>
      </c>
      <c r="M4" s="673">
        <v>354.4</v>
      </c>
      <c r="N4" s="674">
        <v>354.2</v>
      </c>
    </row>
    <row r="5" spans="1:21">
      <c r="A5" s="672">
        <v>2020</v>
      </c>
      <c r="B5" s="673">
        <v>354.8</v>
      </c>
      <c r="C5" s="673">
        <v>355</v>
      </c>
      <c r="D5" s="673">
        <v>356.13</v>
      </c>
      <c r="E5" s="673">
        <v>354.02</v>
      </c>
      <c r="F5" s="673">
        <v>356.2</v>
      </c>
      <c r="G5" s="673">
        <v>358.1</v>
      </c>
      <c r="H5" s="673">
        <v>352.8</v>
      </c>
      <c r="I5" s="673">
        <v>350.8</v>
      </c>
      <c r="J5" s="673">
        <v>346.7</v>
      </c>
      <c r="K5" s="673">
        <v>345</v>
      </c>
      <c r="L5" s="673">
        <v>347.8</v>
      </c>
      <c r="M5" s="673">
        <v>347.4</v>
      </c>
      <c r="N5" s="674">
        <v>352.3</v>
      </c>
    </row>
    <row r="6" spans="1:21">
      <c r="A6" s="672">
        <v>2021</v>
      </c>
      <c r="B6" s="673">
        <v>350.5</v>
      </c>
      <c r="C6" s="673">
        <v>354.1</v>
      </c>
      <c r="D6" s="673">
        <v>354.1</v>
      </c>
      <c r="E6" s="673">
        <v>354.4</v>
      </c>
      <c r="F6" s="673">
        <v>353.4</v>
      </c>
      <c r="G6" s="673">
        <v>352.5</v>
      </c>
      <c r="H6" s="673">
        <v>348.2</v>
      </c>
      <c r="I6" s="673">
        <v>348.4</v>
      </c>
      <c r="J6" s="673">
        <v>343.2</v>
      </c>
      <c r="K6" s="673">
        <v>402.6</v>
      </c>
      <c r="L6" s="673">
        <v>345.6</v>
      </c>
      <c r="M6" s="673">
        <v>347</v>
      </c>
      <c r="N6" s="674">
        <v>349.8</v>
      </c>
    </row>
    <row r="7" spans="1:21" ht="18.75">
      <c r="A7" s="672">
        <v>2022</v>
      </c>
      <c r="B7" s="673">
        <v>350.1</v>
      </c>
      <c r="C7" s="673">
        <v>354.4</v>
      </c>
      <c r="D7" s="673">
        <v>351</v>
      </c>
      <c r="E7" s="673">
        <v>354.6</v>
      </c>
      <c r="F7" s="673">
        <v>353.3</v>
      </c>
      <c r="G7" s="673">
        <v>351.4</v>
      </c>
      <c r="H7" s="673">
        <v>352</v>
      </c>
      <c r="I7" s="673">
        <v>350.9</v>
      </c>
      <c r="J7" s="673">
        <v>347.5</v>
      </c>
      <c r="K7" s="673">
        <v>349.1</v>
      </c>
      <c r="L7" s="673">
        <v>348</v>
      </c>
      <c r="M7" s="673">
        <v>348.7</v>
      </c>
      <c r="N7" s="674">
        <v>351</v>
      </c>
      <c r="Q7" s="366"/>
      <c r="R7" s="367"/>
      <c r="S7" s="367"/>
      <c r="T7" s="367"/>
      <c r="U7" s="367"/>
    </row>
    <row r="8" spans="1:21" ht="18.75">
      <c r="A8" s="672">
        <v>2023</v>
      </c>
      <c r="B8" s="673">
        <v>352.3</v>
      </c>
      <c r="C8" s="673">
        <v>353.3</v>
      </c>
      <c r="D8" s="673">
        <v>354.9</v>
      </c>
      <c r="E8" s="673">
        <v>351.4</v>
      </c>
      <c r="F8" s="673">
        <v>285.10000000000002</v>
      </c>
      <c r="G8" s="673">
        <v>350</v>
      </c>
      <c r="H8" s="673">
        <v>343.9</v>
      </c>
      <c r="I8" s="673">
        <v>349.2</v>
      </c>
      <c r="J8" s="673">
        <v>346.2</v>
      </c>
      <c r="K8" s="673">
        <v>347.6</v>
      </c>
      <c r="L8" s="673">
        <v>349.6</v>
      </c>
      <c r="M8" s="673">
        <v>347.9</v>
      </c>
      <c r="N8" s="674">
        <v>350.3</v>
      </c>
      <c r="Q8" s="366"/>
      <c r="R8" s="367"/>
      <c r="S8" s="367"/>
      <c r="T8" s="367"/>
      <c r="U8" s="367"/>
    </row>
    <row r="9" spans="1:21" ht="15.75" thickBot="1">
      <c r="A9" s="675">
        <v>2024</v>
      </c>
      <c r="B9" s="676">
        <v>352</v>
      </c>
      <c r="C9" s="676"/>
      <c r="D9" s="676"/>
      <c r="E9" s="676"/>
      <c r="F9" s="676"/>
      <c r="G9" s="676"/>
      <c r="H9" s="676"/>
      <c r="I9" s="676"/>
      <c r="J9" s="676"/>
      <c r="K9" s="676"/>
      <c r="L9" s="676"/>
      <c r="M9" s="676"/>
      <c r="N9" s="677"/>
    </row>
    <row r="11" spans="1:21" ht="15.75" thickBot="1">
      <c r="G11" s="678" t="s">
        <v>242</v>
      </c>
      <c r="N11" s="679"/>
    </row>
    <row r="12" spans="1:21">
      <c r="A12" s="669" t="s">
        <v>241</v>
      </c>
      <c r="B12" s="670" t="s">
        <v>161</v>
      </c>
      <c r="C12" s="670" t="s">
        <v>162</v>
      </c>
      <c r="D12" s="670" t="s">
        <v>163</v>
      </c>
      <c r="E12" s="670" t="s">
        <v>164</v>
      </c>
      <c r="F12" s="670" t="s">
        <v>165</v>
      </c>
      <c r="G12" s="670" t="s">
        <v>166</v>
      </c>
      <c r="H12" s="670" t="s">
        <v>167</v>
      </c>
      <c r="I12" s="670" t="s">
        <v>168</v>
      </c>
      <c r="J12" s="670" t="s">
        <v>169</v>
      </c>
      <c r="K12" s="670" t="s">
        <v>170</v>
      </c>
      <c r="L12" s="670" t="s">
        <v>171</v>
      </c>
      <c r="M12" s="670" t="s">
        <v>172</v>
      </c>
      <c r="N12" s="670" t="s">
        <v>173</v>
      </c>
    </row>
    <row r="13" spans="1:21">
      <c r="A13" s="672">
        <v>2019</v>
      </c>
      <c r="B13" s="673">
        <v>281.27826336739287</v>
      </c>
      <c r="C13" s="673">
        <v>284.30536717690359</v>
      </c>
      <c r="D13" s="673">
        <v>286.22046450702811</v>
      </c>
      <c r="E13" s="673">
        <v>290.8767352564733</v>
      </c>
      <c r="F13" s="673">
        <v>285.31500572737696</v>
      </c>
      <c r="G13" s="673">
        <v>281.29946839929153</v>
      </c>
      <c r="H13" s="673">
        <v>274.8623926185175</v>
      </c>
      <c r="I13" s="673">
        <v>271.9152332887009</v>
      </c>
      <c r="J13" s="673">
        <v>273.41321243523339</v>
      </c>
      <c r="K13" s="673">
        <v>276.3</v>
      </c>
      <c r="L13" s="673">
        <v>279.2</v>
      </c>
      <c r="M13" s="673">
        <v>286.5</v>
      </c>
      <c r="N13" s="674">
        <v>286.2</v>
      </c>
    </row>
    <row r="14" spans="1:21">
      <c r="A14" s="672">
        <v>2020</v>
      </c>
      <c r="B14" s="673">
        <v>286.2</v>
      </c>
      <c r="C14" s="673">
        <v>288.2</v>
      </c>
      <c r="D14" s="673">
        <v>287.13</v>
      </c>
      <c r="E14" s="673">
        <v>286.24</v>
      </c>
      <c r="F14" s="673">
        <v>285.8</v>
      </c>
      <c r="G14" s="673">
        <v>286</v>
      </c>
      <c r="H14" s="673">
        <v>280.5</v>
      </c>
      <c r="I14" s="673">
        <v>277.2</v>
      </c>
      <c r="J14" s="673">
        <v>277.2</v>
      </c>
      <c r="K14" s="673">
        <v>277.7</v>
      </c>
      <c r="L14" s="673">
        <v>281.60000000000002</v>
      </c>
      <c r="M14" s="673">
        <v>284.8</v>
      </c>
      <c r="N14" s="674">
        <v>282.8</v>
      </c>
    </row>
    <row r="15" spans="1:21">
      <c r="A15" s="672">
        <v>2021</v>
      </c>
      <c r="B15" s="673">
        <v>288.3</v>
      </c>
      <c r="C15" s="673">
        <v>294.5</v>
      </c>
      <c r="D15" s="673">
        <v>289.10000000000002</v>
      </c>
      <c r="E15" s="673">
        <v>288.5</v>
      </c>
      <c r="F15" s="673">
        <v>287.5</v>
      </c>
      <c r="G15" s="673">
        <v>281.89999999999998</v>
      </c>
      <c r="H15" s="673">
        <v>275.89999999999998</v>
      </c>
      <c r="I15" s="673">
        <v>274.10000000000002</v>
      </c>
      <c r="J15" s="673">
        <v>275.2</v>
      </c>
      <c r="K15" s="673">
        <v>279.5</v>
      </c>
      <c r="L15" s="673">
        <v>281.5</v>
      </c>
      <c r="M15" s="673">
        <v>283</v>
      </c>
      <c r="N15" s="674">
        <v>283</v>
      </c>
    </row>
    <row r="16" spans="1:21">
      <c r="A16" s="672">
        <v>2022</v>
      </c>
      <c r="B16" s="673">
        <v>285.2</v>
      </c>
      <c r="C16" s="673">
        <v>286.8</v>
      </c>
      <c r="D16" s="673">
        <v>286.5</v>
      </c>
      <c r="E16" s="673">
        <v>288.10000000000002</v>
      </c>
      <c r="F16" s="673">
        <v>285.7</v>
      </c>
      <c r="G16" s="673">
        <v>281.39999999999998</v>
      </c>
      <c r="H16" s="673">
        <v>278</v>
      </c>
      <c r="I16" s="673">
        <v>274.3</v>
      </c>
      <c r="J16" s="673">
        <v>275.60000000000002</v>
      </c>
      <c r="K16" s="673">
        <v>279.60000000000002</v>
      </c>
      <c r="L16" s="673">
        <v>281.3</v>
      </c>
      <c r="M16" s="673">
        <v>283</v>
      </c>
      <c r="N16" s="674">
        <v>281.89999999999998</v>
      </c>
    </row>
    <row r="17" spans="1:14">
      <c r="A17" s="672">
        <v>2023</v>
      </c>
      <c r="B17" s="673">
        <v>287</v>
      </c>
      <c r="C17" s="673">
        <v>289.5</v>
      </c>
      <c r="D17" s="673">
        <v>286.60000000000002</v>
      </c>
      <c r="E17" s="673">
        <v>285.39999999999998</v>
      </c>
      <c r="F17" s="673">
        <v>285.10000000000002</v>
      </c>
      <c r="G17" s="673">
        <v>281.89999999999998</v>
      </c>
      <c r="H17" s="673">
        <v>277.39999999999998</v>
      </c>
      <c r="I17" s="673">
        <v>273.5</v>
      </c>
      <c r="J17" s="673">
        <v>277.10000000000002</v>
      </c>
      <c r="K17" s="673">
        <v>277.5</v>
      </c>
      <c r="L17" s="673">
        <v>280.8</v>
      </c>
      <c r="M17" s="673">
        <v>282.60000000000002</v>
      </c>
      <c r="N17" s="674">
        <v>281.89999999999998</v>
      </c>
    </row>
    <row r="18" spans="1:14" ht="15.75" thickBot="1">
      <c r="A18" s="675">
        <v>2024</v>
      </c>
      <c r="B18" s="676">
        <v>286.3</v>
      </c>
      <c r="C18" s="676"/>
      <c r="D18" s="676"/>
      <c r="E18" s="676"/>
      <c r="F18" s="676"/>
      <c r="G18" s="676"/>
      <c r="H18" s="676"/>
      <c r="I18" s="676"/>
      <c r="J18" s="676"/>
      <c r="K18" s="676"/>
      <c r="L18" s="676"/>
      <c r="M18" s="676"/>
      <c r="N18" s="677"/>
    </row>
    <row r="20" spans="1:14" ht="15.75" thickBot="1">
      <c r="G20" s="678" t="s">
        <v>243</v>
      </c>
      <c r="N20" s="679"/>
    </row>
    <row r="21" spans="1:14">
      <c r="A21" s="669" t="s">
        <v>241</v>
      </c>
      <c r="B21" s="670" t="s">
        <v>161</v>
      </c>
      <c r="C21" s="670" t="s">
        <v>162</v>
      </c>
      <c r="D21" s="670" t="s">
        <v>163</v>
      </c>
      <c r="E21" s="670" t="s">
        <v>164</v>
      </c>
      <c r="F21" s="670" t="s">
        <v>165</v>
      </c>
      <c r="G21" s="670" t="s">
        <v>166</v>
      </c>
      <c r="H21" s="670" t="s">
        <v>167</v>
      </c>
      <c r="I21" s="670" t="s">
        <v>168</v>
      </c>
      <c r="J21" s="670" t="s">
        <v>169</v>
      </c>
      <c r="K21" s="670" t="s">
        <v>170</v>
      </c>
      <c r="L21" s="670" t="s">
        <v>171</v>
      </c>
      <c r="M21" s="670" t="s">
        <v>172</v>
      </c>
      <c r="N21" s="670" t="s">
        <v>173</v>
      </c>
    </row>
    <row r="22" spans="1:14">
      <c r="A22" s="672">
        <v>2019</v>
      </c>
      <c r="B22" s="673">
        <v>287.03444832750858</v>
      </c>
      <c r="C22" s="673">
        <v>289.1459538749898</v>
      </c>
      <c r="D22" s="673">
        <v>288.5072199817875</v>
      </c>
      <c r="E22" s="673">
        <v>290.10412746204969</v>
      </c>
      <c r="F22" s="673">
        <v>292.71949231485786</v>
      </c>
      <c r="G22" s="673">
        <v>289.1722528130237</v>
      </c>
      <c r="H22" s="673">
        <v>284.60732456803191</v>
      </c>
      <c r="I22" s="673">
        <v>281.83476394849748</v>
      </c>
      <c r="J22" s="673">
        <v>281.74347936186393</v>
      </c>
      <c r="K22" s="673">
        <v>280</v>
      </c>
      <c r="L22" s="673">
        <v>283.39999999999998</v>
      </c>
      <c r="M22" s="673">
        <v>281.7</v>
      </c>
      <c r="N22" s="674">
        <v>280.2</v>
      </c>
    </row>
    <row r="23" spans="1:14">
      <c r="A23" s="672">
        <v>2020</v>
      </c>
      <c r="B23" s="673">
        <v>288.10000000000002</v>
      </c>
      <c r="C23" s="673">
        <v>289.7</v>
      </c>
      <c r="D23" s="673">
        <v>291.47000000000003</v>
      </c>
      <c r="E23" s="673">
        <v>290.86</v>
      </c>
      <c r="F23" s="673">
        <v>294.3</v>
      </c>
      <c r="G23" s="673">
        <v>295</v>
      </c>
      <c r="H23" s="673">
        <v>291.7</v>
      </c>
      <c r="I23" s="673">
        <v>288</v>
      </c>
      <c r="J23" s="673">
        <v>285</v>
      </c>
      <c r="K23" s="673">
        <v>289.7</v>
      </c>
      <c r="L23" s="673">
        <v>286</v>
      </c>
      <c r="M23" s="673">
        <v>288.2</v>
      </c>
      <c r="N23" s="674">
        <v>289.89999999999998</v>
      </c>
    </row>
    <row r="24" spans="1:14">
      <c r="A24" s="671">
        <v>2021</v>
      </c>
      <c r="B24" s="680">
        <v>291.3</v>
      </c>
      <c r="C24" s="680">
        <v>293.10000000000002</v>
      </c>
      <c r="D24" s="680">
        <v>291.60000000000002</v>
      </c>
      <c r="E24" s="680">
        <v>294.10000000000002</v>
      </c>
      <c r="F24" s="680">
        <v>295.60000000000002</v>
      </c>
      <c r="G24" s="680">
        <v>294.60000000000002</v>
      </c>
      <c r="H24" s="680">
        <v>290.5</v>
      </c>
      <c r="I24" s="680">
        <v>288.2</v>
      </c>
      <c r="J24" s="680">
        <v>286.10000000000002</v>
      </c>
      <c r="K24" s="680">
        <v>286</v>
      </c>
      <c r="L24" s="680">
        <v>287.7</v>
      </c>
      <c r="M24" s="680">
        <v>289.5</v>
      </c>
      <c r="N24" s="681">
        <v>290.60000000000002</v>
      </c>
    </row>
    <row r="25" spans="1:14">
      <c r="A25" s="672">
        <v>2022</v>
      </c>
      <c r="B25" s="673">
        <v>292.2</v>
      </c>
      <c r="C25" s="673">
        <v>293.10000000000002</v>
      </c>
      <c r="D25" s="673">
        <v>290.8</v>
      </c>
      <c r="E25" s="673">
        <v>293.3</v>
      </c>
      <c r="F25" s="673">
        <v>295.8</v>
      </c>
      <c r="G25" s="673">
        <v>295.2</v>
      </c>
      <c r="H25" s="673">
        <v>290.10000000000002</v>
      </c>
      <c r="I25" s="673">
        <v>287.8</v>
      </c>
      <c r="J25" s="673">
        <v>288.10000000000002</v>
      </c>
      <c r="K25" s="673">
        <v>288.5</v>
      </c>
      <c r="L25" s="673">
        <v>292.5</v>
      </c>
      <c r="M25" s="673">
        <v>291.5</v>
      </c>
      <c r="N25" s="674">
        <v>291.7</v>
      </c>
    </row>
    <row r="26" spans="1:14">
      <c r="A26" s="672">
        <v>2023</v>
      </c>
      <c r="B26" s="673">
        <v>292.2</v>
      </c>
      <c r="C26" s="673">
        <v>296.10000000000002</v>
      </c>
      <c r="D26" s="673">
        <v>294.5</v>
      </c>
      <c r="E26" s="673">
        <v>293.3</v>
      </c>
      <c r="F26" s="673">
        <v>295.7</v>
      </c>
      <c r="G26" s="673">
        <v>292.39999999999998</v>
      </c>
      <c r="H26" s="673">
        <v>289.8</v>
      </c>
      <c r="I26" s="673">
        <v>288.39999999999998</v>
      </c>
      <c r="J26" s="673">
        <v>289.39999999999998</v>
      </c>
      <c r="K26" s="673">
        <v>289.3</v>
      </c>
      <c r="L26" s="673">
        <v>289.39999999999998</v>
      </c>
      <c r="M26" s="673">
        <v>290.5</v>
      </c>
      <c r="N26" s="674">
        <v>292.10000000000002</v>
      </c>
    </row>
    <row r="27" spans="1:14" ht="15.75" thickBot="1">
      <c r="A27" s="675">
        <v>2024</v>
      </c>
      <c r="B27" s="676">
        <v>292.89999999999998</v>
      </c>
      <c r="C27" s="676"/>
      <c r="D27" s="676"/>
      <c r="E27" s="676"/>
      <c r="F27" s="676"/>
      <c r="G27" s="676"/>
      <c r="H27" s="676"/>
      <c r="I27" s="676"/>
      <c r="J27" s="676"/>
      <c r="K27" s="676"/>
      <c r="L27" s="676"/>
      <c r="M27" s="676"/>
      <c r="N27" s="677"/>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33" zoomScale="75" workbookViewId="0">
      <selection activeCell="T62" sqref="T62"/>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416" t="s">
        <v>473</v>
      </c>
      <c r="B1" s="1416"/>
      <c r="C1" s="1416"/>
      <c r="D1" s="1416"/>
      <c r="E1" s="1416"/>
      <c r="F1" s="1416"/>
      <c r="G1" s="1416"/>
      <c r="H1" s="1416"/>
      <c r="I1" s="1416"/>
      <c r="J1" s="1416"/>
      <c r="K1" s="1416"/>
      <c r="L1" s="1416"/>
      <c r="M1" s="1416"/>
      <c r="N1" s="799"/>
      <c r="O1" s="799"/>
      <c r="P1" s="799"/>
      <c r="Q1" s="799"/>
    </row>
    <row r="2" spans="1:25" ht="12.75" hidden="1" customHeight="1">
      <c r="A2" s="1416"/>
      <c r="B2" s="1416"/>
      <c r="C2" s="1416"/>
      <c r="D2" s="1416"/>
      <c r="E2" s="1416"/>
      <c r="F2" s="1416"/>
      <c r="G2" s="1416"/>
      <c r="H2" s="1416"/>
      <c r="I2" s="1416"/>
      <c r="J2" s="1416"/>
      <c r="K2" s="1416"/>
      <c r="L2" s="1416"/>
      <c r="M2" s="1416"/>
      <c r="N2" s="799"/>
      <c r="O2" s="799"/>
      <c r="P2" s="799"/>
      <c r="Q2" s="799"/>
    </row>
    <row r="3" spans="1:25" ht="12.75" hidden="1" customHeight="1">
      <c r="A3" s="1416"/>
      <c r="B3" s="1416"/>
      <c r="C3" s="1416"/>
      <c r="D3" s="1416"/>
      <c r="E3" s="1416"/>
      <c r="F3" s="1416"/>
      <c r="G3" s="1416"/>
      <c r="H3" s="1416"/>
      <c r="I3" s="1416"/>
      <c r="J3" s="1416"/>
      <c r="K3" s="1416"/>
      <c r="L3" s="1416"/>
      <c r="M3" s="1416"/>
      <c r="N3" s="799"/>
      <c r="O3" s="799"/>
      <c r="P3" s="799"/>
      <c r="Q3" s="799"/>
    </row>
    <row r="4" spans="1:25" ht="21">
      <c r="A4" s="800" t="s">
        <v>478</v>
      </c>
      <c r="B4" s="801"/>
      <c r="C4" s="801"/>
      <c r="D4" s="801"/>
      <c r="E4" s="799"/>
      <c r="F4" s="799"/>
      <c r="G4" s="799"/>
      <c r="H4" s="799"/>
      <c r="I4" s="799"/>
      <c r="J4" s="799"/>
      <c r="K4" s="799"/>
      <c r="L4" s="799"/>
      <c r="M4" s="799"/>
      <c r="N4" s="799"/>
      <c r="O4" s="799"/>
      <c r="P4" s="799"/>
      <c r="Q4" s="799"/>
    </row>
    <row r="5" spans="1:25">
      <c r="A5" s="799"/>
      <c r="B5" s="799"/>
      <c r="C5" s="799"/>
      <c r="D5" s="799"/>
      <c r="E5" s="799"/>
      <c r="F5" s="799"/>
      <c r="G5" s="799"/>
      <c r="H5" s="799"/>
      <c r="I5" s="799"/>
      <c r="J5" s="799"/>
      <c r="K5" s="799"/>
      <c r="L5" s="799"/>
      <c r="M5" s="799"/>
      <c r="N5" s="799"/>
      <c r="O5" s="799"/>
      <c r="P5" s="799"/>
      <c r="Q5" s="799"/>
    </row>
    <row r="6" spans="1:25">
      <c r="A6" s="799"/>
      <c r="B6" s="799"/>
      <c r="C6" s="799"/>
      <c r="D6" s="799"/>
      <c r="E6" s="799"/>
      <c r="F6" s="799"/>
      <c r="G6" s="799"/>
      <c r="H6" s="799"/>
      <c r="I6" s="799"/>
      <c r="J6" s="799"/>
      <c r="K6" s="799"/>
      <c r="L6" s="799"/>
      <c r="M6" s="799"/>
      <c r="N6" s="799"/>
      <c r="O6" s="799"/>
      <c r="P6" s="799"/>
      <c r="Q6" s="799"/>
      <c r="R6"/>
      <c r="S6"/>
      <c r="T6"/>
      <c r="U6"/>
      <c r="V6"/>
      <c r="W6"/>
      <c r="X6"/>
      <c r="Y6"/>
    </row>
    <row r="7" spans="1:25" ht="16.5" thickBot="1">
      <c r="A7" s="802">
        <v>2019</v>
      </c>
      <c r="B7" s="803"/>
      <c r="C7" s="803"/>
      <c r="D7" s="803"/>
      <c r="E7" s="803"/>
      <c r="F7" s="803"/>
      <c r="G7" s="803"/>
      <c r="H7" s="803"/>
      <c r="I7" s="803"/>
      <c r="J7" s="803"/>
      <c r="K7" s="803"/>
      <c r="L7" s="804" t="s">
        <v>160</v>
      </c>
      <c r="M7" s="803"/>
      <c r="N7" s="805"/>
      <c r="O7" s="803"/>
      <c r="P7" s="806">
        <v>2019</v>
      </c>
      <c r="Q7" s="803"/>
      <c r="R7"/>
      <c r="S7"/>
      <c r="T7"/>
      <c r="U7"/>
      <c r="V7"/>
      <c r="W7"/>
      <c r="X7"/>
      <c r="Y7"/>
    </row>
    <row r="8" spans="1:25" ht="13.5" thickBot="1">
      <c r="A8" s="807"/>
      <c r="B8" s="808" t="s">
        <v>161</v>
      </c>
      <c r="C8" s="808" t="s">
        <v>162</v>
      </c>
      <c r="D8" s="808" t="s">
        <v>163</v>
      </c>
      <c r="E8" s="808" t="s">
        <v>164</v>
      </c>
      <c r="F8" s="808" t="s">
        <v>165</v>
      </c>
      <c r="G8" s="808" t="s">
        <v>166</v>
      </c>
      <c r="H8" s="808" t="s">
        <v>167</v>
      </c>
      <c r="I8" s="808" t="s">
        <v>168</v>
      </c>
      <c r="J8" s="808" t="s">
        <v>169</v>
      </c>
      <c r="K8" s="808" t="s">
        <v>170</v>
      </c>
      <c r="L8" s="808" t="s">
        <v>171</v>
      </c>
      <c r="M8" s="809" t="s">
        <v>172</v>
      </c>
      <c r="N8" s="805"/>
      <c r="O8" s="803"/>
      <c r="P8" s="810"/>
      <c r="Q8" s="811" t="s">
        <v>173</v>
      </c>
      <c r="R8"/>
      <c r="S8"/>
      <c r="T8"/>
      <c r="U8"/>
      <c r="V8"/>
      <c r="W8"/>
      <c r="X8"/>
      <c r="Y8"/>
    </row>
    <row r="9" spans="1:25" ht="13.5" thickBot="1">
      <c r="A9" s="812" t="s">
        <v>174</v>
      </c>
      <c r="B9" s="813">
        <v>13097.004154604951</v>
      </c>
      <c r="C9" s="814">
        <v>12684.171057134958</v>
      </c>
      <c r="D9" s="813">
        <v>12703.509633034411</v>
      </c>
      <c r="E9" s="813">
        <v>12436.800440153134</v>
      </c>
      <c r="F9" s="813">
        <v>12345.728489197405</v>
      </c>
      <c r="G9" s="813">
        <v>11989.180954677902</v>
      </c>
      <c r="H9" s="813">
        <v>11291.15714648953</v>
      </c>
      <c r="I9" s="813">
        <v>11799.833529820378</v>
      </c>
      <c r="J9" s="815">
        <v>11695.57156423378</v>
      </c>
      <c r="K9" s="813">
        <v>11797.730210590606</v>
      </c>
      <c r="L9" s="813">
        <v>12118.735934309996</v>
      </c>
      <c r="M9" s="816">
        <v>12222.309074775932</v>
      </c>
      <c r="N9" s="805"/>
      <c r="O9" s="803"/>
      <c r="P9" s="817" t="s">
        <v>174</v>
      </c>
      <c r="Q9" s="818">
        <v>12171.089276441808</v>
      </c>
      <c r="R9"/>
      <c r="S9"/>
      <c r="T9"/>
      <c r="U9"/>
      <c r="V9"/>
      <c r="W9"/>
      <c r="X9"/>
      <c r="Y9"/>
    </row>
    <row r="10" spans="1:25">
      <c r="A10" s="819" t="s">
        <v>179</v>
      </c>
      <c r="B10" s="820">
        <v>12988.229233268361</v>
      </c>
      <c r="C10" s="821">
        <v>13031.089618528611</v>
      </c>
      <c r="D10" s="822">
        <v>12400.045892682925</v>
      </c>
      <c r="E10" s="820">
        <v>12497.066246851389</v>
      </c>
      <c r="F10" s="820">
        <v>12312.575788643535</v>
      </c>
      <c r="G10" s="820">
        <v>11785.570106907893</v>
      </c>
      <c r="H10" s="820">
        <v>11145.261363102236</v>
      </c>
      <c r="I10" s="820">
        <v>12014.568933508892</v>
      </c>
      <c r="J10" s="823">
        <v>11566.950929507175</v>
      </c>
      <c r="K10" s="820">
        <v>12060.398568329721</v>
      </c>
      <c r="L10" s="820">
        <v>12325.822063492065</v>
      </c>
      <c r="M10" s="824">
        <v>12211.818032159268</v>
      </c>
      <c r="N10" s="805"/>
      <c r="O10" s="803"/>
      <c r="P10" s="825" t="s">
        <v>179</v>
      </c>
      <c r="Q10" s="826">
        <v>12139.562253413582</v>
      </c>
      <c r="R10"/>
      <c r="S10"/>
      <c r="T10"/>
      <c r="U10"/>
      <c r="V10"/>
      <c r="W10"/>
      <c r="X10"/>
      <c r="Y10"/>
    </row>
    <row r="11" spans="1:25">
      <c r="A11" s="827" t="s">
        <v>175</v>
      </c>
      <c r="B11" s="828">
        <v>14030.74154673591</v>
      </c>
      <c r="C11" s="829">
        <v>13423.206102042845</v>
      </c>
      <c r="D11" s="828">
        <v>13350.258566551605</v>
      </c>
      <c r="E11" s="828">
        <v>12952.008674739422</v>
      </c>
      <c r="F11" s="828">
        <v>12714.496786649555</v>
      </c>
      <c r="G11" s="828">
        <v>12228.876814192541</v>
      </c>
      <c r="H11" s="828">
        <v>11570.90485622989</v>
      </c>
      <c r="I11" s="828">
        <v>12338.817183187308</v>
      </c>
      <c r="J11" s="828">
        <v>12128.42545753275</v>
      </c>
      <c r="K11" s="828">
        <v>12399.186362800923</v>
      </c>
      <c r="L11" s="828">
        <v>12795.433149533852</v>
      </c>
      <c r="M11" s="830">
        <v>12921.228396700371</v>
      </c>
      <c r="N11" s="805"/>
      <c r="O11" s="803"/>
      <c r="P11" s="825" t="s">
        <v>175</v>
      </c>
      <c r="Q11" s="831">
        <v>12736.926723981092</v>
      </c>
      <c r="R11"/>
      <c r="S11"/>
      <c r="T11"/>
      <c r="U11"/>
      <c r="V11"/>
      <c r="W11"/>
      <c r="X11"/>
      <c r="Y11"/>
    </row>
    <row r="12" spans="1:25">
      <c r="A12" s="827" t="s">
        <v>176</v>
      </c>
      <c r="B12" s="828">
        <v>13875.267566076433</v>
      </c>
      <c r="C12" s="829">
        <v>13191.644451674416</v>
      </c>
      <c r="D12" s="828">
        <v>13160.242283296824</v>
      </c>
      <c r="E12" s="828">
        <v>12736.915408507588</v>
      </c>
      <c r="F12" s="828">
        <v>12414.167473994701</v>
      </c>
      <c r="G12" s="828">
        <v>11811.682069144254</v>
      </c>
      <c r="H12" s="828">
        <v>11216.262367325109</v>
      </c>
      <c r="I12" s="828">
        <v>12121.702664273735</v>
      </c>
      <c r="J12" s="828">
        <v>11851.896939155471</v>
      </c>
      <c r="K12" s="828">
        <v>12310.877136839459</v>
      </c>
      <c r="L12" s="828">
        <v>12715.43545872936</v>
      </c>
      <c r="M12" s="830">
        <v>12877.909602187496</v>
      </c>
      <c r="N12" s="805"/>
      <c r="O12" s="803"/>
      <c r="P12" s="825" t="s">
        <v>176</v>
      </c>
      <c r="Q12" s="831">
        <v>12496.86604352695</v>
      </c>
      <c r="R12"/>
      <c r="S12"/>
      <c r="T12"/>
      <c r="U12" s="117"/>
      <c r="V12"/>
      <c r="W12"/>
      <c r="X12"/>
      <c r="Y12"/>
    </row>
    <row r="13" spans="1:25">
      <c r="A13" s="827" t="s">
        <v>177</v>
      </c>
      <c r="B13" s="828"/>
      <c r="C13" s="832"/>
      <c r="D13" s="828"/>
      <c r="E13" s="828"/>
      <c r="F13" s="828"/>
      <c r="G13" s="828">
        <v>11847.259206798866</v>
      </c>
      <c r="H13" s="828">
        <v>10212.64</v>
      </c>
      <c r="I13" s="828">
        <v>11431</v>
      </c>
      <c r="J13" s="828"/>
      <c r="K13" s="828"/>
      <c r="L13" s="828"/>
      <c r="M13" s="830"/>
      <c r="N13" s="805"/>
      <c r="O13" s="803"/>
      <c r="P13" s="825" t="s">
        <v>177</v>
      </c>
      <c r="Q13" s="831">
        <v>12223.033208241355</v>
      </c>
      <c r="R13"/>
      <c r="S13"/>
      <c r="T13"/>
      <c r="U13" s="117"/>
      <c r="V13"/>
      <c r="W13"/>
      <c r="X13"/>
      <c r="Y13"/>
    </row>
    <row r="14" spans="1:25">
      <c r="A14" s="827" t="s">
        <v>71</v>
      </c>
      <c r="B14" s="828">
        <v>11016.435273215879</v>
      </c>
      <c r="C14" s="829">
        <v>10666.092979690597</v>
      </c>
      <c r="D14" s="828">
        <v>10906.563736752352</v>
      </c>
      <c r="E14" s="828">
        <v>10813.265482926516</v>
      </c>
      <c r="F14" s="828">
        <v>10882.550511099018</v>
      </c>
      <c r="G14" s="828">
        <v>10702.803775197364</v>
      </c>
      <c r="H14" s="828">
        <v>9978.5009716631357</v>
      </c>
      <c r="I14" s="828">
        <v>10138.454210471504</v>
      </c>
      <c r="J14" s="828">
        <v>10066.518700800318</v>
      </c>
      <c r="K14" s="828">
        <v>10207.22881650506</v>
      </c>
      <c r="L14" s="828">
        <v>10253.974707400655</v>
      </c>
      <c r="M14" s="830">
        <v>10316.67240328594</v>
      </c>
      <c r="N14" s="805"/>
      <c r="O14" s="803"/>
      <c r="P14" s="825" t="s">
        <v>71</v>
      </c>
      <c r="Q14" s="831">
        <v>10479.725608941915</v>
      </c>
      <c r="R14"/>
      <c r="S14"/>
      <c r="T14"/>
      <c r="U14" s="117"/>
      <c r="V14"/>
      <c r="W14"/>
      <c r="X14"/>
      <c r="Y14"/>
    </row>
    <row r="15" spans="1:25" ht="13.5" thickBot="1">
      <c r="A15" s="833" t="s">
        <v>178</v>
      </c>
      <c r="B15" s="828">
        <v>13526.782125454416</v>
      </c>
      <c r="C15" s="834">
        <v>13304.359447452311</v>
      </c>
      <c r="D15" s="835">
        <v>13381.446812429691</v>
      </c>
      <c r="E15" s="835">
        <v>13303.934942938567</v>
      </c>
      <c r="F15" s="835">
        <v>13241.320895609353</v>
      </c>
      <c r="G15" s="835">
        <v>13044.246213486927</v>
      </c>
      <c r="H15" s="835">
        <v>12473.680771982421</v>
      </c>
      <c r="I15" s="835">
        <v>12708.58078202419</v>
      </c>
      <c r="J15" s="828">
        <v>12836.590469304007</v>
      </c>
      <c r="K15" s="828">
        <v>12864.967865200817</v>
      </c>
      <c r="L15" s="835">
        <v>13101.960516060417</v>
      </c>
      <c r="M15" s="836">
        <v>13163.845129929141</v>
      </c>
      <c r="N15" s="805"/>
      <c r="O15" s="803"/>
      <c r="P15" s="837" t="s">
        <v>178</v>
      </c>
      <c r="Q15" s="838">
        <v>13072.210144053273</v>
      </c>
      <c r="R15"/>
      <c r="S15"/>
      <c r="T15"/>
      <c r="U15" s="117"/>
      <c r="V15"/>
      <c r="W15"/>
      <c r="X15"/>
      <c r="Y15"/>
    </row>
    <row r="16" spans="1:25">
      <c r="A16" s="799"/>
      <c r="B16" s="799"/>
      <c r="C16" s="799"/>
      <c r="D16" s="799"/>
      <c r="E16" s="799"/>
      <c r="F16" s="799"/>
      <c r="G16" s="799"/>
      <c r="H16" s="799"/>
      <c r="I16" s="799"/>
      <c r="J16" s="799"/>
      <c r="K16" s="799"/>
      <c r="L16" s="799"/>
      <c r="M16" s="799"/>
      <c r="N16" s="799"/>
      <c r="O16" s="799"/>
      <c r="P16" s="799"/>
      <c r="Q16" s="799"/>
      <c r="R16"/>
      <c r="S16"/>
      <c r="T16"/>
      <c r="U16" s="117"/>
      <c r="V16"/>
      <c r="W16"/>
      <c r="X16"/>
      <c r="Y16"/>
    </row>
    <row r="17" spans="1:25" ht="16.5" thickBot="1">
      <c r="A17" s="802">
        <v>2020</v>
      </c>
      <c r="B17" s="803"/>
      <c r="C17" s="803"/>
      <c r="D17" s="803"/>
      <c r="E17" s="803"/>
      <c r="F17" s="803"/>
      <c r="G17" s="803"/>
      <c r="H17" s="803"/>
      <c r="I17" s="803"/>
      <c r="J17" s="803"/>
      <c r="K17" s="803"/>
      <c r="L17" s="804" t="s">
        <v>160</v>
      </c>
      <c r="M17" s="803"/>
      <c r="N17" s="805"/>
      <c r="O17" s="803"/>
      <c r="P17" s="806">
        <v>2021</v>
      </c>
      <c r="Q17" s="803"/>
      <c r="R17"/>
      <c r="S17"/>
      <c r="T17"/>
      <c r="U17" s="117"/>
      <c r="V17"/>
      <c r="W17"/>
      <c r="X17"/>
      <c r="Y17"/>
    </row>
    <row r="18" spans="1:25" ht="13.5" thickBot="1">
      <c r="A18" s="807"/>
      <c r="B18" s="808" t="s">
        <v>161</v>
      </c>
      <c r="C18" s="808" t="s">
        <v>162</v>
      </c>
      <c r="D18" s="808" t="s">
        <v>163</v>
      </c>
      <c r="E18" s="808" t="s">
        <v>164</v>
      </c>
      <c r="F18" s="808" t="s">
        <v>165</v>
      </c>
      <c r="G18" s="808" t="s">
        <v>166</v>
      </c>
      <c r="H18" s="808" t="s">
        <v>167</v>
      </c>
      <c r="I18" s="808" t="s">
        <v>168</v>
      </c>
      <c r="J18" s="808" t="s">
        <v>169</v>
      </c>
      <c r="K18" s="808" t="s">
        <v>170</v>
      </c>
      <c r="L18" s="808" t="s">
        <v>171</v>
      </c>
      <c r="M18" s="809" t="s">
        <v>172</v>
      </c>
      <c r="N18" s="805"/>
      <c r="O18" s="803"/>
      <c r="P18" s="810"/>
      <c r="Q18" s="811" t="s">
        <v>173</v>
      </c>
      <c r="R18"/>
      <c r="S18"/>
      <c r="T18"/>
      <c r="U18"/>
      <c r="V18"/>
      <c r="W18"/>
      <c r="X18"/>
      <c r="Y18"/>
    </row>
    <row r="19" spans="1:25" ht="13.5" thickBot="1">
      <c r="A19" s="812" t="s">
        <v>174</v>
      </c>
      <c r="B19" s="839">
        <v>12293.668</v>
      </c>
      <c r="C19" s="839">
        <v>12396.350180400879</v>
      </c>
      <c r="D19" s="813">
        <v>12086.149992818097</v>
      </c>
      <c r="E19" s="813">
        <v>11603.106305993873</v>
      </c>
      <c r="F19" s="813">
        <v>11482.267355568953</v>
      </c>
      <c r="G19" s="813">
        <v>11953</v>
      </c>
      <c r="H19" s="813">
        <v>11835.808663529599</v>
      </c>
      <c r="I19" s="813">
        <v>12357.44353681061</v>
      </c>
      <c r="J19" s="815">
        <v>12414.228648418182</v>
      </c>
      <c r="K19" s="813">
        <v>12328.00888657319</v>
      </c>
      <c r="L19" s="813">
        <v>12268.883311067566</v>
      </c>
      <c r="M19" s="816">
        <v>12719.950048353872</v>
      </c>
      <c r="N19" s="805"/>
      <c r="O19" s="803"/>
      <c r="P19" s="817" t="s">
        <v>174</v>
      </c>
      <c r="Q19" s="818">
        <v>12170.057750049617</v>
      </c>
      <c r="R19"/>
      <c r="S19"/>
      <c r="T19"/>
      <c r="U19"/>
      <c r="V19"/>
      <c r="W19"/>
      <c r="X19"/>
      <c r="Y19"/>
    </row>
    <row r="20" spans="1:25">
      <c r="A20" s="840" t="s">
        <v>179</v>
      </c>
      <c r="B20" s="841">
        <v>12386.300999999999</v>
      </c>
      <c r="C20" s="841">
        <v>12278.283069066147</v>
      </c>
      <c r="D20" s="841">
        <v>11949.087602008787</v>
      </c>
      <c r="E20" s="842">
        <v>11425.366477832513</v>
      </c>
      <c r="F20" s="842">
        <v>10861.813765366691</v>
      </c>
      <c r="G20" s="842">
        <v>11785</v>
      </c>
      <c r="H20" s="842">
        <v>12082.539061795218</v>
      </c>
      <c r="I20" s="842">
        <v>12657.339090422689</v>
      </c>
      <c r="J20" s="843">
        <v>12557.838567799301</v>
      </c>
      <c r="K20" s="842">
        <v>12510.25230430529</v>
      </c>
      <c r="L20" s="842">
        <v>12599.191885182312</v>
      </c>
      <c r="M20" s="844">
        <v>13189.330848045396</v>
      </c>
      <c r="N20" s="805"/>
      <c r="O20" s="803"/>
      <c r="P20" s="825" t="s">
        <v>179</v>
      </c>
      <c r="Q20" s="826">
        <v>12341.703778245606</v>
      </c>
      <c r="R20"/>
      <c r="S20"/>
      <c r="T20"/>
      <c r="U20"/>
      <c r="V20"/>
      <c r="W20"/>
      <c r="X20"/>
      <c r="Y20"/>
    </row>
    <row r="21" spans="1:25">
      <c r="A21" s="827" t="s">
        <v>175</v>
      </c>
      <c r="B21" s="845">
        <v>12953.451999999999</v>
      </c>
      <c r="C21" s="845">
        <v>12955.442846668257</v>
      </c>
      <c r="D21" s="828">
        <v>12559.678894534463</v>
      </c>
      <c r="E21" s="828">
        <v>12200.715185932797</v>
      </c>
      <c r="F21" s="828">
        <v>12043.432584369706</v>
      </c>
      <c r="G21" s="828">
        <v>12461</v>
      </c>
      <c r="H21" s="828">
        <v>12377.61476700648</v>
      </c>
      <c r="I21" s="828">
        <v>13184.53468439781</v>
      </c>
      <c r="J21" s="828">
        <v>13209.827982744415</v>
      </c>
      <c r="K21" s="828">
        <v>13257.606161299784</v>
      </c>
      <c r="L21" s="828">
        <v>13488.06045421349</v>
      </c>
      <c r="M21" s="830">
        <v>13948.219326498986</v>
      </c>
      <c r="N21" s="805"/>
      <c r="O21" s="803"/>
      <c r="P21" s="825" t="s">
        <v>175</v>
      </c>
      <c r="Q21" s="831">
        <v>12893.07500798921</v>
      </c>
      <c r="R21"/>
      <c r="S21"/>
      <c r="T21"/>
      <c r="U21"/>
      <c r="V21"/>
      <c r="W21"/>
      <c r="X21"/>
      <c r="Y21"/>
    </row>
    <row r="22" spans="1:25">
      <c r="A22" s="827" t="s">
        <v>176</v>
      </c>
      <c r="B22" s="845">
        <v>12820.403</v>
      </c>
      <c r="C22" s="845">
        <v>12812.960174322563</v>
      </c>
      <c r="D22" s="828">
        <v>12404.011122590871</v>
      </c>
      <c r="E22" s="828">
        <v>12093.68836494103</v>
      </c>
      <c r="F22" s="828">
        <v>11923.112759720469</v>
      </c>
      <c r="G22" s="828">
        <v>12340</v>
      </c>
      <c r="H22" s="828">
        <v>12218.579332235504</v>
      </c>
      <c r="I22" s="828">
        <v>13155.442783450688</v>
      </c>
      <c r="J22" s="828">
        <v>13187.221007065826</v>
      </c>
      <c r="K22" s="828">
        <v>13185.675775486045</v>
      </c>
      <c r="L22" s="828">
        <v>13410.314130675239</v>
      </c>
      <c r="M22" s="830">
        <v>13871.568263480342</v>
      </c>
      <c r="N22" s="805"/>
      <c r="O22" s="803"/>
      <c r="P22" s="825" t="s">
        <v>176</v>
      </c>
      <c r="Q22" s="831">
        <v>12777.362324998021</v>
      </c>
      <c r="R22"/>
      <c r="S22"/>
      <c r="T22"/>
      <c r="U22"/>
      <c r="V22"/>
      <c r="W22"/>
      <c r="X22"/>
      <c r="Y22"/>
    </row>
    <row r="23" spans="1:25" ht="18.75">
      <c r="A23" s="827" t="s">
        <v>177</v>
      </c>
      <c r="B23" s="845"/>
      <c r="C23" s="846"/>
      <c r="D23" s="828"/>
      <c r="E23" s="828"/>
      <c r="F23" s="828">
        <v>12115.686274509804</v>
      </c>
      <c r="G23" s="828">
        <v>13265</v>
      </c>
      <c r="H23" s="828">
        <v>14324.08</v>
      </c>
      <c r="I23" s="828"/>
      <c r="J23" s="828"/>
      <c r="K23" s="828"/>
      <c r="L23" s="828"/>
      <c r="M23" s="830"/>
      <c r="N23" s="805"/>
      <c r="O23" s="803"/>
      <c r="P23" s="825" t="s">
        <v>177</v>
      </c>
      <c r="Q23" s="831">
        <v>13124.888063427803</v>
      </c>
      <c r="R23"/>
      <c r="S23"/>
      <c r="T23" s="366"/>
      <c r="U23" s="367"/>
      <c r="V23" s="367"/>
      <c r="W23" s="367"/>
      <c r="X23" s="367"/>
      <c r="Y23"/>
    </row>
    <row r="24" spans="1:25">
      <c r="A24" s="827" t="s">
        <v>71</v>
      </c>
      <c r="B24" s="845">
        <v>10382.365</v>
      </c>
      <c r="C24" s="845">
        <v>10554.510985315916</v>
      </c>
      <c r="D24" s="828">
        <v>10508.256746814872</v>
      </c>
      <c r="E24" s="828">
        <v>9974.3926900629413</v>
      </c>
      <c r="F24" s="828">
        <v>9676.7357563537662</v>
      </c>
      <c r="G24" s="828">
        <v>10168</v>
      </c>
      <c r="H24" s="828">
        <v>10231.011342407664</v>
      </c>
      <c r="I24" s="828">
        <v>10322.937716844957</v>
      </c>
      <c r="J24" s="828">
        <v>10515.692045277079</v>
      </c>
      <c r="K24" s="828">
        <v>10500.779806665369</v>
      </c>
      <c r="L24" s="828">
        <v>10033.162037806949</v>
      </c>
      <c r="M24" s="830">
        <v>10425.373902081596</v>
      </c>
      <c r="N24" s="805"/>
      <c r="O24" s="803"/>
      <c r="P24" s="825" t="s">
        <v>71</v>
      </c>
      <c r="Q24" s="831">
        <v>10300.833122420103</v>
      </c>
      <c r="R24"/>
      <c r="S24"/>
      <c r="T24"/>
      <c r="U24"/>
      <c r="V24"/>
      <c r="W24"/>
      <c r="X24"/>
      <c r="Y24"/>
    </row>
    <row r="25" spans="1:25" ht="13.5" thickBot="1">
      <c r="A25" s="833" t="s">
        <v>178</v>
      </c>
      <c r="B25" s="847">
        <v>13188.183000000001</v>
      </c>
      <c r="C25" s="847">
        <v>13234.41829236263</v>
      </c>
      <c r="D25" s="835">
        <v>12868.44290816252</v>
      </c>
      <c r="E25" s="835">
        <v>12394.03887979182</v>
      </c>
      <c r="F25" s="835">
        <v>12244.396919750789</v>
      </c>
      <c r="G25" s="835">
        <v>12579</v>
      </c>
      <c r="H25" s="835">
        <v>12568.820974865377</v>
      </c>
      <c r="I25" s="828">
        <v>12894.875569157652</v>
      </c>
      <c r="J25" s="828">
        <v>13049.577112784067</v>
      </c>
      <c r="K25" s="835">
        <v>13089.158608739113</v>
      </c>
      <c r="L25" s="835">
        <v>13055.204323581807</v>
      </c>
      <c r="M25" s="836">
        <v>13341.939160902748</v>
      </c>
      <c r="N25" s="805"/>
      <c r="O25" s="803"/>
      <c r="P25" s="837" t="s">
        <v>178</v>
      </c>
      <c r="Q25" s="838">
        <v>12892.589567786512</v>
      </c>
      <c r="R25"/>
      <c r="S25"/>
      <c r="T25"/>
      <c r="U25"/>
      <c r="V25"/>
      <c r="W25"/>
      <c r="X25"/>
      <c r="Y25"/>
    </row>
    <row r="26" spans="1:25">
      <c r="A26" s="799"/>
      <c r="B26" s="799"/>
      <c r="C26" s="799"/>
      <c r="D26" s="799"/>
      <c r="E26" s="799"/>
      <c r="F26" s="799"/>
      <c r="G26" s="799"/>
      <c r="H26" s="799"/>
      <c r="I26" s="799"/>
      <c r="J26" s="799"/>
      <c r="K26" s="799"/>
      <c r="L26" s="799"/>
      <c r="M26" s="799"/>
      <c r="N26" s="799"/>
      <c r="O26" s="799"/>
      <c r="P26" s="799"/>
      <c r="Q26" s="799"/>
      <c r="R26"/>
      <c r="S26"/>
      <c r="T26"/>
      <c r="U26"/>
      <c r="V26"/>
      <c r="W26"/>
      <c r="X26"/>
      <c r="Y26"/>
    </row>
    <row r="27" spans="1:25" ht="16.5" thickBot="1">
      <c r="A27" s="802">
        <v>2021</v>
      </c>
      <c r="B27" s="803"/>
      <c r="C27" s="803"/>
      <c r="D27" s="803"/>
      <c r="E27" s="803"/>
      <c r="F27" s="803"/>
      <c r="G27" s="803"/>
      <c r="H27" s="803"/>
      <c r="I27" s="803"/>
      <c r="J27" s="803"/>
      <c r="K27" s="803"/>
      <c r="L27" s="804" t="s">
        <v>160</v>
      </c>
      <c r="M27" s="803"/>
      <c r="N27" s="805"/>
      <c r="O27" s="803"/>
      <c r="P27" s="806">
        <v>2021</v>
      </c>
      <c r="Q27" s="803"/>
      <c r="R27"/>
      <c r="S27"/>
      <c r="T27"/>
      <c r="U27"/>
      <c r="V27"/>
      <c r="W27"/>
      <c r="X27"/>
      <c r="Y27"/>
    </row>
    <row r="28" spans="1:25" ht="13.5" thickBot="1">
      <c r="A28" s="807"/>
      <c r="B28" s="808" t="s">
        <v>161</v>
      </c>
      <c r="C28" s="808" t="s">
        <v>162</v>
      </c>
      <c r="D28" s="808" t="s">
        <v>163</v>
      </c>
      <c r="E28" s="808" t="s">
        <v>164</v>
      </c>
      <c r="F28" s="808" t="s">
        <v>165</v>
      </c>
      <c r="G28" s="808" t="s">
        <v>166</v>
      </c>
      <c r="H28" s="808" t="s">
        <v>167</v>
      </c>
      <c r="I28" s="808" t="s">
        <v>168</v>
      </c>
      <c r="J28" s="808" t="s">
        <v>169</v>
      </c>
      <c r="K28" s="808" t="s">
        <v>170</v>
      </c>
      <c r="L28" s="808" t="s">
        <v>171</v>
      </c>
      <c r="M28" s="809" t="s">
        <v>172</v>
      </c>
      <c r="N28" s="805"/>
      <c r="O28" s="803"/>
      <c r="P28" s="810"/>
      <c r="Q28" s="811" t="s">
        <v>173</v>
      </c>
      <c r="R28"/>
      <c r="S28"/>
      <c r="T28"/>
      <c r="U28"/>
      <c r="V28"/>
      <c r="W28"/>
      <c r="X28"/>
      <c r="Y28"/>
    </row>
    <row r="29" spans="1:25" ht="13.5" thickBot="1">
      <c r="A29" s="812" t="s">
        <v>174</v>
      </c>
      <c r="B29" s="839">
        <v>13099.017951399237</v>
      </c>
      <c r="C29" s="839">
        <v>13307.78858635882</v>
      </c>
      <c r="D29" s="813">
        <v>13238.317612811576</v>
      </c>
      <c r="E29" s="813">
        <v>13807.347551681361</v>
      </c>
      <c r="F29" s="813">
        <v>13948.773938291319</v>
      </c>
      <c r="G29" s="813">
        <v>14461.00340152424</v>
      </c>
      <c r="H29" s="813">
        <v>14343.144813044266</v>
      </c>
      <c r="I29" s="813">
        <v>15088.936100433839</v>
      </c>
      <c r="J29" s="815">
        <v>15249.008715386459</v>
      </c>
      <c r="K29" s="813">
        <v>17001.030199930741</v>
      </c>
      <c r="L29" s="813">
        <v>18199.614553757132</v>
      </c>
      <c r="M29" s="816">
        <v>18385.488024567923</v>
      </c>
      <c r="N29" s="805"/>
      <c r="O29" s="803"/>
      <c r="P29" s="817" t="s">
        <v>174</v>
      </c>
      <c r="Q29" s="818">
        <v>15034.347753900318</v>
      </c>
      <c r="R29"/>
      <c r="S29"/>
      <c r="T29"/>
      <c r="U29"/>
      <c r="V29"/>
      <c r="W29"/>
      <c r="X29"/>
      <c r="Y29"/>
    </row>
    <row r="30" spans="1:25">
      <c r="A30" s="840" t="s">
        <v>179</v>
      </c>
      <c r="B30" s="841">
        <v>12962.478179218298</v>
      </c>
      <c r="C30" s="841">
        <v>12712.047174603171</v>
      </c>
      <c r="D30" s="841">
        <v>12872.168801775142</v>
      </c>
      <c r="E30" s="842">
        <v>13794.42593030492</v>
      </c>
      <c r="F30" s="842">
        <v>13139.682053775745</v>
      </c>
      <c r="G30" s="842">
        <v>13972.332217347279</v>
      </c>
      <c r="H30" s="842">
        <v>13869.347861369399</v>
      </c>
      <c r="I30" s="842">
        <v>14859.192772334292</v>
      </c>
      <c r="J30" s="843">
        <v>15736.035718119369</v>
      </c>
      <c r="K30" s="842">
        <v>17510.500637738332</v>
      </c>
      <c r="L30" s="842">
        <v>19165.098770465484</v>
      </c>
      <c r="M30" s="844">
        <v>17914.420099009905</v>
      </c>
      <c r="N30" s="805"/>
      <c r="O30" s="803"/>
      <c r="P30" s="825" t="s">
        <v>179</v>
      </c>
      <c r="Q30" s="826">
        <v>15938.483131201114</v>
      </c>
      <c r="R30"/>
      <c r="S30"/>
      <c r="T30"/>
      <c r="U30"/>
      <c r="V30"/>
      <c r="W30"/>
      <c r="X30"/>
      <c r="Y30"/>
    </row>
    <row r="31" spans="1:25">
      <c r="A31" s="827" t="s">
        <v>175</v>
      </c>
      <c r="B31" s="845">
        <v>14233.837381686944</v>
      </c>
      <c r="C31" s="845">
        <v>14350.900896684501</v>
      </c>
      <c r="D31" s="828">
        <v>14067.897655256656</v>
      </c>
      <c r="E31" s="828">
        <v>14670.253576655356</v>
      </c>
      <c r="F31" s="828">
        <v>14787.481530115097</v>
      </c>
      <c r="G31" s="828">
        <v>15275.210714213275</v>
      </c>
      <c r="H31" s="828">
        <v>15363.861791104631</v>
      </c>
      <c r="I31" s="828">
        <v>16350.848780182399</v>
      </c>
      <c r="J31" s="828">
        <v>16599.245092558744</v>
      </c>
      <c r="K31" s="828">
        <v>18726.47766076864</v>
      </c>
      <c r="L31" s="828">
        <v>19905.235984883784</v>
      </c>
      <c r="M31" s="830">
        <v>20067.911354433712</v>
      </c>
      <c r="N31" s="805"/>
      <c r="O31" s="803"/>
      <c r="P31" s="825" t="s">
        <v>175</v>
      </c>
      <c r="Q31" s="831">
        <v>16145.77271971192</v>
      </c>
      <c r="R31"/>
      <c r="S31"/>
      <c r="T31"/>
      <c r="U31"/>
      <c r="V31"/>
      <c r="W31"/>
      <c r="X31"/>
      <c r="Y31"/>
    </row>
    <row r="32" spans="1:25">
      <c r="A32" s="827" t="s">
        <v>176</v>
      </c>
      <c r="B32" s="845">
        <v>14226.385547626593</v>
      </c>
      <c r="C32" s="845">
        <v>14299.191515290229</v>
      </c>
      <c r="D32" s="828">
        <v>13991.300512971718</v>
      </c>
      <c r="E32" s="828">
        <v>14655.922859268447</v>
      </c>
      <c r="F32" s="828">
        <v>14814.46153340644</v>
      </c>
      <c r="G32" s="828">
        <v>15261.833099361414</v>
      </c>
      <c r="H32" s="828">
        <v>15336.715000402453</v>
      </c>
      <c r="I32" s="828">
        <v>16332.579232026799</v>
      </c>
      <c r="J32" s="828">
        <v>16579.883460903056</v>
      </c>
      <c r="K32" s="828">
        <v>18784.163621146959</v>
      </c>
      <c r="L32" s="828">
        <v>19784.228158990474</v>
      </c>
      <c r="M32" s="830">
        <v>19685.637978475796</v>
      </c>
      <c r="N32" s="805"/>
      <c r="O32" s="803"/>
      <c r="P32" s="825" t="s">
        <v>176</v>
      </c>
      <c r="Q32" s="831">
        <v>15822.043041911318</v>
      </c>
      <c r="R32"/>
      <c r="S32"/>
      <c r="T32"/>
      <c r="U32"/>
      <c r="V32"/>
      <c r="W32"/>
      <c r="X32"/>
      <c r="Y32"/>
    </row>
    <row r="33" spans="1:25">
      <c r="A33" s="827" t="s">
        <v>177</v>
      </c>
      <c r="B33" s="845"/>
      <c r="C33" s="846"/>
      <c r="D33" s="828"/>
      <c r="E33" s="828"/>
      <c r="F33" s="828"/>
      <c r="G33" s="828"/>
      <c r="H33" s="828"/>
      <c r="I33" s="828"/>
      <c r="J33" s="828"/>
      <c r="K33" s="828"/>
      <c r="L33" s="828"/>
      <c r="M33" s="830"/>
      <c r="N33" s="805"/>
      <c r="O33" s="803"/>
      <c r="P33" s="825" t="s">
        <v>177</v>
      </c>
      <c r="Q33" s="831">
        <v>17630.247312702155</v>
      </c>
      <c r="R33"/>
      <c r="S33"/>
      <c r="T33"/>
      <c r="U33"/>
      <c r="V33"/>
      <c r="W33"/>
      <c r="X33"/>
      <c r="Y33"/>
    </row>
    <row r="34" spans="1:25">
      <c r="A34" s="827" t="s">
        <v>71</v>
      </c>
      <c r="B34" s="845">
        <v>10785.338573682167</v>
      </c>
      <c r="C34" s="845">
        <v>11016.617874284919</v>
      </c>
      <c r="D34" s="828">
        <v>11437.705938088196</v>
      </c>
      <c r="E34" s="828">
        <v>11725.521266017138</v>
      </c>
      <c r="F34" s="828">
        <v>11981.721187626732</v>
      </c>
      <c r="G34" s="828">
        <v>12387.476553330009</v>
      </c>
      <c r="H34" s="828">
        <v>12317.245513392614</v>
      </c>
      <c r="I34" s="828">
        <v>12540.109883888001</v>
      </c>
      <c r="J34" s="828">
        <v>12878.83435312495</v>
      </c>
      <c r="K34" s="828">
        <v>14239.55711691917</v>
      </c>
      <c r="L34" s="828">
        <v>15687.582852889065</v>
      </c>
      <c r="M34" s="830">
        <v>15856.862387184667</v>
      </c>
      <c r="N34" s="805"/>
      <c r="O34" s="803"/>
      <c r="P34" s="825" t="s">
        <v>71</v>
      </c>
      <c r="Q34" s="831">
        <v>12932.241067353638</v>
      </c>
      <c r="R34"/>
      <c r="S34"/>
      <c r="T34"/>
      <c r="U34"/>
      <c r="V34"/>
      <c r="W34"/>
      <c r="X34"/>
      <c r="Y34"/>
    </row>
    <row r="35" spans="1:25" ht="13.5" thickBot="1">
      <c r="A35" s="833" t="s">
        <v>178</v>
      </c>
      <c r="B35" s="847">
        <v>13610.506172235782</v>
      </c>
      <c r="C35" s="847">
        <v>13809.675623791112</v>
      </c>
      <c r="D35" s="835">
        <v>13711.642486022662</v>
      </c>
      <c r="E35" s="835">
        <v>14163.993257034979</v>
      </c>
      <c r="F35" s="835">
        <v>14239.310346798155</v>
      </c>
      <c r="G35" s="835">
        <v>14632.573842803024</v>
      </c>
      <c r="H35" s="835">
        <v>14730.458329960993</v>
      </c>
      <c r="I35" s="828">
        <v>15347.847998544932</v>
      </c>
      <c r="J35" s="828">
        <v>15688.694727641208</v>
      </c>
      <c r="K35" s="835">
        <v>17761.804158884457</v>
      </c>
      <c r="L35" s="835">
        <v>18883.179797492216</v>
      </c>
      <c r="M35" s="836">
        <v>18932.073880029395</v>
      </c>
      <c r="N35" s="805"/>
      <c r="O35" s="803"/>
      <c r="P35" s="837" t="s">
        <v>178</v>
      </c>
      <c r="Q35" s="838">
        <v>15464.407576145763</v>
      </c>
      <c r="R35"/>
      <c r="S35"/>
      <c r="T35"/>
      <c r="U35"/>
      <c r="V35"/>
      <c r="W35"/>
      <c r="X35"/>
      <c r="Y35"/>
    </row>
    <row r="36" spans="1:25">
      <c r="A36" s="848"/>
      <c r="B36" s="849"/>
      <c r="C36" s="849"/>
      <c r="D36" s="850"/>
      <c r="E36" s="850"/>
      <c r="F36" s="850"/>
      <c r="G36" s="850"/>
      <c r="H36" s="850"/>
      <c r="I36" s="850"/>
      <c r="J36" s="850"/>
      <c r="K36" s="850"/>
      <c r="L36" s="850"/>
      <c r="M36" s="850"/>
      <c r="N36" s="850"/>
      <c r="O36" s="848"/>
      <c r="P36" s="848"/>
      <c r="Q36" s="850"/>
      <c r="R36"/>
      <c r="S36"/>
      <c r="T36"/>
      <c r="U36"/>
      <c r="V36"/>
      <c r="W36"/>
      <c r="X36"/>
      <c r="Y36"/>
    </row>
    <row r="37" spans="1:25" ht="16.5" thickBot="1">
      <c r="A37" s="802">
        <v>2022</v>
      </c>
      <c r="B37" s="803"/>
      <c r="C37" s="803"/>
      <c r="D37" s="803"/>
      <c r="E37" s="803"/>
      <c r="F37" s="803"/>
      <c r="G37" s="803"/>
      <c r="H37" s="803"/>
      <c r="I37" s="803"/>
      <c r="J37" s="803"/>
      <c r="K37" s="803"/>
      <c r="L37" s="804" t="s">
        <v>160</v>
      </c>
      <c r="M37" s="803"/>
      <c r="N37" s="805"/>
      <c r="O37" s="803"/>
      <c r="P37" s="806">
        <v>2022</v>
      </c>
      <c r="Q37" s="803"/>
      <c r="R37"/>
      <c r="S37"/>
      <c r="T37"/>
      <c r="U37"/>
      <c r="V37"/>
      <c r="W37"/>
      <c r="X37"/>
      <c r="Y37"/>
    </row>
    <row r="38" spans="1:25" ht="13.5" thickBot="1">
      <c r="A38" s="807"/>
      <c r="B38" s="808" t="s">
        <v>161</v>
      </c>
      <c r="C38" s="808" t="s">
        <v>162</v>
      </c>
      <c r="D38" s="808" t="s">
        <v>163</v>
      </c>
      <c r="E38" s="808" t="s">
        <v>164</v>
      </c>
      <c r="F38" s="808" t="s">
        <v>165</v>
      </c>
      <c r="G38" s="808" t="s">
        <v>166</v>
      </c>
      <c r="H38" s="808" t="s">
        <v>167</v>
      </c>
      <c r="I38" s="808" t="s">
        <v>168</v>
      </c>
      <c r="J38" s="808" t="s">
        <v>169</v>
      </c>
      <c r="K38" s="808" t="s">
        <v>170</v>
      </c>
      <c r="L38" s="808" t="s">
        <v>171</v>
      </c>
      <c r="M38" s="809" t="s">
        <v>172</v>
      </c>
      <c r="N38" s="805"/>
      <c r="O38" s="803"/>
      <c r="P38" s="810"/>
      <c r="Q38" s="811" t="s">
        <v>173</v>
      </c>
      <c r="R38"/>
      <c r="S38"/>
      <c r="T38"/>
      <c r="U38"/>
      <c r="V38"/>
      <c r="W38"/>
      <c r="X38"/>
      <c r="Y38"/>
    </row>
    <row r="39" spans="1:25" ht="13.5" thickBot="1">
      <c r="A39" s="812" t="s">
        <v>174</v>
      </c>
      <c r="B39" s="839">
        <v>18584.854388058142</v>
      </c>
      <c r="C39" s="839">
        <v>19061.640628288158</v>
      </c>
      <c r="D39" s="813">
        <v>20294.215163541841</v>
      </c>
      <c r="E39" s="813">
        <v>22382.152265751229</v>
      </c>
      <c r="F39" s="813">
        <v>22663.607295143924</v>
      </c>
      <c r="G39" s="813">
        <v>21656.265224664887</v>
      </c>
      <c r="H39" s="813">
        <v>21088.130947012589</v>
      </c>
      <c r="I39" s="813">
        <v>22044.5596048351</v>
      </c>
      <c r="J39" s="815">
        <v>21476.807399744433</v>
      </c>
      <c r="K39" s="813">
        <v>21433.759411596424</v>
      </c>
      <c r="L39" s="813">
        <v>21571.849524913901</v>
      </c>
      <c r="M39" s="816">
        <v>21038.488245919187</v>
      </c>
      <c r="N39" s="805"/>
      <c r="O39" s="803"/>
      <c r="P39" s="817" t="s">
        <v>174</v>
      </c>
      <c r="Q39" s="818">
        <v>21146.943097893545</v>
      </c>
      <c r="R39"/>
      <c r="S39"/>
      <c r="T39"/>
      <c r="U39"/>
      <c r="V39"/>
      <c r="W39"/>
      <c r="X39"/>
      <c r="Y39"/>
    </row>
    <row r="40" spans="1:25">
      <c r="A40" s="840" t="s">
        <v>179</v>
      </c>
      <c r="B40" s="841">
        <v>19401.189317269065</v>
      </c>
      <c r="C40" s="841">
        <v>18768.122079575594</v>
      </c>
      <c r="D40" s="841">
        <v>20782.536703677448</v>
      </c>
      <c r="E40" s="842">
        <v>22056.544408675029</v>
      </c>
      <c r="F40" s="842">
        <v>22834.880977831774</v>
      </c>
      <c r="G40" s="842">
        <v>20966.741574155654</v>
      </c>
      <c r="H40" s="842">
        <v>21492.117598290595</v>
      </c>
      <c r="I40" s="842">
        <v>21379.114258023514</v>
      </c>
      <c r="J40" s="843">
        <v>20572.334556962032</v>
      </c>
      <c r="K40" s="842">
        <v>21724.374225941425</v>
      </c>
      <c r="L40" s="842">
        <v>21527.750189069422</v>
      </c>
      <c r="M40" s="844">
        <v>20432.466808866593</v>
      </c>
      <c r="N40" s="805"/>
      <c r="O40" s="803"/>
      <c r="P40" s="825" t="s">
        <v>179</v>
      </c>
      <c r="Q40" s="826">
        <v>21131.820292193279</v>
      </c>
      <c r="R40"/>
      <c r="S40"/>
      <c r="T40"/>
      <c r="U40"/>
      <c r="V40"/>
      <c r="W40"/>
      <c r="X40"/>
      <c r="Y40"/>
    </row>
    <row r="41" spans="1:25">
      <c r="A41" s="827" t="s">
        <v>175</v>
      </c>
      <c r="B41" s="845">
        <v>20010.993899012225</v>
      </c>
      <c r="C41" s="845">
        <v>20140.861353409993</v>
      </c>
      <c r="D41" s="828">
        <v>21320.985832864666</v>
      </c>
      <c r="E41" s="828">
        <v>23446.717787287645</v>
      </c>
      <c r="F41" s="828">
        <v>23578.051392670604</v>
      </c>
      <c r="G41" s="828">
        <v>22205.923722522413</v>
      </c>
      <c r="H41" s="828">
        <v>21722.775052540324</v>
      </c>
      <c r="I41" s="828">
        <v>23070.88250705961</v>
      </c>
      <c r="J41" s="828">
        <v>22429.185356400634</v>
      </c>
      <c r="K41" s="828">
        <v>22448.55051623697</v>
      </c>
      <c r="L41" s="828">
        <v>22643.496047776483</v>
      </c>
      <c r="M41" s="830">
        <v>22324.272786059049</v>
      </c>
      <c r="N41" s="805"/>
      <c r="O41" s="803"/>
      <c r="P41" s="825" t="s">
        <v>175</v>
      </c>
      <c r="Q41" s="831">
        <v>22130.496449450027</v>
      </c>
      <c r="R41"/>
      <c r="S41"/>
      <c r="T41"/>
      <c r="U41"/>
      <c r="V41"/>
      <c r="W41"/>
      <c r="X41"/>
      <c r="Y41"/>
    </row>
    <row r="42" spans="1:25">
      <c r="A42" s="827" t="s">
        <v>176</v>
      </c>
      <c r="B42" s="845">
        <v>19889.952702294664</v>
      </c>
      <c r="C42" s="845">
        <v>20037.260203017402</v>
      </c>
      <c r="D42" s="828">
        <v>21181.469379763694</v>
      </c>
      <c r="E42" s="828">
        <v>23363.726507028186</v>
      </c>
      <c r="F42" s="828">
        <v>23471.641482074712</v>
      </c>
      <c r="G42" s="828">
        <v>21994.754754913643</v>
      </c>
      <c r="H42" s="828">
        <v>21590.825167465628</v>
      </c>
      <c r="I42" s="828">
        <v>23059.213900400511</v>
      </c>
      <c r="J42" s="828">
        <v>22254.528152330178</v>
      </c>
      <c r="K42" s="828">
        <v>22275.832773395356</v>
      </c>
      <c r="L42" s="828">
        <v>22556.405335094471</v>
      </c>
      <c r="M42" s="830">
        <v>22155.369286920275</v>
      </c>
      <c r="N42" s="805"/>
      <c r="O42" s="803"/>
      <c r="P42" s="825" t="s">
        <v>176</v>
      </c>
      <c r="Q42" s="831">
        <v>22011.123591202388</v>
      </c>
      <c r="R42"/>
      <c r="S42"/>
      <c r="T42"/>
      <c r="U42"/>
      <c r="V42"/>
      <c r="W42"/>
      <c r="X42"/>
      <c r="Y42"/>
    </row>
    <row r="43" spans="1:25">
      <c r="A43" s="827" t="s">
        <v>177</v>
      </c>
      <c r="B43" s="845">
        <v>20454.892849816846</v>
      </c>
      <c r="C43" s="846">
        <v>20559.71187588152</v>
      </c>
      <c r="D43" s="828">
        <v>20899.265924448879</v>
      </c>
      <c r="E43" s="828">
        <v>23581.943971962621</v>
      </c>
      <c r="F43" s="828">
        <v>22456.551348314606</v>
      </c>
      <c r="G43" s="828">
        <v>22205.815877358491</v>
      </c>
      <c r="H43" s="828">
        <v>21518.989357326474</v>
      </c>
      <c r="I43" s="828">
        <v>23347.212827832293</v>
      </c>
      <c r="J43" s="828">
        <v>22243.821111111116</v>
      </c>
      <c r="K43" s="828">
        <v>22911.379073203494</v>
      </c>
      <c r="L43" s="828">
        <v>23298.260685224843</v>
      </c>
      <c r="M43" s="830">
        <v>22899.219529267291</v>
      </c>
      <c r="N43" s="805"/>
      <c r="O43" s="803"/>
      <c r="P43" s="825" t="s">
        <v>177</v>
      </c>
      <c r="Q43" s="831">
        <v>22336.312401402276</v>
      </c>
      <c r="R43"/>
      <c r="S43"/>
      <c r="T43"/>
      <c r="U43"/>
      <c r="V43"/>
      <c r="W43"/>
      <c r="X43"/>
      <c r="Y43"/>
    </row>
    <row r="44" spans="1:25">
      <c r="A44" s="827" t="s">
        <v>71</v>
      </c>
      <c r="B44" s="845">
        <v>16087.763628046439</v>
      </c>
      <c r="C44" s="845">
        <v>17004.010735069442</v>
      </c>
      <c r="D44" s="828">
        <v>18474.268671365007</v>
      </c>
      <c r="E44" s="828">
        <v>20619.789194257672</v>
      </c>
      <c r="F44" s="828">
        <v>20955.60875576234</v>
      </c>
      <c r="G44" s="828">
        <v>20182.214020862299</v>
      </c>
      <c r="H44" s="828">
        <v>19682.23133569759</v>
      </c>
      <c r="I44" s="828">
        <v>20147.570973449489</v>
      </c>
      <c r="J44" s="828">
        <v>19657.770631185635</v>
      </c>
      <c r="K44" s="828">
        <v>19667.452867756623</v>
      </c>
      <c r="L44" s="828">
        <v>19512.792353524215</v>
      </c>
      <c r="M44" s="830">
        <v>18476.577222349944</v>
      </c>
      <c r="N44" s="805"/>
      <c r="O44" s="803"/>
      <c r="P44" s="825" t="s">
        <v>71</v>
      </c>
      <c r="Q44" s="831">
        <v>19244.464191906805</v>
      </c>
      <c r="R44"/>
      <c r="S44"/>
      <c r="T44"/>
      <c r="U44"/>
      <c r="V44"/>
      <c r="W44"/>
      <c r="X44"/>
      <c r="Y44"/>
    </row>
    <row r="45" spans="1:25" ht="13.5" thickBot="1">
      <c r="A45" s="833" t="s">
        <v>178</v>
      </c>
      <c r="B45" s="847">
        <v>19149.031229228254</v>
      </c>
      <c r="C45" s="847">
        <v>19446.977351080182</v>
      </c>
      <c r="D45" s="835">
        <v>20484.085926672087</v>
      </c>
      <c r="E45" s="835">
        <v>22520.242820348958</v>
      </c>
      <c r="F45" s="835">
        <v>22830.803313989683</v>
      </c>
      <c r="G45" s="835">
        <v>22293.666038117477</v>
      </c>
      <c r="H45" s="835">
        <v>21897.774611800665</v>
      </c>
      <c r="I45" s="835">
        <v>22707.096961756262</v>
      </c>
      <c r="J45" s="835">
        <v>22566.668967340411</v>
      </c>
      <c r="K45" s="835">
        <v>22477.99052132506</v>
      </c>
      <c r="L45" s="835">
        <v>22579.081280691324</v>
      </c>
      <c r="M45" s="836">
        <v>22462.280980177467</v>
      </c>
      <c r="N45" s="805"/>
      <c r="O45" s="803"/>
      <c r="P45" s="837" t="s">
        <v>178</v>
      </c>
      <c r="Q45" s="838">
        <v>21834.185551773837</v>
      </c>
      <c r="R45"/>
      <c r="S45"/>
      <c r="T45"/>
      <c r="U45"/>
      <c r="V45"/>
      <c r="W45"/>
      <c r="X45"/>
      <c r="Y45"/>
    </row>
    <row r="46" spans="1:25">
      <c r="A46" s="848"/>
      <c r="B46" s="849"/>
      <c r="C46" s="849"/>
      <c r="D46" s="850"/>
      <c r="E46" s="850"/>
      <c r="F46" s="850"/>
      <c r="G46" s="850"/>
      <c r="H46" s="850"/>
      <c r="I46" s="850"/>
      <c r="J46" s="850"/>
      <c r="K46" s="850"/>
      <c r="L46" s="850"/>
      <c r="M46" s="850"/>
      <c r="N46" s="850"/>
      <c r="O46" s="848"/>
      <c r="P46" s="848"/>
      <c r="Q46" s="850"/>
      <c r="R46"/>
      <c r="S46"/>
      <c r="T46"/>
      <c r="U46"/>
      <c r="V46"/>
      <c r="W46"/>
      <c r="X46"/>
      <c r="Y46"/>
    </row>
    <row r="47" spans="1:25" ht="16.5" thickBot="1">
      <c r="A47" s="802">
        <v>2023</v>
      </c>
      <c r="B47" s="803"/>
      <c r="C47" s="803"/>
      <c r="D47" s="803"/>
      <c r="E47" s="803"/>
      <c r="F47" s="803"/>
      <c r="G47" s="803"/>
      <c r="H47" s="803"/>
      <c r="I47" s="803"/>
      <c r="J47" s="803"/>
      <c r="K47" s="803"/>
      <c r="L47" s="804" t="s">
        <v>160</v>
      </c>
      <c r="M47" s="803"/>
      <c r="N47" s="805"/>
      <c r="O47" s="803"/>
      <c r="P47" s="806">
        <v>2023</v>
      </c>
      <c r="Q47" s="803"/>
      <c r="R47"/>
      <c r="S47"/>
      <c r="T47"/>
      <c r="U47"/>
      <c r="V47"/>
      <c r="W47"/>
      <c r="X47"/>
      <c r="Y47"/>
    </row>
    <row r="48" spans="1:25" ht="13.5" thickBot="1">
      <c r="A48" s="807"/>
      <c r="B48" s="808" t="s">
        <v>161</v>
      </c>
      <c r="C48" s="808" t="s">
        <v>162</v>
      </c>
      <c r="D48" s="808" t="s">
        <v>163</v>
      </c>
      <c r="E48" s="808" t="s">
        <v>164</v>
      </c>
      <c r="F48" s="808" t="s">
        <v>165</v>
      </c>
      <c r="G48" s="808" t="s">
        <v>166</v>
      </c>
      <c r="H48" s="808" t="s">
        <v>167</v>
      </c>
      <c r="I48" s="808" t="s">
        <v>168</v>
      </c>
      <c r="J48" s="808" t="s">
        <v>169</v>
      </c>
      <c r="K48" s="808" t="s">
        <v>170</v>
      </c>
      <c r="L48" s="808" t="s">
        <v>171</v>
      </c>
      <c r="M48" s="809" t="s">
        <v>172</v>
      </c>
      <c r="N48" s="805"/>
      <c r="O48" s="803"/>
      <c r="P48" s="810"/>
      <c r="Q48" s="811" t="s">
        <v>173</v>
      </c>
      <c r="R48"/>
      <c r="S48"/>
      <c r="T48"/>
      <c r="U48"/>
      <c r="V48"/>
      <c r="W48"/>
      <c r="X48"/>
      <c r="Y48"/>
    </row>
    <row r="49" spans="1:25" ht="13.5" thickBot="1">
      <c r="A49" s="812" t="s">
        <v>174</v>
      </c>
      <c r="B49" s="839">
        <v>21113.225698078619</v>
      </c>
      <c r="C49" s="839">
        <v>21133.022636622503</v>
      </c>
      <c r="D49" s="813">
        <v>21391.20934895322</v>
      </c>
      <c r="E49" s="813">
        <v>21126.907901987786</v>
      </c>
      <c r="F49" s="813">
        <v>20923.526579664358</v>
      </c>
      <c r="G49" s="813">
        <v>20342.061598834774</v>
      </c>
      <c r="H49" s="813">
        <v>19109.973592695493</v>
      </c>
      <c r="I49" s="813">
        <v>19482.491025271316</v>
      </c>
      <c r="J49" s="815">
        <v>19327.058117667704</v>
      </c>
      <c r="K49" s="813">
        <v>19585.976704425364</v>
      </c>
      <c r="L49" s="813">
        <v>19148.954848627371</v>
      </c>
      <c r="M49" s="816">
        <v>18893.625655274001</v>
      </c>
      <c r="N49" s="805"/>
      <c r="O49" s="803"/>
      <c r="P49" s="817" t="s">
        <v>174</v>
      </c>
      <c r="Q49" s="818">
        <v>20193.550678840515</v>
      </c>
      <c r="R49"/>
      <c r="S49"/>
      <c r="T49"/>
      <c r="U49"/>
      <c r="V49"/>
      <c r="W49"/>
      <c r="X49"/>
      <c r="Y49"/>
    </row>
    <row r="50" spans="1:25">
      <c r="A50" s="840" t="s">
        <v>179</v>
      </c>
      <c r="B50" s="841">
        <v>21684.82397036719</v>
      </c>
      <c r="C50" s="841">
        <v>20485.854337762528</v>
      </c>
      <c r="D50" s="841">
        <v>21056.743400673393</v>
      </c>
      <c r="E50" s="842">
        <v>20974.003050570958</v>
      </c>
      <c r="F50" s="842">
        <v>20478.912293577985</v>
      </c>
      <c r="G50" s="842">
        <v>19990.600469845725</v>
      </c>
      <c r="H50" s="842">
        <v>17992.105532591406</v>
      </c>
      <c r="I50" s="842">
        <v>19397.045700770854</v>
      </c>
      <c r="J50" s="843">
        <v>18632.073973544979</v>
      </c>
      <c r="K50" s="842">
        <v>19593.33926387316</v>
      </c>
      <c r="L50" s="842">
        <v>17536.260823665889</v>
      </c>
      <c r="M50" s="844">
        <v>19175.371596701651</v>
      </c>
      <c r="N50" s="805"/>
      <c r="O50" s="803"/>
      <c r="P50" s="825" t="s">
        <v>179</v>
      </c>
      <c r="Q50" s="826">
        <v>20003.798174484822</v>
      </c>
      <c r="R50"/>
      <c r="S50"/>
      <c r="T50"/>
      <c r="U50"/>
      <c r="V50"/>
      <c r="W50"/>
      <c r="X50"/>
      <c r="Y50"/>
    </row>
    <row r="51" spans="1:25">
      <c r="A51" s="827" t="s">
        <v>175</v>
      </c>
      <c r="B51" s="845">
        <v>22264.476831858501</v>
      </c>
      <c r="C51" s="845">
        <v>22312.209286400306</v>
      </c>
      <c r="D51" s="828">
        <v>22437.777668006733</v>
      </c>
      <c r="E51" s="828">
        <v>22237.232778004531</v>
      </c>
      <c r="F51" s="828">
        <v>21693.014946407497</v>
      </c>
      <c r="G51" s="828">
        <v>21065.189361773882</v>
      </c>
      <c r="H51" s="828">
        <v>19974.546676439837</v>
      </c>
      <c r="I51" s="828">
        <v>20598.774383170072</v>
      </c>
      <c r="J51" s="828">
        <v>20366.589822883911</v>
      </c>
      <c r="K51" s="828">
        <v>21013.993150494593</v>
      </c>
      <c r="L51" s="828">
        <v>20702.873068001474</v>
      </c>
      <c r="M51" s="830">
        <v>20637.766927362009</v>
      </c>
      <c r="N51" s="805"/>
      <c r="O51" s="803"/>
      <c r="P51" s="825" t="s">
        <v>175</v>
      </c>
      <c r="Q51" s="831">
        <v>21349.602116661896</v>
      </c>
      <c r="R51"/>
      <c r="S51"/>
      <c r="T51"/>
      <c r="U51"/>
      <c r="V51"/>
      <c r="W51"/>
      <c r="X51"/>
      <c r="Y51"/>
    </row>
    <row r="52" spans="1:25">
      <c r="A52" s="827" t="s">
        <v>176</v>
      </c>
      <c r="B52" s="845">
        <v>22073.808683015875</v>
      </c>
      <c r="C52" s="845">
        <v>21960.126879269967</v>
      </c>
      <c r="D52" s="828">
        <v>22213.400252881042</v>
      </c>
      <c r="E52" s="828">
        <v>21943.388504524239</v>
      </c>
      <c r="F52" s="828">
        <v>21619.053625106284</v>
      </c>
      <c r="G52" s="828">
        <v>20852.966224975258</v>
      </c>
      <c r="H52" s="828">
        <v>19427.175514057097</v>
      </c>
      <c r="I52" s="828">
        <v>20325.087693830887</v>
      </c>
      <c r="J52" s="828">
        <v>20033.536719171403</v>
      </c>
      <c r="K52" s="828">
        <v>20712.259190878805</v>
      </c>
      <c r="L52" s="828">
        <v>20421.443342916962</v>
      </c>
      <c r="M52" s="830">
        <v>20277.945407199724</v>
      </c>
      <c r="N52" s="805"/>
      <c r="O52" s="803"/>
      <c r="P52" s="825" t="s">
        <v>176</v>
      </c>
      <c r="Q52" s="831">
        <v>21109.986302408659</v>
      </c>
      <c r="R52"/>
      <c r="S52"/>
      <c r="T52"/>
      <c r="U52"/>
      <c r="V52"/>
      <c r="W52"/>
      <c r="X52"/>
      <c r="Y52"/>
    </row>
    <row r="53" spans="1:25">
      <c r="A53" s="827" t="s">
        <v>177</v>
      </c>
      <c r="B53" s="845">
        <v>22584.51070101561</v>
      </c>
      <c r="C53" s="846">
        <v>22097.324691075515</v>
      </c>
      <c r="D53" s="828">
        <v>22971.289301272365</v>
      </c>
      <c r="E53" s="828">
        <v>22242.479349686248</v>
      </c>
      <c r="F53" s="828">
        <v>21851.946847526207</v>
      </c>
      <c r="G53" s="828">
        <v>20720.878906084374</v>
      </c>
      <c r="H53" s="828">
        <v>20199.631905790837</v>
      </c>
      <c r="I53" s="828">
        <v>20405.070164767749</v>
      </c>
      <c r="J53" s="828">
        <v>20559.629784242428</v>
      </c>
      <c r="K53" s="828">
        <v>20262.477993295019</v>
      </c>
      <c r="L53" s="828">
        <v>20634.988807479487</v>
      </c>
      <c r="M53" s="830">
        <v>20955.00997536513</v>
      </c>
      <c r="N53" s="805"/>
      <c r="O53" s="803"/>
      <c r="P53" s="825" t="s">
        <v>177</v>
      </c>
      <c r="Q53" s="831">
        <v>21232.582289816801</v>
      </c>
      <c r="R53"/>
      <c r="S53"/>
      <c r="T53"/>
      <c r="U53"/>
      <c r="V53"/>
      <c r="W53"/>
      <c r="X53"/>
      <c r="Y53"/>
    </row>
    <row r="54" spans="1:25">
      <c r="A54" s="827" t="s">
        <v>71</v>
      </c>
      <c r="B54" s="845">
        <v>18363.244388649553</v>
      </c>
      <c r="C54" s="845">
        <v>18424.093566731397</v>
      </c>
      <c r="D54" s="828">
        <v>18747.147960937273</v>
      </c>
      <c r="E54" s="828">
        <v>18663.143728934458</v>
      </c>
      <c r="F54" s="828">
        <v>18355.68660214058</v>
      </c>
      <c r="G54" s="828">
        <v>17835.91590786475</v>
      </c>
      <c r="H54" s="828">
        <v>16902.83824467886</v>
      </c>
      <c r="I54" s="828">
        <v>17004.550932134644</v>
      </c>
      <c r="J54" s="828">
        <v>17090.151183929571</v>
      </c>
      <c r="K54" s="828">
        <v>17075.327275971205</v>
      </c>
      <c r="L54" s="828">
        <v>16320.178212378014</v>
      </c>
      <c r="M54" s="830">
        <v>15857.171109571907</v>
      </c>
      <c r="N54" s="805"/>
      <c r="O54" s="803"/>
      <c r="P54" s="825" t="s">
        <v>71</v>
      </c>
      <c r="Q54" s="831">
        <v>17540.669311095324</v>
      </c>
      <c r="R54"/>
      <c r="S54"/>
      <c r="T54"/>
      <c r="U54"/>
      <c r="V54"/>
      <c r="W54"/>
      <c r="X54"/>
      <c r="Y54"/>
    </row>
    <row r="55" spans="1:25" ht="13.5" thickBot="1">
      <c r="A55" s="833" t="s">
        <v>178</v>
      </c>
      <c r="B55" s="847">
        <v>22573.167517467755</v>
      </c>
      <c r="C55" s="847">
        <v>22538.146707255222</v>
      </c>
      <c r="D55" s="835">
        <v>22680.727986396585</v>
      </c>
      <c r="E55" s="835">
        <v>22518.120627063072</v>
      </c>
      <c r="F55" s="835">
        <v>22334.533389390857</v>
      </c>
      <c r="G55" s="835">
        <v>21750.77286408452</v>
      </c>
      <c r="H55" s="835">
        <v>20551.501513420193</v>
      </c>
      <c r="I55" s="835">
        <v>20852.41412926844</v>
      </c>
      <c r="J55" s="835">
        <v>20904.313004976913</v>
      </c>
      <c r="K55" s="835">
        <v>21120.373355423661</v>
      </c>
      <c r="L55" s="835">
        <v>21030.518981765777</v>
      </c>
      <c r="M55" s="836">
        <v>20744.486414278908</v>
      </c>
      <c r="N55" s="805"/>
      <c r="O55" s="803"/>
      <c r="P55" s="837" t="s">
        <v>178</v>
      </c>
      <c r="Q55" s="838">
        <v>21698.066515782382</v>
      </c>
      <c r="R55"/>
      <c r="S55"/>
      <c r="T55"/>
      <c r="U55"/>
      <c r="V55"/>
      <c r="W55"/>
      <c r="X55"/>
      <c r="Y55"/>
    </row>
    <row r="56" spans="1:25">
      <c r="A56" s="848"/>
      <c r="B56" s="849"/>
      <c r="C56" s="849"/>
      <c r="D56" s="850"/>
      <c r="E56" s="850"/>
      <c r="F56" s="850"/>
      <c r="G56" s="850"/>
      <c r="H56" s="850"/>
      <c r="I56" s="850"/>
      <c r="J56" s="850"/>
      <c r="K56" s="850"/>
      <c r="L56" s="850"/>
      <c r="M56" s="850"/>
      <c r="N56" s="850"/>
      <c r="O56" s="848"/>
      <c r="P56" s="848"/>
      <c r="Q56" s="850"/>
      <c r="R56"/>
      <c r="S56"/>
      <c r="T56"/>
      <c r="U56"/>
      <c r="V56"/>
      <c r="W56"/>
      <c r="X56"/>
      <c r="Y56"/>
    </row>
    <row r="57" spans="1:25" ht="16.5" thickBot="1">
      <c r="A57" s="802">
        <v>2024</v>
      </c>
      <c r="B57" s="803"/>
      <c r="C57" s="803"/>
      <c r="D57" s="803"/>
      <c r="E57" s="803"/>
      <c r="F57" s="803"/>
      <c r="G57" s="803"/>
      <c r="H57" s="803"/>
      <c r="I57" s="803"/>
      <c r="J57" s="803"/>
      <c r="K57" s="803"/>
      <c r="L57" s="804" t="s">
        <v>160</v>
      </c>
      <c r="M57" s="803"/>
      <c r="N57" s="805"/>
      <c r="O57" s="803"/>
      <c r="P57" s="806">
        <v>2024</v>
      </c>
      <c r="Q57" s="803"/>
      <c r="R57"/>
      <c r="S57"/>
      <c r="T57"/>
      <c r="U57"/>
      <c r="V57"/>
      <c r="W57"/>
      <c r="X57"/>
      <c r="Y57"/>
    </row>
    <row r="58" spans="1:25" ht="13.5" thickBot="1">
      <c r="A58" s="807"/>
      <c r="B58" s="808" t="s">
        <v>161</v>
      </c>
      <c r="C58" s="808" t="s">
        <v>162</v>
      </c>
      <c r="D58" s="808" t="s">
        <v>163</v>
      </c>
      <c r="E58" s="808" t="s">
        <v>164</v>
      </c>
      <c r="F58" s="808" t="s">
        <v>165</v>
      </c>
      <c r="G58" s="808" t="s">
        <v>166</v>
      </c>
      <c r="H58" s="808" t="s">
        <v>167</v>
      </c>
      <c r="I58" s="808" t="s">
        <v>168</v>
      </c>
      <c r="J58" s="808" t="s">
        <v>169</v>
      </c>
      <c r="K58" s="808" t="s">
        <v>170</v>
      </c>
      <c r="L58" s="808" t="s">
        <v>171</v>
      </c>
      <c r="M58" s="809" t="s">
        <v>172</v>
      </c>
      <c r="N58" s="805"/>
      <c r="O58" s="803"/>
      <c r="P58" s="810"/>
      <c r="Q58" s="811" t="s">
        <v>173</v>
      </c>
      <c r="R58"/>
      <c r="S58"/>
      <c r="T58"/>
      <c r="U58"/>
      <c r="V58"/>
      <c r="W58"/>
      <c r="X58"/>
      <c r="Y58"/>
    </row>
    <row r="59" spans="1:25" ht="13.5" thickBot="1">
      <c r="A59" s="812" t="s">
        <v>174</v>
      </c>
      <c r="B59" s="839">
        <v>19340.602448229442</v>
      </c>
      <c r="C59" s="839">
        <v>19323.184645303354</v>
      </c>
      <c r="D59" s="813">
        <v>19531.702169745815</v>
      </c>
      <c r="E59" s="813"/>
      <c r="F59" s="813"/>
      <c r="G59" s="813"/>
      <c r="H59" s="813"/>
      <c r="I59" s="813"/>
      <c r="J59" s="815"/>
      <c r="K59" s="813"/>
      <c r="L59" s="813"/>
      <c r="M59" s="816"/>
      <c r="N59" s="805"/>
      <c r="O59" s="803"/>
      <c r="P59" s="817" t="s">
        <v>174</v>
      </c>
      <c r="Q59" s="818"/>
      <c r="R59"/>
      <c r="S59"/>
      <c r="T59"/>
      <c r="U59"/>
      <c r="V59"/>
      <c r="W59"/>
      <c r="X59"/>
      <c r="Y59"/>
    </row>
    <row r="60" spans="1:25">
      <c r="A60" s="840" t="s">
        <v>179</v>
      </c>
      <c r="B60" s="841">
        <v>19094.964950904392</v>
      </c>
      <c r="C60" s="841">
        <v>19402.011253731347</v>
      </c>
      <c r="D60" s="841">
        <v>19200.224649289095</v>
      </c>
      <c r="E60" s="842"/>
      <c r="F60" s="842"/>
      <c r="G60" s="842"/>
      <c r="H60" s="842"/>
      <c r="I60" s="842"/>
      <c r="J60" s="843"/>
      <c r="K60" s="842"/>
      <c r="L60" s="842"/>
      <c r="M60" s="844"/>
      <c r="N60" s="805"/>
      <c r="O60" s="803"/>
      <c r="P60" s="825" t="s">
        <v>179</v>
      </c>
      <c r="Q60" s="826"/>
      <c r="R60"/>
      <c r="S60"/>
      <c r="T60"/>
      <c r="U60"/>
      <c r="V60"/>
      <c r="W60"/>
      <c r="X60"/>
      <c r="Y60"/>
    </row>
    <row r="61" spans="1:25">
      <c r="A61" s="827" t="s">
        <v>175</v>
      </c>
      <c r="B61" s="845">
        <v>20884.357426996205</v>
      </c>
      <c r="C61" s="845">
        <v>20601.601501356028</v>
      </c>
      <c r="D61" s="828">
        <v>20733.019312604083</v>
      </c>
      <c r="E61" s="828"/>
      <c r="F61" s="828"/>
      <c r="G61" s="828"/>
      <c r="H61" s="828"/>
      <c r="I61" s="828"/>
      <c r="J61" s="828"/>
      <c r="K61" s="828"/>
      <c r="L61" s="828"/>
      <c r="M61" s="830"/>
      <c r="N61" s="805"/>
      <c r="O61" s="803"/>
      <c r="P61" s="825" t="s">
        <v>175</v>
      </c>
      <c r="Q61" s="831"/>
      <c r="R61"/>
      <c r="S61"/>
      <c r="T61"/>
      <c r="U61"/>
      <c r="V61"/>
      <c r="W61"/>
      <c r="X61"/>
      <c r="Y61"/>
    </row>
    <row r="62" spans="1:25">
      <c r="A62" s="827" t="s">
        <v>176</v>
      </c>
      <c r="B62" s="845">
        <v>20665.788094794672</v>
      </c>
      <c r="C62" s="845">
        <v>20319.781916993477</v>
      </c>
      <c r="D62" s="828">
        <v>20476.608858822088</v>
      </c>
      <c r="E62" s="828"/>
      <c r="F62" s="828"/>
      <c r="G62" s="828"/>
      <c r="H62" s="828"/>
      <c r="I62" s="828"/>
      <c r="J62" s="828"/>
      <c r="K62" s="828"/>
      <c r="L62" s="828"/>
      <c r="M62" s="830"/>
      <c r="N62" s="805"/>
      <c r="O62" s="803"/>
      <c r="P62" s="825" t="s">
        <v>176</v>
      </c>
      <c r="Q62" s="831"/>
      <c r="R62"/>
      <c r="S62"/>
      <c r="T62"/>
      <c r="U62"/>
      <c r="V62"/>
      <c r="W62"/>
      <c r="X62"/>
      <c r="Y62"/>
    </row>
    <row r="63" spans="1:25">
      <c r="A63" s="827" t="s">
        <v>177</v>
      </c>
      <c r="B63" s="845">
        <v>21037.939304144933</v>
      </c>
      <c r="C63" s="846">
        <v>20794.642860061285</v>
      </c>
      <c r="D63" s="828">
        <v>20589.192034313714</v>
      </c>
      <c r="E63" s="828"/>
      <c r="F63" s="828"/>
      <c r="G63" s="828"/>
      <c r="H63" s="828"/>
      <c r="I63" s="828"/>
      <c r="J63" s="828"/>
      <c r="K63" s="828"/>
      <c r="L63" s="828"/>
      <c r="M63" s="830"/>
      <c r="N63" s="805"/>
      <c r="O63" s="803"/>
      <c r="P63" s="825" t="s">
        <v>177</v>
      </c>
      <c r="Q63" s="831"/>
      <c r="R63"/>
      <c r="S63"/>
      <c r="T63"/>
      <c r="U63"/>
      <c r="V63"/>
      <c r="W63"/>
      <c r="X63"/>
      <c r="Y63"/>
    </row>
    <row r="64" spans="1:25">
      <c r="A64" s="827" t="s">
        <v>71</v>
      </c>
      <c r="B64" s="845">
        <v>16326.206845557988</v>
      </c>
      <c r="C64" s="845">
        <v>16806.652171653826</v>
      </c>
      <c r="D64" s="828">
        <v>17056.956775073388</v>
      </c>
      <c r="E64" s="828"/>
      <c r="F64" s="828"/>
      <c r="G64" s="828"/>
      <c r="H64" s="828"/>
      <c r="I64" s="828"/>
      <c r="J64" s="828"/>
      <c r="K64" s="828"/>
      <c r="L64" s="828"/>
      <c r="M64" s="830"/>
      <c r="N64" s="805"/>
      <c r="O64" s="803"/>
      <c r="P64" s="825" t="s">
        <v>71</v>
      </c>
      <c r="Q64" s="831"/>
      <c r="R64"/>
      <c r="S64"/>
      <c r="T64"/>
      <c r="U64"/>
      <c r="V64"/>
      <c r="W64"/>
      <c r="X64"/>
      <c r="Y64"/>
    </row>
    <row r="65" spans="1:25" ht="13.5" thickBot="1">
      <c r="A65" s="833" t="s">
        <v>178</v>
      </c>
      <c r="B65" s="847">
        <v>20985.332564408818</v>
      </c>
      <c r="C65" s="847">
        <v>20752.283533775022</v>
      </c>
      <c r="D65" s="835">
        <v>20784.951245814296</v>
      </c>
      <c r="E65" s="835"/>
      <c r="F65" s="835"/>
      <c r="G65" s="835"/>
      <c r="H65" s="835"/>
      <c r="I65" s="835"/>
      <c r="J65" s="835"/>
      <c r="K65" s="835"/>
      <c r="L65" s="835"/>
      <c r="M65" s="836"/>
      <c r="N65" s="805"/>
      <c r="O65" s="803"/>
      <c r="P65" s="837" t="s">
        <v>178</v>
      </c>
      <c r="Q65" s="838"/>
      <c r="R65"/>
      <c r="S65"/>
      <c r="T65"/>
      <c r="U65"/>
      <c r="V65"/>
      <c r="W65"/>
      <c r="X65"/>
      <c r="Y65"/>
    </row>
    <row r="66" spans="1:25">
      <c r="A66" s="848"/>
      <c r="B66" s="849"/>
      <c r="C66" s="849"/>
      <c r="D66" s="850"/>
      <c r="E66" s="850"/>
      <c r="F66" s="850"/>
      <c r="G66" s="850"/>
      <c r="H66" s="850"/>
      <c r="I66" s="850"/>
      <c r="J66" s="850"/>
      <c r="K66" s="850"/>
      <c r="L66" s="850"/>
      <c r="M66" s="850"/>
      <c r="N66" s="850"/>
      <c r="O66" s="848"/>
      <c r="P66" s="848"/>
      <c r="Q66" s="850"/>
      <c r="R66"/>
      <c r="S66"/>
      <c r="T66"/>
      <c r="U66"/>
      <c r="V66"/>
      <c r="W66"/>
      <c r="X66"/>
      <c r="Y66"/>
    </row>
    <row r="67" spans="1:25">
      <c r="A67" s="848"/>
      <c r="B67" s="849"/>
      <c r="C67" s="849"/>
      <c r="D67" s="850"/>
      <c r="E67" s="850"/>
      <c r="F67" s="850"/>
      <c r="G67" s="850"/>
      <c r="H67" s="850"/>
      <c r="I67" s="850"/>
      <c r="J67" s="850"/>
      <c r="K67" s="850"/>
      <c r="L67" s="850"/>
      <c r="M67" s="850"/>
      <c r="N67" s="850"/>
      <c r="O67" s="848"/>
      <c r="P67" s="848"/>
      <c r="Q67" s="850"/>
      <c r="R67"/>
      <c r="S67"/>
      <c r="T67"/>
      <c r="U67"/>
      <c r="V67"/>
      <c r="W67"/>
      <c r="X67"/>
      <c r="Y67"/>
    </row>
    <row r="68" spans="1:25">
      <c r="A68" s="848"/>
      <c r="B68" s="849"/>
      <c r="C68" s="849"/>
      <c r="D68" s="850"/>
      <c r="E68" s="850"/>
      <c r="F68" s="850"/>
      <c r="G68" s="850"/>
      <c r="H68" s="850"/>
      <c r="I68" s="850"/>
      <c r="J68" s="850"/>
      <c r="K68" s="850"/>
      <c r="L68" s="850"/>
      <c r="M68" s="850"/>
      <c r="N68" s="850"/>
      <c r="O68" s="848"/>
      <c r="P68" s="848"/>
      <c r="Q68" s="850"/>
      <c r="R68"/>
      <c r="S68"/>
      <c r="T68"/>
      <c r="U68"/>
      <c r="V68"/>
      <c r="W68"/>
      <c r="X68"/>
      <c r="Y68"/>
    </row>
    <row r="69" spans="1:25">
      <c r="A69" s="848"/>
      <c r="B69" s="849"/>
      <c r="C69" s="849"/>
      <c r="D69" s="850"/>
      <c r="E69" s="850"/>
      <c r="F69" s="850"/>
      <c r="G69" s="850"/>
      <c r="H69" s="850"/>
      <c r="I69" s="850"/>
      <c r="J69" s="850"/>
      <c r="K69" s="850"/>
      <c r="L69" s="850"/>
      <c r="M69" s="850"/>
      <c r="N69" s="850"/>
      <c r="O69" s="848"/>
      <c r="P69" s="848"/>
      <c r="Q69" s="850"/>
      <c r="R69"/>
      <c r="S69"/>
      <c r="T69"/>
      <c r="U69"/>
      <c r="V69"/>
      <c r="W69"/>
      <c r="X69"/>
      <c r="Y69"/>
    </row>
    <row r="70" spans="1:25">
      <c r="A70" s="848"/>
      <c r="B70" s="849"/>
      <c r="C70" s="849"/>
      <c r="D70" s="850"/>
      <c r="E70" s="850"/>
      <c r="F70" s="850"/>
      <c r="G70" s="850"/>
      <c r="H70" s="850"/>
      <c r="I70" s="850"/>
      <c r="J70" s="850"/>
      <c r="K70" s="850"/>
      <c r="L70" s="850"/>
      <c r="M70" s="850"/>
      <c r="N70" s="850"/>
      <c r="O70" s="848"/>
      <c r="P70" s="848"/>
      <c r="Q70" s="850"/>
      <c r="R70"/>
      <c r="S70"/>
      <c r="T70"/>
      <c r="U70"/>
      <c r="V70"/>
      <c r="W70"/>
      <c r="X70"/>
      <c r="Y70"/>
    </row>
    <row r="71" spans="1:25">
      <c r="A71" s="848"/>
      <c r="B71" s="849"/>
      <c r="C71" s="849"/>
      <c r="D71" s="850"/>
      <c r="E71" s="850"/>
      <c r="F71" s="850"/>
      <c r="G71" s="850"/>
      <c r="H71" s="850"/>
      <c r="I71" s="850"/>
      <c r="J71" s="850"/>
      <c r="K71" s="850"/>
      <c r="L71" s="850"/>
      <c r="M71" s="850"/>
      <c r="N71" s="850"/>
      <c r="O71" s="848"/>
      <c r="P71" s="848"/>
      <c r="Q71" s="850"/>
      <c r="R71"/>
      <c r="S71"/>
      <c r="T71"/>
      <c r="U71"/>
      <c r="V71"/>
      <c r="W71"/>
      <c r="X71"/>
      <c r="Y71"/>
    </row>
    <row r="72" spans="1:25" ht="23.25">
      <c r="A72" s="851" t="s">
        <v>479</v>
      </c>
      <c r="B72" s="801"/>
      <c r="C72" s="801"/>
      <c r="D72" s="801"/>
      <c r="E72" s="848"/>
      <c r="F72" s="848"/>
      <c r="G72" s="848"/>
      <c r="H72" s="848"/>
      <c r="I72" s="848"/>
      <c r="J72" s="848"/>
      <c r="K72" s="848"/>
      <c r="L72" s="848"/>
      <c r="M72" s="848"/>
      <c r="N72" s="850"/>
      <c r="O72" s="850"/>
      <c r="P72" s="852"/>
      <c r="Q72" s="850"/>
      <c r="R72"/>
      <c r="S72"/>
      <c r="T72"/>
      <c r="U72"/>
      <c r="V72"/>
      <c r="W72"/>
      <c r="X72"/>
      <c r="Y72"/>
    </row>
    <row r="73" spans="1:25" ht="15.75">
      <c r="A73" s="848"/>
      <c r="B73" s="848"/>
      <c r="C73" s="848"/>
      <c r="D73" s="848"/>
      <c r="E73" s="848"/>
      <c r="F73" s="848"/>
      <c r="G73" s="848"/>
      <c r="H73" s="848"/>
      <c r="I73" s="848"/>
      <c r="J73" s="848"/>
      <c r="K73" s="848"/>
      <c r="L73" s="848"/>
      <c r="M73" s="848"/>
      <c r="N73" s="850"/>
      <c r="O73" s="850"/>
      <c r="P73" s="850"/>
      <c r="Q73" s="853" t="s">
        <v>180</v>
      </c>
      <c r="R73" s="4"/>
      <c r="S73"/>
      <c r="T73"/>
    </row>
    <row r="74" spans="1:25">
      <c r="A74" s="799"/>
      <c r="B74" s="799"/>
      <c r="C74" s="799"/>
      <c r="D74" s="799"/>
      <c r="E74" s="799"/>
      <c r="F74" s="799"/>
      <c r="G74" s="799"/>
      <c r="H74" s="799"/>
      <c r="I74" s="799"/>
      <c r="J74" s="799"/>
      <c r="K74" s="799"/>
      <c r="L74" s="799"/>
      <c r="M74" s="799"/>
      <c r="N74" s="799"/>
      <c r="O74" s="799"/>
      <c r="P74" s="799"/>
      <c r="Q74" s="799"/>
      <c r="S74"/>
      <c r="T74"/>
      <c r="U74"/>
      <c r="V74"/>
      <c r="W74"/>
    </row>
    <row r="75" spans="1:25" ht="16.5" thickBot="1">
      <c r="A75" s="854">
        <v>2019</v>
      </c>
      <c r="B75" s="855"/>
      <c r="C75" s="855"/>
      <c r="D75" s="855"/>
      <c r="E75" s="855"/>
      <c r="F75" s="855"/>
      <c r="G75" s="855"/>
      <c r="H75" s="855"/>
      <c r="I75" s="855"/>
      <c r="J75" s="855"/>
      <c r="K75" s="855"/>
      <c r="L75" s="855"/>
      <c r="M75" s="856" t="s">
        <v>180</v>
      </c>
      <c r="N75" s="799"/>
      <c r="O75" s="855"/>
      <c r="P75" s="854">
        <v>2019</v>
      </c>
      <c r="Q75" s="855"/>
      <c r="S75"/>
      <c r="T75"/>
      <c r="U75"/>
      <c r="V75"/>
      <c r="W75"/>
    </row>
    <row r="76" spans="1:25" ht="13.5" thickBot="1">
      <c r="A76" s="857"/>
      <c r="B76" s="858" t="s">
        <v>161</v>
      </c>
      <c r="C76" s="858" t="s">
        <v>162</v>
      </c>
      <c r="D76" s="858" t="s">
        <v>163</v>
      </c>
      <c r="E76" s="858" t="s">
        <v>164</v>
      </c>
      <c r="F76" s="858" t="s">
        <v>165</v>
      </c>
      <c r="G76" s="858" t="s">
        <v>166</v>
      </c>
      <c r="H76" s="858" t="s">
        <v>167</v>
      </c>
      <c r="I76" s="858" t="s">
        <v>168</v>
      </c>
      <c r="J76" s="858" t="s">
        <v>169</v>
      </c>
      <c r="K76" s="858" t="s">
        <v>170</v>
      </c>
      <c r="L76" s="858" t="s">
        <v>171</v>
      </c>
      <c r="M76" s="859" t="s">
        <v>172</v>
      </c>
      <c r="N76" s="799"/>
      <c r="O76" s="855"/>
      <c r="P76" s="860"/>
      <c r="Q76" s="861" t="s">
        <v>173</v>
      </c>
      <c r="S76"/>
      <c r="T76"/>
      <c r="U76"/>
      <c r="V76"/>
      <c r="W76"/>
    </row>
    <row r="77" spans="1:25" ht="13.5" thickBot="1">
      <c r="A77" s="862" t="s">
        <v>174</v>
      </c>
      <c r="B77" s="863">
        <f>(B9/1000)/1.02</f>
        <v>12.840200151573482</v>
      </c>
      <c r="C77" s="864">
        <f>(C9/1000)/1.02</f>
        <v>12.435461820720546</v>
      </c>
      <c r="D77" s="864">
        <f>(D9/1000)/1.02</f>
        <v>12.454421208857266</v>
      </c>
      <c r="E77" s="864">
        <f t="shared" ref="E77:L80" si="0">E9/1000/1.02</f>
        <v>12.192941607993269</v>
      </c>
      <c r="F77" s="864">
        <f t="shared" si="0"/>
        <v>12.103655381566083</v>
      </c>
      <c r="G77" s="864">
        <f t="shared" si="0"/>
        <v>11.754098975174413</v>
      </c>
      <c r="H77" s="864">
        <f t="shared" si="0"/>
        <v>11.069761908323068</v>
      </c>
      <c r="I77" s="864">
        <f t="shared" si="0"/>
        <v>11.568464244921939</v>
      </c>
      <c r="J77" s="864">
        <f t="shared" si="0"/>
        <v>11.466246631601745</v>
      </c>
      <c r="K77" s="864">
        <f t="shared" si="0"/>
        <v>11.566402167245691</v>
      </c>
      <c r="L77" s="864">
        <f t="shared" si="0"/>
        <v>11.88111366108823</v>
      </c>
      <c r="M77" s="865">
        <f t="shared" ref="M77:M83" si="1">(M9/1000)/1.02</f>
        <v>11.982655955662679</v>
      </c>
      <c r="N77" s="799"/>
      <c r="O77" s="855"/>
      <c r="P77" s="866" t="s">
        <v>174</v>
      </c>
      <c r="Q77" s="867">
        <f t="shared" ref="Q77:Q83" si="2">(Q9/1000)/1.02</f>
        <v>11.932440467099813</v>
      </c>
      <c r="S77"/>
      <c r="T77"/>
      <c r="U77"/>
      <c r="V77"/>
      <c r="W77"/>
    </row>
    <row r="78" spans="1:25" ht="13.5" thickBot="1">
      <c r="A78" s="868" t="s">
        <v>179</v>
      </c>
      <c r="B78" s="863">
        <f t="shared" ref="B78:C83" si="3">(B10/1000)/1.02</f>
        <v>12.733558071831727</v>
      </c>
      <c r="C78" s="864">
        <f t="shared" si="3"/>
        <v>12.775578057380992</v>
      </c>
      <c r="D78" s="864">
        <f t="shared" ref="D78:D83" si="4">D10/1000/1.02</f>
        <v>12.156907737924437</v>
      </c>
      <c r="E78" s="864">
        <f t="shared" si="0"/>
        <v>12.252025732207244</v>
      </c>
      <c r="F78" s="864">
        <f t="shared" si="0"/>
        <v>12.071152733964251</v>
      </c>
      <c r="G78" s="864">
        <f t="shared" si="0"/>
        <v>11.554480496968523</v>
      </c>
      <c r="H78" s="864">
        <f t="shared" si="0"/>
        <v>10.926726826570819</v>
      </c>
      <c r="I78" s="864">
        <f t="shared" si="0"/>
        <v>11.778989150498914</v>
      </c>
      <c r="J78" s="864">
        <f t="shared" si="0"/>
        <v>11.340147970105074</v>
      </c>
      <c r="K78" s="864">
        <f t="shared" si="0"/>
        <v>11.82392016502914</v>
      </c>
      <c r="L78" s="864">
        <f t="shared" si="0"/>
        <v>12.084139277933398</v>
      </c>
      <c r="M78" s="865">
        <f t="shared" si="1"/>
        <v>11.972370619763987</v>
      </c>
      <c r="N78" s="799"/>
      <c r="O78" s="855"/>
      <c r="P78" s="869" t="s">
        <v>179</v>
      </c>
      <c r="Q78" s="867">
        <f t="shared" si="2"/>
        <v>11.901531620993707</v>
      </c>
      <c r="S78"/>
      <c r="T78"/>
      <c r="U78"/>
      <c r="V78"/>
      <c r="W78"/>
    </row>
    <row r="79" spans="1:25" ht="13.5" thickBot="1">
      <c r="A79" s="868" t="s">
        <v>175</v>
      </c>
      <c r="B79" s="863">
        <f t="shared" si="3"/>
        <v>13.755628967388146</v>
      </c>
      <c r="C79" s="864">
        <f t="shared" si="3"/>
        <v>13.160005982394944</v>
      </c>
      <c r="D79" s="864">
        <f t="shared" si="4"/>
        <v>13.088488790736868</v>
      </c>
      <c r="E79" s="864">
        <f t="shared" si="0"/>
        <v>12.698047720332765</v>
      </c>
      <c r="F79" s="864">
        <f t="shared" si="0"/>
        <v>12.465192928087799</v>
      </c>
      <c r="G79" s="864">
        <f t="shared" si="0"/>
        <v>11.98909491587504</v>
      </c>
      <c r="H79" s="864">
        <f t="shared" si="0"/>
        <v>11.344024368852834</v>
      </c>
      <c r="I79" s="864">
        <f t="shared" si="0"/>
        <v>12.096879591360105</v>
      </c>
      <c r="J79" s="864">
        <f t="shared" si="0"/>
        <v>11.89061319365956</v>
      </c>
      <c r="K79" s="864">
        <f t="shared" si="0"/>
        <v>12.156065061569533</v>
      </c>
      <c r="L79" s="864">
        <f t="shared" si="0"/>
        <v>12.54454230346456</v>
      </c>
      <c r="M79" s="865">
        <f t="shared" si="1"/>
        <v>12.667870977157227</v>
      </c>
      <c r="N79" s="799"/>
      <c r="O79" s="855"/>
      <c r="P79" s="870" t="s">
        <v>175</v>
      </c>
      <c r="Q79" s="867">
        <f t="shared" si="2"/>
        <v>12.487183062726562</v>
      </c>
      <c r="S79"/>
      <c r="T79"/>
      <c r="U79"/>
      <c r="V79"/>
      <c r="W79"/>
    </row>
    <row r="80" spans="1:25" ht="13.5" thickBot="1">
      <c r="A80" s="868" t="s">
        <v>176</v>
      </c>
      <c r="B80" s="863">
        <f t="shared" si="3"/>
        <v>13.603203496153366</v>
      </c>
      <c r="C80" s="864">
        <f t="shared" si="3"/>
        <v>12.932984756543544</v>
      </c>
      <c r="D80" s="864">
        <f t="shared" si="4"/>
        <v>12.902198316957671</v>
      </c>
      <c r="E80" s="864">
        <f t="shared" si="0"/>
        <v>12.487171969125086</v>
      </c>
      <c r="F80" s="864">
        <f t="shared" si="0"/>
        <v>12.170752425485</v>
      </c>
      <c r="G80" s="864">
        <f t="shared" si="0"/>
        <v>11.580080459945346</v>
      </c>
      <c r="H80" s="864">
        <f t="shared" si="0"/>
        <v>10.996335654240303</v>
      </c>
      <c r="I80" s="864">
        <f t="shared" si="0"/>
        <v>11.88402221987621</v>
      </c>
      <c r="J80" s="864">
        <f t="shared" si="0"/>
        <v>11.6195068030936</v>
      </c>
      <c r="K80" s="864">
        <f t="shared" si="0"/>
        <v>12.069487389058292</v>
      </c>
      <c r="L80" s="864">
        <f t="shared" si="0"/>
        <v>12.466113194832705</v>
      </c>
      <c r="M80" s="865">
        <f t="shared" si="1"/>
        <v>12.625401570772054</v>
      </c>
      <c r="N80" s="799"/>
      <c r="O80" s="855"/>
      <c r="P80" s="870" t="s">
        <v>176</v>
      </c>
      <c r="Q80" s="867">
        <f t="shared" si="2"/>
        <v>12.251829454438186</v>
      </c>
      <c r="S80"/>
      <c r="T80"/>
      <c r="U80"/>
      <c r="V80"/>
      <c r="W80"/>
    </row>
    <row r="81" spans="1:23" ht="13.5" thickBot="1">
      <c r="A81" s="868" t="s">
        <v>177</v>
      </c>
      <c r="B81" s="863">
        <f t="shared" si="3"/>
        <v>0</v>
      </c>
      <c r="C81" s="864">
        <f t="shared" si="3"/>
        <v>0</v>
      </c>
      <c r="D81" s="864">
        <f t="shared" si="4"/>
        <v>0</v>
      </c>
      <c r="E81" s="864">
        <f t="shared" ref="E81:I83" si="5">E13/1000/1.02</f>
        <v>0</v>
      </c>
      <c r="F81" s="864">
        <f t="shared" si="5"/>
        <v>0</v>
      </c>
      <c r="G81" s="864">
        <f t="shared" si="5"/>
        <v>11.614960006665553</v>
      </c>
      <c r="H81" s="864">
        <f t="shared" si="5"/>
        <v>10.012392156862743</v>
      </c>
      <c r="I81" s="864">
        <f t="shared" si="5"/>
        <v>11.206862745098038</v>
      </c>
      <c r="J81" s="864"/>
      <c r="K81" s="864">
        <f t="shared" ref="K81:L83" si="6">K13/1000/1.02</f>
        <v>0</v>
      </c>
      <c r="L81" s="864">
        <f t="shared" si="6"/>
        <v>0</v>
      </c>
      <c r="M81" s="865">
        <f t="shared" si="1"/>
        <v>0</v>
      </c>
      <c r="N81" s="799"/>
      <c r="O81" s="855"/>
      <c r="P81" s="870" t="s">
        <v>177</v>
      </c>
      <c r="Q81" s="867">
        <f t="shared" si="2"/>
        <v>11.983365890432701</v>
      </c>
      <c r="S81"/>
      <c r="T81"/>
      <c r="U81"/>
      <c r="V81"/>
      <c r="W81"/>
    </row>
    <row r="82" spans="1:23" ht="13.5" thickBot="1">
      <c r="A82" s="868" t="s">
        <v>71</v>
      </c>
      <c r="B82" s="863">
        <f t="shared" si="3"/>
        <v>10.800426738446939</v>
      </c>
      <c r="C82" s="864">
        <f t="shared" si="3"/>
        <v>10.456953901657448</v>
      </c>
      <c r="D82" s="864">
        <f t="shared" si="4"/>
        <v>10.692709545835639</v>
      </c>
      <c r="E82" s="864">
        <f t="shared" si="5"/>
        <v>10.6012406695358</v>
      </c>
      <c r="F82" s="864">
        <f t="shared" si="5"/>
        <v>10.669167167744135</v>
      </c>
      <c r="G82" s="864">
        <f t="shared" si="5"/>
        <v>10.492944877644474</v>
      </c>
      <c r="H82" s="864">
        <f t="shared" si="5"/>
        <v>9.7828440898658187</v>
      </c>
      <c r="I82" s="864">
        <f t="shared" si="5"/>
        <v>9.9396609906583375</v>
      </c>
      <c r="J82" s="864">
        <f>J14/1000/1.02</f>
        <v>9.8691359811767825</v>
      </c>
      <c r="K82" s="864">
        <f t="shared" si="6"/>
        <v>10.007087075004961</v>
      </c>
      <c r="L82" s="864">
        <f t="shared" si="6"/>
        <v>10.052916379804563</v>
      </c>
      <c r="M82" s="865">
        <f t="shared" si="1"/>
        <v>10.114384709103863</v>
      </c>
      <c r="N82" s="799"/>
      <c r="O82" s="855"/>
      <c r="P82" s="870" t="s">
        <v>71</v>
      </c>
      <c r="Q82" s="867">
        <f t="shared" si="2"/>
        <v>10.27424079308031</v>
      </c>
      <c r="S82"/>
      <c r="T82"/>
      <c r="U82"/>
      <c r="V82"/>
      <c r="W82"/>
    </row>
    <row r="83" spans="1:23" ht="13.5" thickBot="1">
      <c r="A83" s="871" t="s">
        <v>178</v>
      </c>
      <c r="B83" s="863">
        <f t="shared" si="3"/>
        <v>13.261551103386681</v>
      </c>
      <c r="C83" s="864">
        <f t="shared" si="3"/>
        <v>13.043489654365011</v>
      </c>
      <c r="D83" s="864">
        <f t="shared" si="4"/>
        <v>13.11906550238205</v>
      </c>
      <c r="E83" s="864">
        <f t="shared" si="5"/>
        <v>13.043073473469184</v>
      </c>
      <c r="F83" s="864">
        <f t="shared" si="5"/>
        <v>12.981687152558189</v>
      </c>
      <c r="G83" s="864">
        <f t="shared" si="5"/>
        <v>12.788476679889143</v>
      </c>
      <c r="H83" s="864">
        <f t="shared" si="5"/>
        <v>12.229098796061196</v>
      </c>
      <c r="I83" s="864">
        <f t="shared" si="5"/>
        <v>12.459392923553127</v>
      </c>
      <c r="J83" s="864">
        <f>J15/1000/1.02</f>
        <v>12.584892616964712</v>
      </c>
      <c r="K83" s="864">
        <f t="shared" si="6"/>
        <v>12.612713593334135</v>
      </c>
      <c r="L83" s="864">
        <f t="shared" si="6"/>
        <v>12.845059329470997</v>
      </c>
      <c r="M83" s="865">
        <f t="shared" si="1"/>
        <v>12.905730519538373</v>
      </c>
      <c r="N83" s="799"/>
      <c r="O83" s="855"/>
      <c r="P83" s="872" t="s">
        <v>178</v>
      </c>
      <c r="Q83" s="867">
        <f t="shared" si="2"/>
        <v>12.815892298091443</v>
      </c>
      <c r="S83"/>
      <c r="T83"/>
      <c r="U83"/>
      <c r="V83"/>
      <c r="W83"/>
    </row>
    <row r="84" spans="1:23">
      <c r="A84" s="799"/>
      <c r="B84" s="799"/>
      <c r="C84" s="799"/>
      <c r="D84" s="799"/>
      <c r="E84" s="799"/>
      <c r="F84" s="799"/>
      <c r="G84" s="799"/>
      <c r="H84" s="799"/>
      <c r="I84" s="799"/>
      <c r="J84" s="799"/>
      <c r="K84" s="799"/>
      <c r="L84" s="799"/>
      <c r="M84" s="799"/>
      <c r="N84" s="799"/>
      <c r="O84" s="799"/>
      <c r="P84" s="799"/>
      <c r="Q84" s="799"/>
      <c r="S84"/>
      <c r="T84"/>
      <c r="U84"/>
      <c r="V84"/>
      <c r="W84"/>
    </row>
    <row r="85" spans="1:23" ht="16.5" thickBot="1">
      <c r="A85" s="854">
        <v>2020</v>
      </c>
      <c r="B85" s="855"/>
      <c r="C85" s="855"/>
      <c r="D85" s="855"/>
      <c r="E85" s="855"/>
      <c r="F85" s="855"/>
      <c r="G85" s="855"/>
      <c r="H85" s="855"/>
      <c r="I85" s="855"/>
      <c r="J85" s="855"/>
      <c r="K85" s="855"/>
      <c r="L85" s="855"/>
      <c r="M85" s="856" t="s">
        <v>180</v>
      </c>
      <c r="N85" s="799"/>
      <c r="O85" s="855"/>
      <c r="P85" s="854">
        <v>2020</v>
      </c>
      <c r="Q85" s="855"/>
      <c r="S85"/>
      <c r="T85"/>
      <c r="U85"/>
      <c r="V85"/>
      <c r="W85"/>
    </row>
    <row r="86" spans="1:23" ht="13.5" thickBot="1">
      <c r="A86" s="857"/>
      <c r="B86" s="858" t="s">
        <v>161</v>
      </c>
      <c r="C86" s="858" t="s">
        <v>162</v>
      </c>
      <c r="D86" s="858" t="s">
        <v>163</v>
      </c>
      <c r="E86" s="858" t="s">
        <v>164</v>
      </c>
      <c r="F86" s="858" t="s">
        <v>165</v>
      </c>
      <c r="G86" s="858" t="s">
        <v>166</v>
      </c>
      <c r="H86" s="858" t="s">
        <v>167</v>
      </c>
      <c r="I86" s="858" t="s">
        <v>168</v>
      </c>
      <c r="J86" s="858" t="s">
        <v>169</v>
      </c>
      <c r="K86" s="858" t="s">
        <v>170</v>
      </c>
      <c r="L86" s="858" t="s">
        <v>171</v>
      </c>
      <c r="M86" s="859" t="s">
        <v>172</v>
      </c>
      <c r="N86" s="799"/>
      <c r="O86" s="855"/>
      <c r="P86" s="860"/>
      <c r="Q86" s="861" t="s">
        <v>173</v>
      </c>
      <c r="S86"/>
      <c r="T86"/>
      <c r="U86"/>
      <c r="V86"/>
      <c r="W86"/>
    </row>
    <row r="87" spans="1:23" ht="13.5" thickBot="1">
      <c r="A87" s="862" t="s">
        <v>174</v>
      </c>
      <c r="B87" s="863">
        <f>(B19/1000)/1.02</f>
        <v>12.05261568627451</v>
      </c>
      <c r="C87" s="864">
        <f>(C19/1000)/1.02</f>
        <v>12.153284490589098</v>
      </c>
      <c r="D87" s="864">
        <f>(D19/1000)/1.02</f>
        <v>11.849166659625585</v>
      </c>
      <c r="E87" s="864">
        <f t="shared" ref="E87:L93" si="7">E19/1000/1.02</f>
        <v>11.375594417641054</v>
      </c>
      <c r="F87" s="864">
        <f t="shared" si="7"/>
        <v>11.257124858400934</v>
      </c>
      <c r="G87" s="864">
        <f t="shared" si="7"/>
        <v>11.71862745098039</v>
      </c>
      <c r="H87" s="864">
        <f t="shared" si="7"/>
        <v>11.603733983852548</v>
      </c>
      <c r="I87" s="864">
        <f t="shared" si="7"/>
        <v>12.115140722363343</v>
      </c>
      <c r="J87" s="864">
        <f t="shared" si="7"/>
        <v>12.170812400409982</v>
      </c>
      <c r="K87" s="864">
        <f t="shared" si="7"/>
        <v>12.086283222130579</v>
      </c>
      <c r="L87" s="864">
        <f t="shared" si="7"/>
        <v>12.028316971634867</v>
      </c>
      <c r="M87" s="865">
        <f t="shared" ref="M87:M93" si="8">(M19/1000)/1.02</f>
        <v>12.470539263092032</v>
      </c>
      <c r="N87" s="799"/>
      <c r="O87" s="855"/>
      <c r="P87" s="866" t="s">
        <v>174</v>
      </c>
      <c r="Q87" s="867">
        <f t="shared" ref="Q87:Q93" si="9">(Q19/1000)/1.02</f>
        <v>11.931429166715311</v>
      </c>
      <c r="S87"/>
      <c r="T87"/>
      <c r="U87"/>
      <c r="V87"/>
      <c r="W87"/>
    </row>
    <row r="88" spans="1:23" ht="13.5" thickBot="1">
      <c r="A88" s="868" t="s">
        <v>179</v>
      </c>
      <c r="B88" s="863">
        <f t="shared" ref="B88:C93" si="10">(B20/1000)/1.02</f>
        <v>12.143432352941176</v>
      </c>
      <c r="C88" s="864">
        <f t="shared" si="10"/>
        <v>12.037532420653084</v>
      </c>
      <c r="D88" s="864">
        <f t="shared" ref="D88:D93" si="11">D20/1000/1.02</f>
        <v>11.714791766675281</v>
      </c>
      <c r="E88" s="864">
        <f t="shared" si="7"/>
        <v>11.201339684149524</v>
      </c>
      <c r="F88" s="864">
        <f t="shared" si="7"/>
        <v>10.648837024869305</v>
      </c>
      <c r="G88" s="864">
        <f t="shared" si="7"/>
        <v>11.553921568627452</v>
      </c>
      <c r="H88" s="864">
        <f t="shared" si="7"/>
        <v>11.845626531171783</v>
      </c>
      <c r="I88" s="864">
        <f t="shared" si="7"/>
        <v>12.409155971002635</v>
      </c>
      <c r="J88" s="864">
        <f t="shared" si="7"/>
        <v>12.311606439018922</v>
      </c>
      <c r="K88" s="864">
        <f t="shared" si="7"/>
        <v>12.264953239514989</v>
      </c>
      <c r="L88" s="864">
        <f t="shared" si="7"/>
        <v>12.352148907041483</v>
      </c>
      <c r="M88" s="865">
        <f t="shared" si="8"/>
        <v>12.930716517691565</v>
      </c>
      <c r="N88" s="799"/>
      <c r="O88" s="855"/>
      <c r="P88" s="869" t="s">
        <v>179</v>
      </c>
      <c r="Q88" s="867">
        <f t="shared" si="9"/>
        <v>12.099709586515299</v>
      </c>
      <c r="S88"/>
      <c r="T88"/>
      <c r="U88"/>
      <c r="V88"/>
      <c r="W88"/>
    </row>
    <row r="89" spans="1:23" ht="13.5" thickBot="1">
      <c r="A89" s="868" t="s">
        <v>175</v>
      </c>
      <c r="B89" s="863">
        <f t="shared" si="10"/>
        <v>12.699462745098037</v>
      </c>
      <c r="C89" s="864">
        <f t="shared" si="10"/>
        <v>12.701414555557115</v>
      </c>
      <c r="D89" s="864">
        <f t="shared" si="11"/>
        <v>12.313410680916141</v>
      </c>
      <c r="E89" s="864">
        <f t="shared" si="7"/>
        <v>11.961485476404702</v>
      </c>
      <c r="F89" s="864">
        <f t="shared" si="7"/>
        <v>11.807286847421279</v>
      </c>
      <c r="G89" s="864">
        <f t="shared" si="7"/>
        <v>12.216666666666667</v>
      </c>
      <c r="H89" s="864">
        <f t="shared" si="7"/>
        <v>12.134916438241648</v>
      </c>
      <c r="I89" s="864">
        <f t="shared" si="7"/>
        <v>12.926014396468441</v>
      </c>
      <c r="J89" s="864">
        <f t="shared" si="7"/>
        <v>12.950811747788642</v>
      </c>
      <c r="K89" s="864">
        <f t="shared" si="7"/>
        <v>12.997653099313514</v>
      </c>
      <c r="L89" s="864">
        <f t="shared" si="7"/>
        <v>13.223588680601459</v>
      </c>
      <c r="M89" s="865">
        <f t="shared" si="8"/>
        <v>13.674724829900967</v>
      </c>
      <c r="N89" s="799"/>
      <c r="O89" s="855"/>
      <c r="P89" s="870" t="s">
        <v>175</v>
      </c>
      <c r="Q89" s="867">
        <f t="shared" si="9"/>
        <v>12.640269615675695</v>
      </c>
      <c r="S89"/>
      <c r="T89"/>
      <c r="U89"/>
      <c r="V89"/>
      <c r="W89"/>
    </row>
    <row r="90" spans="1:23" ht="13.5" thickBot="1">
      <c r="A90" s="868" t="s">
        <v>176</v>
      </c>
      <c r="B90" s="863">
        <f t="shared" si="10"/>
        <v>12.569022549019609</v>
      </c>
      <c r="C90" s="864">
        <f t="shared" si="10"/>
        <v>12.561725661100553</v>
      </c>
      <c r="D90" s="864">
        <f t="shared" si="11"/>
        <v>12.160795218226344</v>
      </c>
      <c r="E90" s="864">
        <f t="shared" si="7"/>
        <v>11.856557220530421</v>
      </c>
      <c r="F90" s="864">
        <f t="shared" si="7"/>
        <v>11.689326235020069</v>
      </c>
      <c r="G90" s="864">
        <f t="shared" si="7"/>
        <v>12.098039215686274</v>
      </c>
      <c r="H90" s="864">
        <f t="shared" si="7"/>
        <v>11.978999345328925</v>
      </c>
      <c r="I90" s="864">
        <f t="shared" si="7"/>
        <v>12.897492924951655</v>
      </c>
      <c r="J90" s="864">
        <f t="shared" si="7"/>
        <v>12.928648046142966</v>
      </c>
      <c r="K90" s="864">
        <f t="shared" si="7"/>
        <v>12.927133113221613</v>
      </c>
      <c r="L90" s="864">
        <f t="shared" si="7"/>
        <v>13.147366794779646</v>
      </c>
      <c r="M90" s="865">
        <f t="shared" si="8"/>
        <v>13.599576728902296</v>
      </c>
      <c r="N90" s="799"/>
      <c r="O90" s="855"/>
      <c r="P90" s="870" t="s">
        <v>176</v>
      </c>
      <c r="Q90" s="867">
        <f t="shared" si="9"/>
        <v>12.52682580882159</v>
      </c>
      <c r="S90"/>
      <c r="T90"/>
      <c r="U90"/>
      <c r="V90"/>
      <c r="W90"/>
    </row>
    <row r="91" spans="1:23" ht="13.5" thickBot="1">
      <c r="A91" s="868" t="s">
        <v>177</v>
      </c>
      <c r="B91" s="863">
        <f t="shared" si="10"/>
        <v>0</v>
      </c>
      <c r="C91" s="864">
        <f t="shared" si="10"/>
        <v>0</v>
      </c>
      <c r="D91" s="864">
        <f t="shared" si="11"/>
        <v>0</v>
      </c>
      <c r="E91" s="864">
        <f t="shared" si="7"/>
        <v>0</v>
      </c>
      <c r="F91" s="864">
        <f t="shared" si="7"/>
        <v>11.878123798539022</v>
      </c>
      <c r="G91" s="864">
        <f t="shared" si="7"/>
        <v>13.004901960784315</v>
      </c>
      <c r="H91" s="864">
        <f t="shared" si="7"/>
        <v>14.043215686274509</v>
      </c>
      <c r="I91" s="864">
        <f t="shared" si="7"/>
        <v>0</v>
      </c>
      <c r="J91" s="864">
        <f t="shared" si="7"/>
        <v>0</v>
      </c>
      <c r="K91" s="864">
        <f t="shared" si="7"/>
        <v>0</v>
      </c>
      <c r="L91" s="864">
        <f t="shared" si="7"/>
        <v>0</v>
      </c>
      <c r="M91" s="865">
        <f t="shared" si="8"/>
        <v>0</v>
      </c>
      <c r="N91" s="799"/>
      <c r="O91" s="855"/>
      <c r="P91" s="870" t="s">
        <v>177</v>
      </c>
      <c r="Q91" s="867">
        <f t="shared" si="9"/>
        <v>12.867537317086082</v>
      </c>
      <c r="S91"/>
      <c r="T91"/>
      <c r="U91"/>
      <c r="V91"/>
      <c r="W91"/>
    </row>
    <row r="92" spans="1:23" ht="13.5" thickBot="1">
      <c r="A92" s="868" t="s">
        <v>71</v>
      </c>
      <c r="B92" s="863">
        <f t="shared" si="10"/>
        <v>10.178789215686274</v>
      </c>
      <c r="C92" s="864">
        <f t="shared" si="10"/>
        <v>10.347559789525409</v>
      </c>
      <c r="D92" s="864">
        <f t="shared" si="11"/>
        <v>10.302212496877326</v>
      </c>
      <c r="E92" s="864">
        <f t="shared" si="7"/>
        <v>9.7788163628068059</v>
      </c>
      <c r="F92" s="864">
        <f t="shared" si="7"/>
        <v>9.4869958395625158</v>
      </c>
      <c r="G92" s="864">
        <f t="shared" si="7"/>
        <v>9.9686274509803905</v>
      </c>
      <c r="H92" s="864">
        <f t="shared" si="7"/>
        <v>10.030403276870258</v>
      </c>
      <c r="I92" s="864">
        <f t="shared" si="7"/>
        <v>10.120527173377409</v>
      </c>
      <c r="J92" s="864">
        <f t="shared" si="7"/>
        <v>10.309502005173607</v>
      </c>
      <c r="K92" s="864">
        <f t="shared" si="7"/>
        <v>10.294882163397419</v>
      </c>
      <c r="L92" s="864">
        <f t="shared" si="7"/>
        <v>9.8364333703989697</v>
      </c>
      <c r="M92" s="865">
        <f t="shared" si="8"/>
        <v>10.220954805962348</v>
      </c>
      <c r="N92" s="799"/>
      <c r="O92" s="855"/>
      <c r="P92" s="870" t="s">
        <v>71</v>
      </c>
      <c r="Q92" s="867">
        <f t="shared" si="9"/>
        <v>10.098856002372649</v>
      </c>
      <c r="S92"/>
      <c r="T92"/>
      <c r="U92"/>
      <c r="V92"/>
      <c r="W92"/>
    </row>
    <row r="93" spans="1:23" ht="13.5" thickBot="1">
      <c r="A93" s="871" t="s">
        <v>178</v>
      </c>
      <c r="B93" s="863">
        <f t="shared" si="10"/>
        <v>12.929591176470588</v>
      </c>
      <c r="C93" s="864">
        <f t="shared" si="10"/>
        <v>12.974919894473166</v>
      </c>
      <c r="D93" s="864">
        <f t="shared" si="11"/>
        <v>12.61612049819855</v>
      </c>
      <c r="E93" s="864">
        <f t="shared" si="7"/>
        <v>12.151018509599822</v>
      </c>
      <c r="F93" s="864">
        <f t="shared" si="7"/>
        <v>12.004310705638028</v>
      </c>
      <c r="G93" s="864">
        <f t="shared" si="7"/>
        <v>12.33235294117647</v>
      </c>
      <c r="H93" s="864">
        <f t="shared" si="7"/>
        <v>12.322373504769978</v>
      </c>
      <c r="I93" s="864">
        <f t="shared" si="7"/>
        <v>12.642034871723187</v>
      </c>
      <c r="J93" s="864">
        <f t="shared" si="7"/>
        <v>12.793703051749086</v>
      </c>
      <c r="K93" s="864">
        <f t="shared" si="7"/>
        <v>12.832508439940307</v>
      </c>
      <c r="L93" s="864">
        <f t="shared" si="7"/>
        <v>12.799219925080202</v>
      </c>
      <c r="M93" s="865">
        <f t="shared" si="8"/>
        <v>13.080332510688967</v>
      </c>
      <c r="N93" s="799"/>
      <c r="O93" s="855"/>
      <c r="P93" s="872" t="s">
        <v>178</v>
      </c>
      <c r="Q93" s="867">
        <f t="shared" si="9"/>
        <v>12.639793693908345</v>
      </c>
      <c r="S93"/>
      <c r="T93"/>
      <c r="U93"/>
      <c r="V93"/>
      <c r="W93"/>
    </row>
    <row r="94" spans="1:23">
      <c r="A94" s="799"/>
      <c r="B94" s="799"/>
      <c r="C94" s="799"/>
      <c r="D94" s="799"/>
      <c r="E94" s="799"/>
      <c r="F94" s="799"/>
      <c r="G94" s="799"/>
      <c r="H94" s="799"/>
      <c r="I94" s="799"/>
      <c r="J94" s="799"/>
      <c r="K94" s="799"/>
      <c r="L94" s="799"/>
      <c r="M94" s="799"/>
      <c r="N94" s="799"/>
      <c r="O94" s="799"/>
      <c r="P94" s="799"/>
      <c r="Q94" s="799"/>
      <c r="S94"/>
      <c r="T94"/>
      <c r="U94"/>
      <c r="V94"/>
      <c r="W94"/>
    </row>
    <row r="95" spans="1:23" ht="16.5" thickBot="1">
      <c r="A95" s="854">
        <v>2021</v>
      </c>
      <c r="B95" s="855"/>
      <c r="C95" s="855"/>
      <c r="D95" s="855"/>
      <c r="E95" s="855"/>
      <c r="F95" s="855"/>
      <c r="G95" s="855"/>
      <c r="H95" s="855"/>
      <c r="I95" s="855"/>
      <c r="J95" s="855"/>
      <c r="K95" s="855"/>
      <c r="L95" s="855"/>
      <c r="M95" s="856" t="s">
        <v>180</v>
      </c>
      <c r="N95" s="799"/>
      <c r="O95" s="855"/>
      <c r="P95" s="854">
        <v>2021</v>
      </c>
      <c r="Q95" s="855"/>
      <c r="S95"/>
      <c r="T95"/>
      <c r="U95"/>
      <c r="V95"/>
      <c r="W95"/>
    </row>
    <row r="96" spans="1:23" ht="13.5" thickBot="1">
      <c r="A96" s="857"/>
      <c r="B96" s="858" t="s">
        <v>161</v>
      </c>
      <c r="C96" s="858" t="s">
        <v>162</v>
      </c>
      <c r="D96" s="858" t="s">
        <v>163</v>
      </c>
      <c r="E96" s="858" t="s">
        <v>164</v>
      </c>
      <c r="F96" s="858" t="s">
        <v>165</v>
      </c>
      <c r="G96" s="858" t="s">
        <v>166</v>
      </c>
      <c r="H96" s="858" t="s">
        <v>167</v>
      </c>
      <c r="I96" s="858" t="s">
        <v>168</v>
      </c>
      <c r="J96" s="858" t="s">
        <v>169</v>
      </c>
      <c r="K96" s="858" t="s">
        <v>170</v>
      </c>
      <c r="L96" s="858" t="s">
        <v>171</v>
      </c>
      <c r="M96" s="859" t="s">
        <v>172</v>
      </c>
      <c r="N96" s="799"/>
      <c r="O96" s="855"/>
      <c r="P96" s="860"/>
      <c r="Q96" s="861" t="s">
        <v>173</v>
      </c>
      <c r="S96"/>
      <c r="T96"/>
      <c r="U96"/>
      <c r="V96"/>
      <c r="W96"/>
    </row>
    <row r="97" spans="1:23" ht="13.5" thickBot="1">
      <c r="A97" s="862" t="s">
        <v>174</v>
      </c>
      <c r="B97" s="863">
        <f>(B29/1000)/1.02</f>
        <v>12.842174462156114</v>
      </c>
      <c r="C97" s="864">
        <f>(C29/1000)/1.02</f>
        <v>13.046851555253745</v>
      </c>
      <c r="D97" s="864">
        <f>(D29/1000)/1.02</f>
        <v>12.978742757658408</v>
      </c>
      <c r="E97" s="864">
        <f t="shared" ref="E97:L103" si="12">E29/1000/1.02</f>
        <v>13.536615246746432</v>
      </c>
      <c r="F97" s="864">
        <f t="shared" si="12"/>
        <v>13.675268566952274</v>
      </c>
      <c r="G97" s="864">
        <f t="shared" si="12"/>
        <v>14.177454315219842</v>
      </c>
      <c r="H97" s="864">
        <f t="shared" si="12"/>
        <v>14.061906679455161</v>
      </c>
      <c r="I97" s="864">
        <f t="shared" si="12"/>
        <v>14.793074608268469</v>
      </c>
      <c r="J97" s="864">
        <f t="shared" si="12"/>
        <v>14.950008544496528</v>
      </c>
      <c r="K97" s="864">
        <f t="shared" si="12"/>
        <v>16.667676666598766</v>
      </c>
      <c r="L97" s="864">
        <f t="shared" si="12"/>
        <v>17.842759366428563</v>
      </c>
      <c r="M97" s="865">
        <f t="shared" ref="M97:M103" si="13">(M29/1000)/1.02</f>
        <v>18.024988259380315</v>
      </c>
      <c r="N97" s="799"/>
      <c r="O97" s="855"/>
      <c r="P97" s="866" t="s">
        <v>174</v>
      </c>
      <c r="Q97" s="867">
        <f t="shared" ref="Q97:Q103" si="14">(Q29/1000)/1.02</f>
        <v>14.7395566214709</v>
      </c>
      <c r="S97"/>
      <c r="T97"/>
      <c r="U97"/>
      <c r="V97"/>
      <c r="W97"/>
    </row>
    <row r="98" spans="1:23" ht="13.5" thickBot="1">
      <c r="A98" s="868" t="s">
        <v>179</v>
      </c>
      <c r="B98" s="863">
        <f t="shared" ref="B98:C103" si="15">(B30/1000)/1.02</f>
        <v>12.708311940410097</v>
      </c>
      <c r="C98" s="864">
        <f t="shared" si="15"/>
        <v>12.462791347650167</v>
      </c>
      <c r="D98" s="864">
        <f t="shared" ref="D98:D103" si="16">D30/1000/1.02</f>
        <v>12.619773335073669</v>
      </c>
      <c r="E98" s="864">
        <f t="shared" si="12"/>
        <v>13.52394699049502</v>
      </c>
      <c r="F98" s="864">
        <f t="shared" si="12"/>
        <v>12.882041229191907</v>
      </c>
      <c r="G98" s="864">
        <f t="shared" si="12"/>
        <v>13.69836491896792</v>
      </c>
      <c r="H98" s="864">
        <f t="shared" si="12"/>
        <v>13.597399864087645</v>
      </c>
      <c r="I98" s="864">
        <f t="shared" si="12"/>
        <v>14.567836051308129</v>
      </c>
      <c r="J98" s="864">
        <f t="shared" si="12"/>
        <v>15.427485998156243</v>
      </c>
      <c r="K98" s="864">
        <f t="shared" si="12"/>
        <v>17.167157487978756</v>
      </c>
      <c r="L98" s="864">
        <f t="shared" si="12"/>
        <v>18.7893125200642</v>
      </c>
      <c r="M98" s="865">
        <f t="shared" si="13"/>
        <v>17.563156959813632</v>
      </c>
      <c r="N98" s="799"/>
      <c r="O98" s="855"/>
      <c r="P98" s="869" t="s">
        <v>179</v>
      </c>
      <c r="Q98" s="867">
        <f t="shared" si="14"/>
        <v>15.625963854118739</v>
      </c>
      <c r="S98"/>
      <c r="T98"/>
      <c r="U98"/>
      <c r="V98"/>
      <c r="W98"/>
    </row>
    <row r="99" spans="1:23" ht="13.5" thickBot="1">
      <c r="A99" s="868" t="s">
        <v>175</v>
      </c>
      <c r="B99" s="863">
        <f t="shared" si="15"/>
        <v>13.954742531065632</v>
      </c>
      <c r="C99" s="864">
        <f t="shared" si="15"/>
        <v>14.069510683024021</v>
      </c>
      <c r="D99" s="864">
        <f t="shared" si="16"/>
        <v>13.792056524761428</v>
      </c>
      <c r="E99" s="864">
        <f t="shared" si="12"/>
        <v>14.382601545740544</v>
      </c>
      <c r="F99" s="864">
        <f t="shared" si="12"/>
        <v>14.497530911877547</v>
      </c>
      <c r="G99" s="864">
        <f t="shared" si="12"/>
        <v>14.975696778640465</v>
      </c>
      <c r="H99" s="864">
        <f t="shared" si="12"/>
        <v>15.062609599122187</v>
      </c>
      <c r="I99" s="864">
        <f t="shared" si="12"/>
        <v>16.030243902139606</v>
      </c>
      <c r="J99" s="864">
        <f t="shared" si="12"/>
        <v>16.273769698587003</v>
      </c>
      <c r="K99" s="864">
        <f t="shared" si="12"/>
        <v>18.35929182428298</v>
      </c>
      <c r="L99" s="864">
        <f t="shared" si="12"/>
        <v>19.514937240082141</v>
      </c>
      <c r="M99" s="865">
        <f t="shared" si="13"/>
        <v>19.674422896503639</v>
      </c>
      <c r="N99" s="799"/>
      <c r="O99" s="855"/>
      <c r="P99" s="870" t="s">
        <v>175</v>
      </c>
      <c r="Q99" s="867">
        <f t="shared" si="14"/>
        <v>15.82918894089404</v>
      </c>
      <c r="S99"/>
      <c r="T99"/>
      <c r="U99"/>
      <c r="V99"/>
      <c r="W99"/>
    </row>
    <row r="100" spans="1:23" ht="13.5" thickBot="1">
      <c r="A100" s="868" t="s">
        <v>176</v>
      </c>
      <c r="B100" s="863">
        <f t="shared" si="15"/>
        <v>13.947436811398621</v>
      </c>
      <c r="C100" s="864">
        <f t="shared" si="15"/>
        <v>14.018815211068851</v>
      </c>
      <c r="D100" s="864">
        <f t="shared" si="16"/>
        <v>13.716961287227175</v>
      </c>
      <c r="E100" s="864">
        <f t="shared" si="12"/>
        <v>14.368551822812202</v>
      </c>
      <c r="F100" s="864">
        <f t="shared" si="12"/>
        <v>14.52398189549651</v>
      </c>
      <c r="G100" s="864">
        <f t="shared" si="12"/>
        <v>14.962581469962171</v>
      </c>
      <c r="H100" s="864">
        <f t="shared" si="12"/>
        <v>15.035995098433776</v>
      </c>
      <c r="I100" s="864">
        <f t="shared" si="12"/>
        <v>16.01233258041843</v>
      </c>
      <c r="J100" s="864">
        <f t="shared" si="12"/>
        <v>16.254787706767701</v>
      </c>
      <c r="K100" s="864">
        <f t="shared" si="12"/>
        <v>18.415846687398979</v>
      </c>
      <c r="L100" s="864">
        <f t="shared" si="12"/>
        <v>19.396302116657328</v>
      </c>
      <c r="M100" s="865">
        <f t="shared" si="13"/>
        <v>19.299645076937054</v>
      </c>
      <c r="N100" s="799"/>
      <c r="O100" s="855"/>
      <c r="P100" s="870" t="s">
        <v>176</v>
      </c>
      <c r="Q100" s="867">
        <f t="shared" si="14"/>
        <v>15.511806903834625</v>
      </c>
      <c r="S100"/>
      <c r="T100"/>
      <c r="U100"/>
      <c r="V100"/>
      <c r="W100"/>
    </row>
    <row r="101" spans="1:23" ht="13.5" thickBot="1">
      <c r="A101" s="868" t="s">
        <v>177</v>
      </c>
      <c r="B101" s="863">
        <f t="shared" si="15"/>
        <v>0</v>
      </c>
      <c r="C101" s="864">
        <f t="shared" si="15"/>
        <v>0</v>
      </c>
      <c r="D101" s="864">
        <f t="shared" si="16"/>
        <v>0</v>
      </c>
      <c r="E101" s="864">
        <f t="shared" si="12"/>
        <v>0</v>
      </c>
      <c r="F101" s="864">
        <f t="shared" si="12"/>
        <v>0</v>
      </c>
      <c r="G101" s="864">
        <f t="shared" si="12"/>
        <v>0</v>
      </c>
      <c r="H101" s="864">
        <f t="shared" si="12"/>
        <v>0</v>
      </c>
      <c r="I101" s="864">
        <f t="shared" si="12"/>
        <v>0</v>
      </c>
      <c r="J101" s="864">
        <f t="shared" si="12"/>
        <v>0</v>
      </c>
      <c r="K101" s="864">
        <f t="shared" si="12"/>
        <v>0</v>
      </c>
      <c r="L101" s="864">
        <f t="shared" si="12"/>
        <v>0</v>
      </c>
      <c r="M101" s="865">
        <f t="shared" si="13"/>
        <v>0</v>
      </c>
      <c r="N101" s="799"/>
      <c r="O101" s="855"/>
      <c r="P101" s="870" t="s">
        <v>177</v>
      </c>
      <c r="Q101" s="867">
        <f t="shared" si="14"/>
        <v>17.284556188923684</v>
      </c>
      <c r="S101"/>
      <c r="T101"/>
      <c r="U101"/>
      <c r="V101"/>
      <c r="W101"/>
    </row>
    <row r="102" spans="1:23" ht="13.5" thickBot="1">
      <c r="A102" s="868" t="s">
        <v>71</v>
      </c>
      <c r="B102" s="863">
        <f t="shared" si="15"/>
        <v>10.573861346747224</v>
      </c>
      <c r="C102" s="864">
        <f t="shared" si="15"/>
        <v>10.800605759102861</v>
      </c>
      <c r="D102" s="864">
        <f t="shared" si="16"/>
        <v>11.213437194204115</v>
      </c>
      <c r="E102" s="864">
        <f t="shared" si="12"/>
        <v>11.495609084330527</v>
      </c>
      <c r="F102" s="864">
        <f t="shared" si="12"/>
        <v>11.746785478065423</v>
      </c>
      <c r="G102" s="864">
        <f t="shared" si="12"/>
        <v>12.14458485620589</v>
      </c>
      <c r="H102" s="864">
        <f t="shared" si="12"/>
        <v>12.075730895482954</v>
      </c>
      <c r="I102" s="864">
        <f t="shared" si="12"/>
        <v>12.294225376360785</v>
      </c>
      <c r="J102" s="864">
        <f t="shared" si="12"/>
        <v>12.626308189338188</v>
      </c>
      <c r="K102" s="864">
        <f t="shared" si="12"/>
        <v>13.960350114626635</v>
      </c>
      <c r="L102" s="864">
        <f t="shared" si="12"/>
        <v>15.379983189106927</v>
      </c>
      <c r="M102" s="865">
        <f t="shared" si="13"/>
        <v>15.545943516847712</v>
      </c>
      <c r="N102" s="799"/>
      <c r="O102" s="855"/>
      <c r="P102" s="870" t="s">
        <v>71</v>
      </c>
      <c r="Q102" s="867">
        <f t="shared" si="14"/>
        <v>12.678667713091802</v>
      </c>
      <c r="S102"/>
      <c r="T102"/>
      <c r="U102"/>
      <c r="V102"/>
      <c r="W102"/>
    </row>
    <row r="103" spans="1:23" ht="13.5" thickBot="1">
      <c r="A103" s="871" t="s">
        <v>178</v>
      </c>
      <c r="B103" s="863">
        <f t="shared" si="15"/>
        <v>13.343633502191944</v>
      </c>
      <c r="C103" s="864">
        <f t="shared" si="15"/>
        <v>13.538897670383442</v>
      </c>
      <c r="D103" s="864">
        <f t="shared" si="16"/>
        <v>13.442786751002609</v>
      </c>
      <c r="E103" s="864">
        <f t="shared" si="12"/>
        <v>13.886267899053902</v>
      </c>
      <c r="F103" s="864">
        <f t="shared" si="12"/>
        <v>13.960108183135445</v>
      </c>
      <c r="G103" s="864">
        <f t="shared" si="12"/>
        <v>14.345660630199042</v>
      </c>
      <c r="H103" s="864">
        <f t="shared" si="12"/>
        <v>14.441625813687248</v>
      </c>
      <c r="I103" s="864">
        <f t="shared" si="12"/>
        <v>15.046909802495032</v>
      </c>
      <c r="J103" s="864">
        <f t="shared" si="12"/>
        <v>15.38107326239334</v>
      </c>
      <c r="K103" s="864">
        <f t="shared" si="12"/>
        <v>17.413533489102406</v>
      </c>
      <c r="L103" s="864">
        <f t="shared" si="12"/>
        <v>18.512921370090407</v>
      </c>
      <c r="M103" s="865">
        <f t="shared" si="13"/>
        <v>18.560856745126859</v>
      </c>
      <c r="N103" s="799"/>
      <c r="O103" s="855"/>
      <c r="P103" s="872" t="s">
        <v>178</v>
      </c>
      <c r="Q103" s="867">
        <f t="shared" si="14"/>
        <v>15.161183898182118</v>
      </c>
      <c r="S103"/>
      <c r="T103"/>
      <c r="U103"/>
      <c r="V103"/>
      <c r="W103"/>
    </row>
    <row r="104" spans="1:23">
      <c r="A104" s="799"/>
      <c r="B104" s="799"/>
      <c r="C104" s="799"/>
      <c r="D104" s="799"/>
      <c r="E104" s="799"/>
      <c r="F104" s="799"/>
      <c r="G104" s="799"/>
      <c r="H104" s="799"/>
      <c r="I104" s="799"/>
      <c r="J104" s="799"/>
      <c r="K104" s="799"/>
      <c r="L104" s="799"/>
      <c r="M104" s="799"/>
      <c r="N104" s="799"/>
      <c r="O104" s="799"/>
      <c r="P104" s="799"/>
      <c r="Q104" s="799"/>
      <c r="S104"/>
      <c r="T104"/>
      <c r="U104"/>
      <c r="V104"/>
      <c r="W104"/>
    </row>
    <row r="105" spans="1:23" ht="16.5" thickBot="1">
      <c r="A105" s="854">
        <v>2022</v>
      </c>
      <c r="B105" s="855"/>
      <c r="C105" s="855"/>
      <c r="D105" s="855"/>
      <c r="E105" s="855"/>
      <c r="F105" s="855"/>
      <c r="G105" s="855"/>
      <c r="H105" s="855"/>
      <c r="I105" s="855"/>
      <c r="J105" s="855"/>
      <c r="K105" s="855"/>
      <c r="L105" s="855"/>
      <c r="M105" s="856" t="s">
        <v>180</v>
      </c>
      <c r="N105" s="799"/>
      <c r="O105" s="855"/>
      <c r="P105" s="854">
        <v>2022</v>
      </c>
      <c r="Q105" s="855"/>
      <c r="S105"/>
      <c r="T105"/>
      <c r="U105"/>
      <c r="V105"/>
      <c r="W105"/>
    </row>
    <row r="106" spans="1:23" ht="13.5" thickBot="1">
      <c r="A106" s="857"/>
      <c r="B106" s="858" t="s">
        <v>161</v>
      </c>
      <c r="C106" s="858" t="s">
        <v>162</v>
      </c>
      <c r="D106" s="858" t="s">
        <v>163</v>
      </c>
      <c r="E106" s="858" t="s">
        <v>164</v>
      </c>
      <c r="F106" s="858" t="s">
        <v>165</v>
      </c>
      <c r="G106" s="858" t="s">
        <v>166</v>
      </c>
      <c r="H106" s="858" t="s">
        <v>167</v>
      </c>
      <c r="I106" s="858" t="s">
        <v>168</v>
      </c>
      <c r="J106" s="858" t="s">
        <v>169</v>
      </c>
      <c r="K106" s="858" t="s">
        <v>170</v>
      </c>
      <c r="L106" s="858" t="s">
        <v>171</v>
      </c>
      <c r="M106" s="859" t="s">
        <v>172</v>
      </c>
      <c r="N106" s="799"/>
      <c r="O106" s="855"/>
      <c r="P106" s="860"/>
      <c r="Q106" s="861" t="s">
        <v>173</v>
      </c>
      <c r="S106"/>
      <c r="T106"/>
      <c r="U106"/>
      <c r="V106"/>
      <c r="W106"/>
    </row>
    <row r="107" spans="1:23" ht="13.5" thickBot="1">
      <c r="A107" s="862" t="s">
        <v>174</v>
      </c>
      <c r="B107" s="863">
        <f>(B39/1000)/1.02</f>
        <v>18.220445478488372</v>
      </c>
      <c r="C107" s="864">
        <f>(C39/1000)/1.02</f>
        <v>18.687882968909957</v>
      </c>
      <c r="D107" s="864">
        <f>(D39/1000)/1.02</f>
        <v>19.896289376021414</v>
      </c>
      <c r="E107" s="864">
        <f t="shared" ref="E107:L113" si="17">E39/1000/1.02</f>
        <v>21.943286535050227</v>
      </c>
      <c r="F107" s="864">
        <f t="shared" si="17"/>
        <v>22.219222838376393</v>
      </c>
      <c r="G107" s="864">
        <f t="shared" si="17"/>
        <v>21.231632573200869</v>
      </c>
      <c r="H107" s="864">
        <f t="shared" si="17"/>
        <v>20.674638183345678</v>
      </c>
      <c r="I107" s="864">
        <f t="shared" si="17"/>
        <v>21.612313338073626</v>
      </c>
      <c r="J107" s="864">
        <f t="shared" si="17"/>
        <v>21.055693529161211</v>
      </c>
      <c r="K107" s="864">
        <f t="shared" si="17"/>
        <v>21.01348961921218</v>
      </c>
      <c r="L107" s="864">
        <f t="shared" si="17"/>
        <v>21.148872083248921</v>
      </c>
      <c r="M107" s="865">
        <f t="shared" ref="M107:M113" si="18">(M39/1000)/1.02</f>
        <v>20.62596886854822</v>
      </c>
      <c r="N107" s="799"/>
      <c r="O107" s="855"/>
      <c r="P107" s="866" t="s">
        <v>174</v>
      </c>
      <c r="Q107" s="867">
        <f t="shared" ref="Q107:Q113" si="19">(Q39/1000)/1.02</f>
        <v>20.732297154797592</v>
      </c>
      <c r="S107"/>
      <c r="T107"/>
      <c r="U107"/>
      <c r="V107"/>
      <c r="W107"/>
    </row>
    <row r="108" spans="1:23" ht="13.5" thickBot="1">
      <c r="A108" s="868" t="s">
        <v>179</v>
      </c>
      <c r="B108" s="863">
        <f t="shared" ref="B108:C113" si="20">(B40/1000)/1.02</f>
        <v>19.020773840459867</v>
      </c>
      <c r="C108" s="864">
        <f t="shared" si="20"/>
        <v>18.400119685858424</v>
      </c>
      <c r="D108" s="864">
        <f t="shared" ref="D108:D113" si="21">D40/1000/1.02</f>
        <v>20.375035983997495</v>
      </c>
      <c r="E108" s="864">
        <f t="shared" si="17"/>
        <v>21.62406314575983</v>
      </c>
      <c r="F108" s="864">
        <f t="shared" si="17"/>
        <v>22.387138213560561</v>
      </c>
      <c r="G108" s="864">
        <f t="shared" si="17"/>
        <v>20.555628994270251</v>
      </c>
      <c r="H108" s="864">
        <f t="shared" si="17"/>
        <v>21.070703527735876</v>
      </c>
      <c r="I108" s="864">
        <f t="shared" si="17"/>
        <v>20.959915939238737</v>
      </c>
      <c r="J108" s="864">
        <f t="shared" si="17"/>
        <v>20.168955448001995</v>
      </c>
      <c r="K108" s="864">
        <f t="shared" si="17"/>
        <v>21.298406103864142</v>
      </c>
      <c r="L108" s="864">
        <f t="shared" si="17"/>
        <v>21.10563744026414</v>
      </c>
      <c r="M108" s="865">
        <f t="shared" si="18"/>
        <v>20.031830204771168</v>
      </c>
      <c r="N108" s="799"/>
      <c r="O108" s="855"/>
      <c r="P108" s="869" t="s">
        <v>179</v>
      </c>
      <c r="Q108" s="867">
        <f t="shared" si="19"/>
        <v>20.717470874699291</v>
      </c>
      <c r="S108"/>
      <c r="T108"/>
      <c r="U108"/>
      <c r="V108"/>
      <c r="W108"/>
    </row>
    <row r="109" spans="1:23" ht="13.5" thickBot="1">
      <c r="A109" s="868" t="s">
        <v>175</v>
      </c>
      <c r="B109" s="863">
        <f t="shared" si="20"/>
        <v>19.618621469619828</v>
      </c>
      <c r="C109" s="864">
        <f t="shared" si="20"/>
        <v>19.74594250334313</v>
      </c>
      <c r="D109" s="864">
        <f t="shared" si="21"/>
        <v>20.902927287122221</v>
      </c>
      <c r="E109" s="864">
        <f t="shared" si="17"/>
        <v>22.986978222831024</v>
      </c>
      <c r="F109" s="864">
        <f t="shared" si="17"/>
        <v>23.115736659480987</v>
      </c>
      <c r="G109" s="864">
        <f t="shared" si="17"/>
        <v>21.770513453453347</v>
      </c>
      <c r="H109" s="864">
        <f t="shared" si="17"/>
        <v>21.296838286804238</v>
      </c>
      <c r="I109" s="864">
        <f t="shared" si="17"/>
        <v>22.618512261823149</v>
      </c>
      <c r="J109" s="864">
        <f t="shared" si="17"/>
        <v>21.989397408235916</v>
      </c>
      <c r="K109" s="864">
        <f t="shared" si="17"/>
        <v>22.008382859055853</v>
      </c>
      <c r="L109" s="864">
        <f t="shared" si="17"/>
        <v>22.199505929192632</v>
      </c>
      <c r="M109" s="865">
        <f t="shared" si="18"/>
        <v>21.886541947116712</v>
      </c>
      <c r="N109" s="799"/>
      <c r="O109" s="855"/>
      <c r="P109" s="870" t="s">
        <v>175</v>
      </c>
      <c r="Q109" s="867">
        <f t="shared" si="19"/>
        <v>21.696565146519635</v>
      </c>
      <c r="S109"/>
      <c r="T109"/>
      <c r="U109"/>
      <c r="V109"/>
      <c r="W109"/>
    </row>
    <row r="110" spans="1:23" ht="13.5" thickBot="1">
      <c r="A110" s="868" t="s">
        <v>176</v>
      </c>
      <c r="B110" s="863">
        <f t="shared" si="20"/>
        <v>19.499953629700652</v>
      </c>
      <c r="C110" s="864">
        <f t="shared" si="20"/>
        <v>19.644372748056277</v>
      </c>
      <c r="D110" s="864">
        <f t="shared" si="21"/>
        <v>20.766146450748721</v>
      </c>
      <c r="E110" s="864">
        <f t="shared" si="17"/>
        <v>22.905614222576652</v>
      </c>
      <c r="F110" s="864">
        <f t="shared" si="17"/>
        <v>23.011413217720307</v>
      </c>
      <c r="G110" s="864">
        <f t="shared" si="17"/>
        <v>21.563485053836903</v>
      </c>
      <c r="H110" s="864">
        <f t="shared" si="17"/>
        <v>21.167475654378066</v>
      </c>
      <c r="I110" s="864">
        <f t="shared" si="17"/>
        <v>22.60707245137305</v>
      </c>
      <c r="J110" s="864">
        <f t="shared" si="17"/>
        <v>21.818164855225664</v>
      </c>
      <c r="K110" s="864">
        <f t="shared" si="17"/>
        <v>21.839051738622896</v>
      </c>
      <c r="L110" s="864">
        <f t="shared" si="17"/>
        <v>22.114122877543597</v>
      </c>
      <c r="M110" s="865">
        <f t="shared" si="18"/>
        <v>21.720950281294389</v>
      </c>
      <c r="N110" s="799"/>
      <c r="O110" s="855"/>
      <c r="P110" s="870" t="s">
        <v>176</v>
      </c>
      <c r="Q110" s="867">
        <f t="shared" si="19"/>
        <v>21.579532932551359</v>
      </c>
      <c r="S110"/>
      <c r="T110"/>
      <c r="U110"/>
      <c r="V110"/>
      <c r="W110"/>
    </row>
    <row r="111" spans="1:23" ht="13.5" thickBot="1">
      <c r="A111" s="868" t="s">
        <v>177</v>
      </c>
      <c r="B111" s="863">
        <f t="shared" si="20"/>
        <v>20.053816519428281</v>
      </c>
      <c r="C111" s="864">
        <f t="shared" si="20"/>
        <v>20.156580270472077</v>
      </c>
      <c r="D111" s="864">
        <f t="shared" si="21"/>
        <v>20.489476396518508</v>
      </c>
      <c r="E111" s="864">
        <f t="shared" si="17"/>
        <v>23.119552913688842</v>
      </c>
      <c r="F111" s="864">
        <f t="shared" si="17"/>
        <v>22.016226812073143</v>
      </c>
      <c r="G111" s="864">
        <f t="shared" si="17"/>
        <v>21.77040772290048</v>
      </c>
      <c r="H111" s="864">
        <f t="shared" si="17"/>
        <v>21.097048389535761</v>
      </c>
      <c r="I111" s="864">
        <f t="shared" si="17"/>
        <v>22.889424341012052</v>
      </c>
      <c r="J111" s="864">
        <f t="shared" si="17"/>
        <v>21.807667755991289</v>
      </c>
      <c r="K111" s="864">
        <f t="shared" si="17"/>
        <v>22.462136346277937</v>
      </c>
      <c r="L111" s="864">
        <f t="shared" si="17"/>
        <v>22.841432044338081</v>
      </c>
      <c r="M111" s="865">
        <f t="shared" si="18"/>
        <v>22.450215224771853</v>
      </c>
      <c r="N111" s="799"/>
      <c r="O111" s="855"/>
      <c r="P111" s="870" t="s">
        <v>177</v>
      </c>
      <c r="Q111" s="867">
        <f t="shared" si="19"/>
        <v>21.898345491570858</v>
      </c>
      <c r="S111"/>
      <c r="T111"/>
      <c r="U111"/>
      <c r="V111"/>
      <c r="W111"/>
    </row>
    <row r="112" spans="1:23" ht="13.5" thickBot="1">
      <c r="A112" s="868" t="s">
        <v>71</v>
      </c>
      <c r="B112" s="863">
        <f t="shared" si="20"/>
        <v>15.772317282398468</v>
      </c>
      <c r="C112" s="864">
        <f t="shared" si="20"/>
        <v>16.670598759872004</v>
      </c>
      <c r="D112" s="864">
        <f t="shared" si="21"/>
        <v>18.112028109181377</v>
      </c>
      <c r="E112" s="864">
        <f t="shared" si="17"/>
        <v>20.215479602213403</v>
      </c>
      <c r="F112" s="864">
        <f t="shared" si="17"/>
        <v>20.544714466433664</v>
      </c>
      <c r="G112" s="864">
        <f t="shared" si="17"/>
        <v>19.786484334178724</v>
      </c>
      <c r="H112" s="864">
        <f t="shared" si="17"/>
        <v>19.296305231076069</v>
      </c>
      <c r="I112" s="864">
        <f t="shared" si="17"/>
        <v>19.752520562205383</v>
      </c>
      <c r="J112" s="864">
        <f t="shared" si="17"/>
        <v>19.272324148221209</v>
      </c>
      <c r="K112" s="864">
        <f t="shared" si="17"/>
        <v>19.281816537016297</v>
      </c>
      <c r="L112" s="864">
        <f t="shared" si="17"/>
        <v>19.130188581886486</v>
      </c>
      <c r="M112" s="865">
        <f t="shared" si="18"/>
        <v>18.114291394460729</v>
      </c>
      <c r="N112" s="799"/>
      <c r="O112" s="855"/>
      <c r="P112" s="870" t="s">
        <v>71</v>
      </c>
      <c r="Q112" s="867">
        <f t="shared" si="19"/>
        <v>18.867121756771375</v>
      </c>
      <c r="S112"/>
      <c r="T112"/>
      <c r="U112"/>
      <c r="V112"/>
      <c r="W112"/>
    </row>
    <row r="113" spans="1:23" ht="13.5" thickBot="1">
      <c r="A113" s="871" t="s">
        <v>178</v>
      </c>
      <c r="B113" s="863">
        <f t="shared" si="20"/>
        <v>18.773560028655151</v>
      </c>
      <c r="C113" s="864">
        <f t="shared" si="20"/>
        <v>19.065664069686452</v>
      </c>
      <c r="D113" s="864">
        <f t="shared" si="21"/>
        <v>20.082437183011848</v>
      </c>
      <c r="E113" s="864">
        <f t="shared" si="17"/>
        <v>22.078669431714665</v>
      </c>
      <c r="F113" s="864">
        <f t="shared" si="17"/>
        <v>22.383140503911456</v>
      </c>
      <c r="G113" s="864">
        <f t="shared" si="17"/>
        <v>21.85653533148772</v>
      </c>
      <c r="H113" s="864">
        <f t="shared" si="17"/>
        <v>21.468406482157512</v>
      </c>
      <c r="I113" s="864">
        <f t="shared" si="17"/>
        <v>22.261859766427708</v>
      </c>
      <c r="J113" s="864">
        <f t="shared" si="17"/>
        <v>22.124185262098443</v>
      </c>
      <c r="K113" s="864">
        <f t="shared" si="17"/>
        <v>22.037245609142218</v>
      </c>
      <c r="L113" s="864">
        <f t="shared" si="17"/>
        <v>22.136354196756198</v>
      </c>
      <c r="M113" s="865">
        <f t="shared" si="18"/>
        <v>22.021844098213204</v>
      </c>
      <c r="N113" s="799"/>
      <c r="O113" s="855"/>
      <c r="P113" s="872" t="s">
        <v>178</v>
      </c>
      <c r="Q113" s="867">
        <f t="shared" si="19"/>
        <v>21.406064266444936</v>
      </c>
      <c r="S113"/>
      <c r="T113"/>
      <c r="U113"/>
      <c r="V113"/>
      <c r="W113"/>
    </row>
    <row r="114" spans="1:23">
      <c r="A114" s="799"/>
      <c r="B114" s="799"/>
      <c r="C114" s="799"/>
      <c r="D114" s="799"/>
      <c r="E114" s="799"/>
      <c r="F114" s="799"/>
      <c r="G114" s="799"/>
      <c r="H114" s="799"/>
      <c r="I114" s="799"/>
      <c r="J114" s="799"/>
      <c r="K114" s="799"/>
      <c r="L114" s="799"/>
      <c r="M114" s="799"/>
      <c r="N114" s="799"/>
      <c r="O114" s="799"/>
      <c r="P114" s="799"/>
      <c r="Q114" s="799"/>
      <c r="S114"/>
      <c r="T114"/>
      <c r="U114"/>
      <c r="V114"/>
      <c r="W114"/>
    </row>
    <row r="115" spans="1:23" ht="16.5" thickBot="1">
      <c r="A115" s="854">
        <v>2023</v>
      </c>
      <c r="B115" s="855"/>
      <c r="C115" s="855"/>
      <c r="D115" s="855"/>
      <c r="E115" s="855"/>
      <c r="F115" s="855"/>
      <c r="G115" s="855"/>
      <c r="H115" s="855"/>
      <c r="I115" s="855"/>
      <c r="J115" s="855"/>
      <c r="K115" s="855"/>
      <c r="L115" s="855"/>
      <c r="M115" s="856" t="s">
        <v>180</v>
      </c>
      <c r="N115" s="799"/>
      <c r="O115" s="855"/>
      <c r="P115" s="854">
        <v>2023</v>
      </c>
      <c r="Q115" s="855"/>
      <c r="S115"/>
      <c r="T115"/>
      <c r="U115"/>
      <c r="V115"/>
      <c r="W115"/>
    </row>
    <row r="116" spans="1:23" ht="13.5" thickBot="1">
      <c r="A116" s="857"/>
      <c r="B116" s="858" t="s">
        <v>161</v>
      </c>
      <c r="C116" s="858" t="s">
        <v>162</v>
      </c>
      <c r="D116" s="858" t="s">
        <v>163</v>
      </c>
      <c r="E116" s="858" t="s">
        <v>164</v>
      </c>
      <c r="F116" s="858" t="s">
        <v>165</v>
      </c>
      <c r="G116" s="858" t="s">
        <v>166</v>
      </c>
      <c r="H116" s="858" t="s">
        <v>167</v>
      </c>
      <c r="I116" s="858" t="s">
        <v>168</v>
      </c>
      <c r="J116" s="858" t="s">
        <v>169</v>
      </c>
      <c r="K116" s="858" t="s">
        <v>170</v>
      </c>
      <c r="L116" s="858" t="s">
        <v>171</v>
      </c>
      <c r="M116" s="859" t="s">
        <v>172</v>
      </c>
      <c r="N116" s="799"/>
      <c r="O116" s="855"/>
      <c r="P116" s="860"/>
      <c r="Q116" s="861" t="s">
        <v>173</v>
      </c>
      <c r="S116"/>
      <c r="T116"/>
      <c r="U116"/>
      <c r="V116"/>
      <c r="W116"/>
    </row>
    <row r="117" spans="1:23" ht="13.5" thickBot="1">
      <c r="A117" s="862" t="s">
        <v>174</v>
      </c>
      <c r="B117" s="863">
        <f>(B49/1000)/1.02</f>
        <v>20.699240880469233</v>
      </c>
      <c r="C117" s="864">
        <f>(C49/1000)/1.02</f>
        <v>20.71864964374755</v>
      </c>
      <c r="D117" s="864">
        <f>(D49/1000)/1.02</f>
        <v>20.971773871522764</v>
      </c>
      <c r="E117" s="864">
        <f t="shared" ref="E117:L123" si="22">E49/1000/1.02</f>
        <v>20.712654805870375</v>
      </c>
      <c r="F117" s="864">
        <f t="shared" si="22"/>
        <v>20.513261352612115</v>
      </c>
      <c r="G117" s="864">
        <f t="shared" si="22"/>
        <v>19.943197645916445</v>
      </c>
      <c r="H117" s="864">
        <f t="shared" si="22"/>
        <v>18.735268228132835</v>
      </c>
      <c r="I117" s="864">
        <f t="shared" si="22"/>
        <v>19.100481397324817</v>
      </c>
      <c r="J117" s="864">
        <f t="shared" si="22"/>
        <v>18.948096193791866</v>
      </c>
      <c r="K117" s="864">
        <f t="shared" si="22"/>
        <v>19.201937945515063</v>
      </c>
      <c r="L117" s="864">
        <f t="shared" si="22"/>
        <v>18.773485145713106</v>
      </c>
      <c r="M117" s="865">
        <f t="shared" ref="M117:M123" si="23">(M49/1000)/1.02</f>
        <v>18.523162407131373</v>
      </c>
      <c r="N117" s="799"/>
      <c r="O117" s="855"/>
      <c r="P117" s="866" t="s">
        <v>174</v>
      </c>
      <c r="Q117" s="867">
        <f t="shared" ref="Q117:Q123" si="24">(Q49/1000)/1.02</f>
        <v>19.797598704745603</v>
      </c>
      <c r="S117"/>
      <c r="T117"/>
      <c r="U117"/>
      <c r="V117"/>
      <c r="W117"/>
    </row>
    <row r="118" spans="1:23" ht="13.5" thickBot="1">
      <c r="A118" s="868" t="s">
        <v>179</v>
      </c>
      <c r="B118" s="863">
        <f t="shared" ref="B118:C123" si="25">(B50/1000)/1.02</f>
        <v>21.259631343497247</v>
      </c>
      <c r="C118" s="864">
        <f t="shared" si="25"/>
        <v>20.084170919375026</v>
      </c>
      <c r="D118" s="864">
        <f t="shared" ref="D118:D123" si="26">D50/1000/1.02</f>
        <v>20.643866079091563</v>
      </c>
      <c r="E118" s="864">
        <f t="shared" si="22"/>
        <v>20.562748088795054</v>
      </c>
      <c r="F118" s="864">
        <f t="shared" si="22"/>
        <v>20.077364993703906</v>
      </c>
      <c r="G118" s="864">
        <f t="shared" si="22"/>
        <v>19.598627911613455</v>
      </c>
      <c r="H118" s="864">
        <f t="shared" si="22"/>
        <v>17.639319149599416</v>
      </c>
      <c r="I118" s="864">
        <f t="shared" si="22"/>
        <v>19.016711471343974</v>
      </c>
      <c r="J118" s="864">
        <f t="shared" si="22"/>
        <v>18.26673918974998</v>
      </c>
      <c r="K118" s="864">
        <f t="shared" si="22"/>
        <v>19.209156141052119</v>
      </c>
      <c r="L118" s="864">
        <f t="shared" si="22"/>
        <v>17.192412572221457</v>
      </c>
      <c r="M118" s="865">
        <f t="shared" si="23"/>
        <v>18.799383918334954</v>
      </c>
      <c r="N118" s="799"/>
      <c r="O118" s="855"/>
      <c r="P118" s="869" t="s">
        <v>179</v>
      </c>
      <c r="Q118" s="867">
        <f t="shared" si="24"/>
        <v>19.611566837730216</v>
      </c>
      <c r="S118"/>
      <c r="T118"/>
      <c r="U118"/>
      <c r="V118"/>
      <c r="W118"/>
    </row>
    <row r="119" spans="1:23" ht="13.5" thickBot="1">
      <c r="A119" s="868" t="s">
        <v>175</v>
      </c>
      <c r="B119" s="863">
        <f t="shared" si="25"/>
        <v>21.827918462606373</v>
      </c>
      <c r="C119" s="864">
        <f t="shared" si="25"/>
        <v>21.874714986666966</v>
      </c>
      <c r="D119" s="864">
        <f t="shared" si="26"/>
        <v>21.997821243143854</v>
      </c>
      <c r="E119" s="864">
        <f t="shared" si="22"/>
        <v>21.801208605886796</v>
      </c>
      <c r="F119" s="864">
        <f t="shared" si="22"/>
        <v>21.267661712164212</v>
      </c>
      <c r="G119" s="864">
        <f t="shared" si="22"/>
        <v>20.65214643311165</v>
      </c>
      <c r="H119" s="864">
        <f t="shared" si="22"/>
        <v>19.582888898470426</v>
      </c>
      <c r="I119" s="864">
        <f t="shared" si="22"/>
        <v>20.194876846245165</v>
      </c>
      <c r="J119" s="864">
        <f t="shared" si="22"/>
        <v>19.967244924395988</v>
      </c>
      <c r="K119" s="864">
        <f t="shared" si="22"/>
        <v>20.601954069112345</v>
      </c>
      <c r="L119" s="864">
        <f t="shared" si="22"/>
        <v>20.296934380393601</v>
      </c>
      <c r="M119" s="865">
        <f t="shared" si="23"/>
        <v>20.233104830747067</v>
      </c>
      <c r="N119" s="799"/>
      <c r="O119" s="855"/>
      <c r="P119" s="870" t="s">
        <v>175</v>
      </c>
      <c r="Q119" s="867">
        <f t="shared" si="24"/>
        <v>20.930982467315584</v>
      </c>
      <c r="S119"/>
      <c r="T119"/>
      <c r="U119"/>
      <c r="V119"/>
      <c r="W119"/>
    </row>
    <row r="120" spans="1:23" ht="13.5" thickBot="1">
      <c r="A120" s="868" t="s">
        <v>176</v>
      </c>
      <c r="B120" s="863">
        <f t="shared" si="25"/>
        <v>21.640988904917524</v>
      </c>
      <c r="C120" s="864">
        <f t="shared" si="25"/>
        <v>21.529536156147028</v>
      </c>
      <c r="D120" s="864">
        <f t="shared" si="26"/>
        <v>21.777843385177491</v>
      </c>
      <c r="E120" s="864">
        <f t="shared" si="22"/>
        <v>21.513125984827685</v>
      </c>
      <c r="F120" s="864">
        <f t="shared" si="22"/>
        <v>21.195150612849297</v>
      </c>
      <c r="G120" s="864">
        <f t="shared" si="22"/>
        <v>20.44408453428947</v>
      </c>
      <c r="H120" s="864">
        <f t="shared" si="22"/>
        <v>19.046250503977546</v>
      </c>
      <c r="I120" s="864">
        <f t="shared" si="22"/>
        <v>19.9265565625793</v>
      </c>
      <c r="J120" s="864">
        <f t="shared" si="22"/>
        <v>19.640722273697452</v>
      </c>
      <c r="K120" s="864">
        <f t="shared" si="22"/>
        <v>20.306136461645885</v>
      </c>
      <c r="L120" s="864">
        <f t="shared" si="22"/>
        <v>20.021022885212709</v>
      </c>
      <c r="M120" s="865">
        <f t="shared" si="23"/>
        <v>19.880338634509531</v>
      </c>
      <c r="N120" s="799"/>
      <c r="O120" s="855"/>
      <c r="P120" s="870" t="s">
        <v>176</v>
      </c>
      <c r="Q120" s="867">
        <f t="shared" si="24"/>
        <v>20.696065002361429</v>
      </c>
      <c r="S120"/>
      <c r="T120"/>
      <c r="U120"/>
      <c r="V120"/>
      <c r="W120"/>
    </row>
    <row r="121" spans="1:23" ht="13.5" thickBot="1">
      <c r="A121" s="868" t="s">
        <v>177</v>
      </c>
      <c r="B121" s="863">
        <f t="shared" si="25"/>
        <v>22.141677157858442</v>
      </c>
      <c r="C121" s="864">
        <f t="shared" si="25"/>
        <v>21.664043814779916</v>
      </c>
      <c r="D121" s="864">
        <f t="shared" si="26"/>
        <v>22.520871863992515</v>
      </c>
      <c r="E121" s="864">
        <f t="shared" si="22"/>
        <v>21.80635230361397</v>
      </c>
      <c r="F121" s="864">
        <f t="shared" si="22"/>
        <v>21.42347730149628</v>
      </c>
      <c r="G121" s="864">
        <f t="shared" si="22"/>
        <v>20.314587162827817</v>
      </c>
      <c r="H121" s="864">
        <f t="shared" si="22"/>
        <v>19.803560691951802</v>
      </c>
      <c r="I121" s="864">
        <f t="shared" si="22"/>
        <v>20.004970749772305</v>
      </c>
      <c r="J121" s="864">
        <f t="shared" si="22"/>
        <v>20.156499788472967</v>
      </c>
      <c r="K121" s="864">
        <f t="shared" si="22"/>
        <v>19.86517450323041</v>
      </c>
      <c r="L121" s="864">
        <f t="shared" si="22"/>
        <v>20.23038118380342</v>
      </c>
      <c r="M121" s="865">
        <f t="shared" si="23"/>
        <v>20.54412742682856</v>
      </c>
      <c r="N121" s="799"/>
      <c r="O121" s="855"/>
      <c r="P121" s="870" t="s">
        <v>177</v>
      </c>
      <c r="Q121" s="867">
        <f t="shared" si="24"/>
        <v>20.816257146879217</v>
      </c>
      <c r="S121"/>
      <c r="T121"/>
      <c r="U121"/>
      <c r="V121"/>
      <c r="W121"/>
    </row>
    <row r="122" spans="1:23" ht="13.5" thickBot="1">
      <c r="A122" s="868" t="s">
        <v>71</v>
      </c>
      <c r="B122" s="863">
        <f t="shared" si="25"/>
        <v>18.003180773185836</v>
      </c>
      <c r="C122" s="864">
        <f t="shared" si="25"/>
        <v>18.06283683012882</v>
      </c>
      <c r="D122" s="864">
        <f t="shared" si="26"/>
        <v>18.379556824448308</v>
      </c>
      <c r="E122" s="864">
        <f t="shared" si="22"/>
        <v>18.297199734249467</v>
      </c>
      <c r="F122" s="864">
        <f t="shared" si="22"/>
        <v>17.995771178569196</v>
      </c>
      <c r="G122" s="864">
        <f t="shared" si="22"/>
        <v>17.486192066534066</v>
      </c>
      <c r="H122" s="864">
        <f t="shared" si="22"/>
        <v>16.571410043802803</v>
      </c>
      <c r="I122" s="864">
        <f t="shared" si="22"/>
        <v>16.671128364837887</v>
      </c>
      <c r="J122" s="864">
        <f t="shared" si="22"/>
        <v>16.75505018032311</v>
      </c>
      <c r="K122" s="864">
        <f t="shared" si="22"/>
        <v>16.740516937226673</v>
      </c>
      <c r="L122" s="864">
        <f t="shared" si="22"/>
        <v>16.000174718017661</v>
      </c>
      <c r="M122" s="865">
        <f t="shared" si="23"/>
        <v>15.546246185854812</v>
      </c>
      <c r="N122" s="799"/>
      <c r="O122" s="855"/>
      <c r="P122" s="870" t="s">
        <v>71</v>
      </c>
      <c r="Q122" s="867">
        <f t="shared" si="24"/>
        <v>17.196734618720907</v>
      </c>
      <c r="S122"/>
      <c r="T122"/>
      <c r="U122"/>
      <c r="V122"/>
      <c r="W122"/>
    </row>
    <row r="123" spans="1:23" ht="13.5" thickBot="1">
      <c r="A123" s="871" t="s">
        <v>178</v>
      </c>
      <c r="B123" s="863">
        <f t="shared" si="25"/>
        <v>22.130556389674268</v>
      </c>
      <c r="C123" s="864">
        <f t="shared" si="25"/>
        <v>22.096222262014923</v>
      </c>
      <c r="D123" s="864">
        <f t="shared" si="26"/>
        <v>22.236007829800574</v>
      </c>
      <c r="E123" s="864">
        <f t="shared" si="22"/>
        <v>22.076588850061835</v>
      </c>
      <c r="F123" s="864">
        <f t="shared" si="22"/>
        <v>21.896601362147898</v>
      </c>
      <c r="G123" s="864">
        <f t="shared" si="22"/>
        <v>21.324287121651491</v>
      </c>
      <c r="H123" s="864">
        <f t="shared" si="22"/>
        <v>20.148530895509992</v>
      </c>
      <c r="I123" s="864">
        <f t="shared" si="22"/>
        <v>20.443543263988666</v>
      </c>
      <c r="J123" s="864">
        <f t="shared" si="22"/>
        <v>20.494424514683249</v>
      </c>
      <c r="K123" s="864">
        <f t="shared" si="22"/>
        <v>20.706248387670254</v>
      </c>
      <c r="L123" s="864">
        <f t="shared" si="22"/>
        <v>20.61815586447625</v>
      </c>
      <c r="M123" s="865">
        <f t="shared" si="23"/>
        <v>20.337731778704814</v>
      </c>
      <c r="N123" s="799"/>
      <c r="O123" s="855"/>
      <c r="P123" s="872" t="s">
        <v>178</v>
      </c>
      <c r="Q123" s="867">
        <f t="shared" si="24"/>
        <v>21.272614231159199</v>
      </c>
      <c r="S123"/>
      <c r="T123"/>
      <c r="U123"/>
      <c r="V123"/>
      <c r="W123"/>
    </row>
    <row r="124" spans="1:23">
      <c r="A124" s="799"/>
      <c r="B124" s="799"/>
      <c r="C124" s="799"/>
      <c r="D124" s="799"/>
      <c r="E124" s="799"/>
      <c r="F124" s="799"/>
      <c r="G124" s="799"/>
      <c r="H124" s="799"/>
      <c r="I124" s="799"/>
      <c r="J124" s="799"/>
      <c r="K124" s="799"/>
      <c r="L124" s="799"/>
      <c r="M124" s="799"/>
      <c r="N124" s="799"/>
      <c r="O124" s="799"/>
      <c r="P124" s="799"/>
      <c r="Q124" s="799"/>
      <c r="S124"/>
      <c r="T124"/>
      <c r="U124"/>
      <c r="V124"/>
      <c r="W124"/>
    </row>
    <row r="125" spans="1:23" ht="16.5" thickBot="1">
      <c r="A125" s="854">
        <v>2024</v>
      </c>
      <c r="B125" s="855"/>
      <c r="C125" s="855"/>
      <c r="D125" s="855"/>
      <c r="E125" s="855"/>
      <c r="F125" s="855"/>
      <c r="G125" s="855"/>
      <c r="H125" s="855"/>
      <c r="I125" s="855"/>
      <c r="J125" s="855"/>
      <c r="K125" s="855"/>
      <c r="L125" s="855"/>
      <c r="M125" s="856" t="s">
        <v>180</v>
      </c>
      <c r="N125" s="799"/>
      <c r="O125" s="855"/>
      <c r="P125" s="854">
        <v>2024</v>
      </c>
      <c r="Q125" s="855"/>
      <c r="S125"/>
      <c r="T125"/>
      <c r="U125"/>
      <c r="V125"/>
      <c r="W125"/>
    </row>
    <row r="126" spans="1:23" ht="13.5" thickBot="1">
      <c r="A126" s="857"/>
      <c r="B126" s="858" t="s">
        <v>161</v>
      </c>
      <c r="C126" s="858" t="s">
        <v>162</v>
      </c>
      <c r="D126" s="858" t="s">
        <v>163</v>
      </c>
      <c r="E126" s="858" t="s">
        <v>164</v>
      </c>
      <c r="F126" s="858" t="s">
        <v>165</v>
      </c>
      <c r="G126" s="858" t="s">
        <v>166</v>
      </c>
      <c r="H126" s="858" t="s">
        <v>167</v>
      </c>
      <c r="I126" s="858" t="s">
        <v>168</v>
      </c>
      <c r="J126" s="858" t="s">
        <v>169</v>
      </c>
      <c r="K126" s="858" t="s">
        <v>170</v>
      </c>
      <c r="L126" s="858" t="s">
        <v>171</v>
      </c>
      <c r="M126" s="859" t="s">
        <v>172</v>
      </c>
      <c r="N126" s="799"/>
      <c r="O126" s="855"/>
      <c r="P126" s="860"/>
      <c r="Q126" s="861" t="s">
        <v>173</v>
      </c>
      <c r="S126"/>
      <c r="T126"/>
      <c r="U126"/>
      <c r="V126"/>
      <c r="W126"/>
    </row>
    <row r="127" spans="1:23" ht="13.5" thickBot="1">
      <c r="A127" s="862" t="s">
        <v>174</v>
      </c>
      <c r="B127" s="863">
        <f>(B59/1000)/1.02</f>
        <v>18.961374949244547</v>
      </c>
      <c r="C127" s="864">
        <f>(C59/1000)/1.02</f>
        <v>18.944298671866033</v>
      </c>
      <c r="D127" s="864">
        <f>(D59/1000)/1.02</f>
        <v>19.14872761739786</v>
      </c>
      <c r="E127" s="864">
        <f t="shared" ref="E127:L133" si="27">E59/1000/1.02</f>
        <v>0</v>
      </c>
      <c r="F127" s="864">
        <f t="shared" si="27"/>
        <v>0</v>
      </c>
      <c r="G127" s="864">
        <f t="shared" si="27"/>
        <v>0</v>
      </c>
      <c r="H127" s="864">
        <f t="shared" si="27"/>
        <v>0</v>
      </c>
      <c r="I127" s="864">
        <f t="shared" si="27"/>
        <v>0</v>
      </c>
      <c r="J127" s="864">
        <f t="shared" si="27"/>
        <v>0</v>
      </c>
      <c r="K127" s="864">
        <f t="shared" si="27"/>
        <v>0</v>
      </c>
      <c r="L127" s="864">
        <f t="shared" si="27"/>
        <v>0</v>
      </c>
      <c r="M127" s="865">
        <f t="shared" ref="M127:M133" si="28">(M59/1000)/1.02</f>
        <v>0</v>
      </c>
      <c r="N127" s="799"/>
      <c r="O127" s="855"/>
      <c r="P127" s="866" t="s">
        <v>174</v>
      </c>
      <c r="Q127" s="867">
        <f t="shared" ref="Q127:Q133" si="29">(Q59/1000)/1.02</f>
        <v>0</v>
      </c>
      <c r="S127"/>
      <c r="T127"/>
      <c r="U127"/>
      <c r="V127"/>
      <c r="W127"/>
    </row>
    <row r="128" spans="1:23" ht="13.5" thickBot="1">
      <c r="A128" s="868" t="s">
        <v>179</v>
      </c>
      <c r="B128" s="863">
        <f t="shared" ref="B128:C133" si="30">(B60/1000)/1.02</f>
        <v>18.720553873435676</v>
      </c>
      <c r="C128" s="864">
        <f t="shared" si="30"/>
        <v>19.021579660520931</v>
      </c>
      <c r="D128" s="864">
        <f t="shared" ref="D128:D133" si="31">D60/1000/1.02</f>
        <v>18.823749656165777</v>
      </c>
      <c r="E128" s="864">
        <f t="shared" si="27"/>
        <v>0</v>
      </c>
      <c r="F128" s="864">
        <f t="shared" si="27"/>
        <v>0</v>
      </c>
      <c r="G128" s="864">
        <f t="shared" si="27"/>
        <v>0</v>
      </c>
      <c r="H128" s="864">
        <f t="shared" si="27"/>
        <v>0</v>
      </c>
      <c r="I128" s="864">
        <f t="shared" si="27"/>
        <v>0</v>
      </c>
      <c r="J128" s="864">
        <f t="shared" si="27"/>
        <v>0</v>
      </c>
      <c r="K128" s="864">
        <f t="shared" si="27"/>
        <v>0</v>
      </c>
      <c r="L128" s="864">
        <f t="shared" si="27"/>
        <v>0</v>
      </c>
      <c r="M128" s="865">
        <f t="shared" si="28"/>
        <v>0</v>
      </c>
      <c r="N128" s="799"/>
      <c r="O128" s="855"/>
      <c r="P128" s="869" t="s">
        <v>179</v>
      </c>
      <c r="Q128" s="867">
        <f t="shared" si="29"/>
        <v>0</v>
      </c>
      <c r="S128"/>
      <c r="T128"/>
      <c r="U128"/>
      <c r="V128"/>
      <c r="W128"/>
    </row>
    <row r="129" spans="1:23" ht="13.5" thickBot="1">
      <c r="A129" s="868" t="s">
        <v>175</v>
      </c>
      <c r="B129" s="863">
        <f t="shared" si="30"/>
        <v>20.474860222545296</v>
      </c>
      <c r="C129" s="864">
        <f t="shared" si="30"/>
        <v>20.197648530741205</v>
      </c>
      <c r="D129" s="864">
        <f t="shared" si="31"/>
        <v>20.326489522160863</v>
      </c>
      <c r="E129" s="864">
        <f t="shared" si="27"/>
        <v>0</v>
      </c>
      <c r="F129" s="864">
        <f t="shared" si="27"/>
        <v>0</v>
      </c>
      <c r="G129" s="864">
        <f t="shared" si="27"/>
        <v>0</v>
      </c>
      <c r="H129" s="864">
        <f t="shared" si="27"/>
        <v>0</v>
      </c>
      <c r="I129" s="864">
        <f t="shared" si="27"/>
        <v>0</v>
      </c>
      <c r="J129" s="864">
        <f t="shared" si="27"/>
        <v>0</v>
      </c>
      <c r="K129" s="864">
        <f t="shared" si="27"/>
        <v>0</v>
      </c>
      <c r="L129" s="864">
        <f t="shared" si="27"/>
        <v>0</v>
      </c>
      <c r="M129" s="865">
        <f t="shared" si="28"/>
        <v>0</v>
      </c>
      <c r="N129" s="799"/>
      <c r="O129" s="855"/>
      <c r="P129" s="870" t="s">
        <v>175</v>
      </c>
      <c r="Q129" s="867">
        <f t="shared" si="29"/>
        <v>0</v>
      </c>
      <c r="S129"/>
      <c r="T129"/>
      <c r="U129"/>
      <c r="V129"/>
      <c r="W129"/>
    </row>
    <row r="130" spans="1:23" ht="13.5" thickBot="1">
      <c r="A130" s="868" t="s">
        <v>176</v>
      </c>
      <c r="B130" s="863">
        <f t="shared" si="30"/>
        <v>20.260576563524186</v>
      </c>
      <c r="C130" s="864">
        <f t="shared" si="30"/>
        <v>19.92135482058184</v>
      </c>
      <c r="D130" s="864">
        <f t="shared" si="31"/>
        <v>20.075106724335381</v>
      </c>
      <c r="E130" s="864">
        <f t="shared" si="27"/>
        <v>0</v>
      </c>
      <c r="F130" s="864">
        <f t="shared" si="27"/>
        <v>0</v>
      </c>
      <c r="G130" s="864">
        <f t="shared" si="27"/>
        <v>0</v>
      </c>
      <c r="H130" s="864">
        <f t="shared" si="27"/>
        <v>0</v>
      </c>
      <c r="I130" s="864">
        <f t="shared" si="27"/>
        <v>0</v>
      </c>
      <c r="J130" s="864">
        <f t="shared" si="27"/>
        <v>0</v>
      </c>
      <c r="K130" s="864">
        <f t="shared" si="27"/>
        <v>0</v>
      </c>
      <c r="L130" s="864">
        <f t="shared" si="27"/>
        <v>0</v>
      </c>
      <c r="M130" s="865">
        <f t="shared" si="28"/>
        <v>0</v>
      </c>
      <c r="N130" s="799"/>
      <c r="O130" s="855"/>
      <c r="P130" s="870" t="s">
        <v>176</v>
      </c>
      <c r="Q130" s="867">
        <f t="shared" si="29"/>
        <v>0</v>
      </c>
      <c r="S130"/>
      <c r="T130"/>
      <c r="U130"/>
      <c r="V130"/>
      <c r="W130"/>
    </row>
    <row r="131" spans="1:23" ht="13.5" thickBot="1">
      <c r="A131" s="868" t="s">
        <v>177</v>
      </c>
      <c r="B131" s="863">
        <f t="shared" si="30"/>
        <v>20.62543069033817</v>
      </c>
      <c r="C131" s="864">
        <f t="shared" si="30"/>
        <v>20.386904764765966</v>
      </c>
      <c r="D131" s="864">
        <f t="shared" si="31"/>
        <v>20.185482386582073</v>
      </c>
      <c r="E131" s="864">
        <f t="shared" si="27"/>
        <v>0</v>
      </c>
      <c r="F131" s="864">
        <f t="shared" si="27"/>
        <v>0</v>
      </c>
      <c r="G131" s="864">
        <f t="shared" si="27"/>
        <v>0</v>
      </c>
      <c r="H131" s="864">
        <f t="shared" si="27"/>
        <v>0</v>
      </c>
      <c r="I131" s="864">
        <f t="shared" si="27"/>
        <v>0</v>
      </c>
      <c r="J131" s="864">
        <f t="shared" si="27"/>
        <v>0</v>
      </c>
      <c r="K131" s="864">
        <f t="shared" si="27"/>
        <v>0</v>
      </c>
      <c r="L131" s="864">
        <f t="shared" si="27"/>
        <v>0</v>
      </c>
      <c r="M131" s="865">
        <f t="shared" si="28"/>
        <v>0</v>
      </c>
      <c r="N131" s="799"/>
      <c r="O131" s="855"/>
      <c r="P131" s="870" t="s">
        <v>177</v>
      </c>
      <c r="Q131" s="867">
        <f t="shared" si="29"/>
        <v>0</v>
      </c>
      <c r="S131"/>
      <c r="T131"/>
      <c r="U131"/>
      <c r="V131"/>
      <c r="W131"/>
    </row>
    <row r="132" spans="1:23" ht="13.5" thickBot="1">
      <c r="A132" s="868" t="s">
        <v>71</v>
      </c>
      <c r="B132" s="863">
        <f t="shared" si="30"/>
        <v>16.00608514270391</v>
      </c>
      <c r="C132" s="864">
        <f t="shared" si="30"/>
        <v>16.477109972209632</v>
      </c>
      <c r="D132" s="864">
        <f t="shared" si="31"/>
        <v>16.722506642228812</v>
      </c>
      <c r="E132" s="864">
        <f t="shared" si="27"/>
        <v>0</v>
      </c>
      <c r="F132" s="864">
        <f t="shared" si="27"/>
        <v>0</v>
      </c>
      <c r="G132" s="864">
        <f t="shared" si="27"/>
        <v>0</v>
      </c>
      <c r="H132" s="864">
        <f t="shared" si="27"/>
        <v>0</v>
      </c>
      <c r="I132" s="864">
        <f t="shared" si="27"/>
        <v>0</v>
      </c>
      <c r="J132" s="864">
        <f t="shared" si="27"/>
        <v>0</v>
      </c>
      <c r="K132" s="864">
        <f t="shared" si="27"/>
        <v>0</v>
      </c>
      <c r="L132" s="864">
        <f t="shared" si="27"/>
        <v>0</v>
      </c>
      <c r="M132" s="865">
        <f t="shared" si="28"/>
        <v>0</v>
      </c>
      <c r="N132" s="799"/>
      <c r="O132" s="855"/>
      <c r="P132" s="870" t="s">
        <v>71</v>
      </c>
      <c r="Q132" s="867">
        <f t="shared" si="29"/>
        <v>0</v>
      </c>
      <c r="S132"/>
      <c r="T132"/>
      <c r="U132"/>
      <c r="V132"/>
      <c r="W132"/>
    </row>
    <row r="133" spans="1:23" ht="13.5" thickBot="1">
      <c r="A133" s="871" t="s">
        <v>178</v>
      </c>
      <c r="B133" s="863">
        <f t="shared" si="30"/>
        <v>20.573855455302763</v>
      </c>
      <c r="C133" s="864">
        <f t="shared" si="30"/>
        <v>20.345376013504922</v>
      </c>
      <c r="D133" s="864">
        <f t="shared" si="31"/>
        <v>20.377403182170877</v>
      </c>
      <c r="E133" s="864">
        <f t="shared" si="27"/>
        <v>0</v>
      </c>
      <c r="F133" s="864">
        <f t="shared" si="27"/>
        <v>0</v>
      </c>
      <c r="G133" s="864">
        <f t="shared" si="27"/>
        <v>0</v>
      </c>
      <c r="H133" s="864">
        <f t="shared" si="27"/>
        <v>0</v>
      </c>
      <c r="I133" s="864">
        <f t="shared" si="27"/>
        <v>0</v>
      </c>
      <c r="J133" s="864">
        <f t="shared" si="27"/>
        <v>0</v>
      </c>
      <c r="K133" s="864">
        <f t="shared" si="27"/>
        <v>0</v>
      </c>
      <c r="L133" s="864">
        <f t="shared" si="27"/>
        <v>0</v>
      </c>
      <c r="M133" s="865">
        <f t="shared" si="28"/>
        <v>0</v>
      </c>
      <c r="N133" s="799"/>
      <c r="O133" s="855"/>
      <c r="P133" s="872" t="s">
        <v>178</v>
      </c>
      <c r="Q133" s="867">
        <f t="shared" si="29"/>
        <v>0</v>
      </c>
      <c r="S133"/>
      <c r="T133"/>
      <c r="U133"/>
      <c r="V133"/>
      <c r="W133"/>
    </row>
    <row r="134" spans="1:23">
      <c r="A134" s="799"/>
      <c r="B134" s="799"/>
      <c r="C134" s="799"/>
      <c r="D134" s="799"/>
      <c r="E134" s="799"/>
      <c r="F134" s="799"/>
      <c r="G134" s="799"/>
      <c r="H134" s="799"/>
      <c r="I134" s="799"/>
      <c r="J134" s="799"/>
      <c r="K134" s="799"/>
      <c r="L134" s="799"/>
      <c r="M134" s="799"/>
      <c r="N134" s="799"/>
      <c r="O134" s="799"/>
      <c r="P134" s="799"/>
      <c r="Q134" s="799"/>
      <c r="S134"/>
      <c r="T134"/>
      <c r="U134"/>
      <c r="V134"/>
      <c r="W134"/>
    </row>
    <row r="135" spans="1:23">
      <c r="A135" s="799"/>
      <c r="B135" s="799"/>
      <c r="C135" s="799"/>
      <c r="D135" s="799"/>
      <c r="E135" s="799"/>
      <c r="F135" s="799"/>
      <c r="G135" s="799"/>
      <c r="H135" s="799"/>
      <c r="I135" s="799"/>
      <c r="J135" s="799"/>
      <c r="K135" s="799"/>
      <c r="L135" s="799"/>
      <c r="M135" s="799"/>
      <c r="N135" s="799"/>
      <c r="O135" s="799"/>
      <c r="P135" s="799"/>
      <c r="Q135" s="799"/>
      <c r="S135"/>
      <c r="T135"/>
      <c r="U135"/>
      <c r="V135"/>
      <c r="W135"/>
    </row>
    <row r="136" spans="1:23">
      <c r="A136" s="799"/>
      <c r="B136" s="799"/>
      <c r="C136" s="799"/>
      <c r="D136" s="799"/>
      <c r="E136" s="799"/>
      <c r="F136" s="799"/>
      <c r="G136" s="799"/>
      <c r="H136" s="799"/>
      <c r="I136" s="799"/>
      <c r="J136" s="799"/>
      <c r="K136" s="799"/>
      <c r="L136" s="799"/>
      <c r="M136" s="799"/>
      <c r="N136" s="799"/>
      <c r="O136" s="799"/>
      <c r="P136" s="799"/>
      <c r="Q136" s="799"/>
      <c r="S136"/>
      <c r="T136"/>
      <c r="U136"/>
      <c r="V136"/>
      <c r="W136"/>
    </row>
    <row r="137" spans="1:23">
      <c r="A137" s="799"/>
      <c r="B137" s="799"/>
      <c r="C137" s="799"/>
      <c r="D137" s="799"/>
      <c r="E137" s="799"/>
      <c r="F137" s="799"/>
      <c r="G137" s="799"/>
      <c r="H137" s="799"/>
      <c r="I137" s="799"/>
      <c r="J137" s="799"/>
      <c r="K137" s="799"/>
      <c r="L137" s="799"/>
      <c r="M137" s="799"/>
      <c r="N137" s="799"/>
      <c r="O137" s="799"/>
      <c r="P137" s="799"/>
      <c r="Q137" s="799"/>
      <c r="S137"/>
      <c r="T137"/>
      <c r="U137"/>
      <c r="V137"/>
      <c r="W137"/>
    </row>
    <row r="138" spans="1:23" ht="23.25">
      <c r="A138" s="851" t="s">
        <v>480</v>
      </c>
      <c r="B138" s="801"/>
      <c r="C138" s="801"/>
      <c r="D138" s="801"/>
      <c r="E138" s="801"/>
      <c r="F138" s="799"/>
      <c r="G138" s="799"/>
      <c r="H138" s="799"/>
      <c r="I138" s="799"/>
      <c r="J138" s="799"/>
      <c r="K138" s="799"/>
      <c r="L138" s="799"/>
      <c r="M138" s="799"/>
      <c r="N138" s="799"/>
      <c r="O138" s="799"/>
      <c r="P138" s="799"/>
      <c r="Q138" s="799"/>
      <c r="S138"/>
      <c r="T138"/>
      <c r="U138"/>
      <c r="V138"/>
      <c r="W138"/>
    </row>
    <row r="139" spans="1:23" ht="15.75">
      <c r="A139" s="799"/>
      <c r="B139" s="799"/>
      <c r="C139" s="799"/>
      <c r="D139" s="799"/>
      <c r="E139" s="799"/>
      <c r="F139" s="873"/>
      <c r="G139" s="799"/>
      <c r="H139" s="799"/>
      <c r="I139" s="799"/>
      <c r="J139" s="799"/>
      <c r="K139" s="799"/>
      <c r="L139" s="799"/>
      <c r="M139" s="873"/>
      <c r="N139" s="799"/>
      <c r="O139" s="799"/>
      <c r="P139" s="799"/>
      <c r="Q139" s="874" t="s">
        <v>93</v>
      </c>
      <c r="S139"/>
      <c r="T139"/>
      <c r="U139"/>
      <c r="V139"/>
      <c r="W139"/>
    </row>
    <row r="140" spans="1:23">
      <c r="A140" s="799"/>
      <c r="B140" s="799"/>
      <c r="C140" s="799"/>
      <c r="D140" s="799"/>
      <c r="E140" s="799"/>
      <c r="F140" s="799"/>
      <c r="G140" s="799"/>
      <c r="H140" s="799"/>
      <c r="I140" s="799"/>
      <c r="J140" s="799"/>
      <c r="K140" s="799"/>
      <c r="L140" s="799"/>
      <c r="M140" s="799"/>
      <c r="N140" s="799"/>
      <c r="O140" s="799"/>
      <c r="P140" s="799"/>
      <c r="Q140" s="799"/>
      <c r="S140"/>
      <c r="T140"/>
      <c r="U140"/>
    </row>
    <row r="141" spans="1:23" ht="16.5" thickBot="1">
      <c r="A141" s="875">
        <v>2019</v>
      </c>
      <c r="B141" s="876"/>
      <c r="C141" s="876" t="s">
        <v>181</v>
      </c>
      <c r="D141" s="876"/>
      <c r="E141" s="876"/>
      <c r="F141" s="876"/>
      <c r="G141" s="876"/>
      <c r="H141" s="876"/>
      <c r="I141" s="876"/>
      <c r="J141" s="876"/>
      <c r="K141" s="876"/>
      <c r="L141" s="876"/>
      <c r="M141" s="877" t="s">
        <v>93</v>
      </c>
      <c r="N141" s="876"/>
      <c r="O141" s="876"/>
      <c r="P141" s="875">
        <v>2019</v>
      </c>
      <c r="Q141" s="876"/>
      <c r="S141"/>
      <c r="T141"/>
      <c r="U141"/>
    </row>
    <row r="142" spans="1:23" ht="13.5" thickBot="1">
      <c r="A142" s="878"/>
      <c r="B142" s="879" t="s">
        <v>161</v>
      </c>
      <c r="C142" s="879" t="s">
        <v>162</v>
      </c>
      <c r="D142" s="879" t="s">
        <v>163</v>
      </c>
      <c r="E142" s="879" t="s">
        <v>164</v>
      </c>
      <c r="F142" s="879" t="s">
        <v>165</v>
      </c>
      <c r="G142" s="879" t="s">
        <v>166</v>
      </c>
      <c r="H142" s="879" t="s">
        <v>167</v>
      </c>
      <c r="I142" s="879" t="s">
        <v>168</v>
      </c>
      <c r="J142" s="879" t="s">
        <v>169</v>
      </c>
      <c r="K142" s="879" t="s">
        <v>170</v>
      </c>
      <c r="L142" s="879" t="s">
        <v>171</v>
      </c>
      <c r="M142" s="880" t="s">
        <v>172</v>
      </c>
      <c r="N142" s="876"/>
      <c r="O142" s="876"/>
      <c r="P142" s="878"/>
      <c r="Q142" s="880" t="s">
        <v>173</v>
      </c>
      <c r="S142"/>
      <c r="T142"/>
      <c r="U142"/>
    </row>
    <row r="143" spans="1:23" ht="13.5" thickBot="1">
      <c r="A143" s="881" t="s">
        <v>174</v>
      </c>
      <c r="B143" s="882">
        <f>B77*0.518</f>
        <v>6.6512236785150636</v>
      </c>
      <c r="C143" s="882">
        <f t="shared" ref="C143:M143" si="32">C77*0.518</f>
        <v>6.4415692231332429</v>
      </c>
      <c r="D143" s="882">
        <f t="shared" si="32"/>
        <v>6.451390186188064</v>
      </c>
      <c r="E143" s="882">
        <f t="shared" si="32"/>
        <v>6.3159437529405134</v>
      </c>
      <c r="F143" s="882">
        <f t="shared" si="32"/>
        <v>6.2696934876512316</v>
      </c>
      <c r="G143" s="882">
        <f t="shared" si="32"/>
        <v>6.0886232691403466</v>
      </c>
      <c r="H143" s="882">
        <f t="shared" si="32"/>
        <v>5.7341366685113497</v>
      </c>
      <c r="I143" s="882">
        <f t="shared" si="32"/>
        <v>5.9924644788695645</v>
      </c>
      <c r="J143" s="882">
        <f t="shared" si="32"/>
        <v>5.9395157551697038</v>
      </c>
      <c r="K143" s="882">
        <f t="shared" si="32"/>
        <v>5.9913963226332685</v>
      </c>
      <c r="L143" s="882">
        <f t="shared" si="32"/>
        <v>6.1544168764437037</v>
      </c>
      <c r="M143" s="883">
        <f t="shared" si="32"/>
        <v>6.2070157850332679</v>
      </c>
      <c r="N143" s="876"/>
      <c r="O143" s="876"/>
      <c r="P143" s="884" t="s">
        <v>174</v>
      </c>
      <c r="Q143" s="885">
        <f>Q77*0.518</f>
        <v>6.181004161957703</v>
      </c>
      <c r="S143"/>
      <c r="T143"/>
      <c r="U143"/>
    </row>
    <row r="144" spans="1:23">
      <c r="A144" s="886" t="s">
        <v>179</v>
      </c>
      <c r="B144" s="887">
        <f>B78*0.539</f>
        <v>6.8633878007173008</v>
      </c>
      <c r="C144" s="888">
        <f t="shared" ref="C144:M144" si="33">C78*0.539</f>
        <v>6.8860365729283552</v>
      </c>
      <c r="D144" s="888">
        <f t="shared" si="33"/>
        <v>6.5525732707412718</v>
      </c>
      <c r="E144" s="888">
        <f t="shared" si="33"/>
        <v>6.6038418696597052</v>
      </c>
      <c r="F144" s="888">
        <f t="shared" si="33"/>
        <v>6.5063513236067312</v>
      </c>
      <c r="G144" s="888">
        <f t="shared" si="33"/>
        <v>6.2278649878660346</v>
      </c>
      <c r="H144" s="888">
        <f t="shared" si="33"/>
        <v>5.889505759521672</v>
      </c>
      <c r="I144" s="888">
        <f t="shared" si="33"/>
        <v>6.3488751521189153</v>
      </c>
      <c r="J144" s="888">
        <f t="shared" si="33"/>
        <v>6.1123397558866355</v>
      </c>
      <c r="K144" s="888">
        <f t="shared" si="33"/>
        <v>6.373092968950707</v>
      </c>
      <c r="L144" s="888">
        <f t="shared" si="33"/>
        <v>6.5133510708061015</v>
      </c>
      <c r="M144" s="888">
        <f t="shared" si="33"/>
        <v>6.4531077640527901</v>
      </c>
      <c r="N144" s="876"/>
      <c r="O144" s="876"/>
      <c r="P144" s="889" t="s">
        <v>179</v>
      </c>
      <c r="Q144" s="890">
        <f>Q78*0.539</f>
        <v>6.4149255437156079</v>
      </c>
      <c r="S144"/>
      <c r="T144"/>
      <c r="U144"/>
    </row>
    <row r="145" spans="1:21">
      <c r="A145" s="891" t="s">
        <v>175</v>
      </c>
      <c r="B145" s="892">
        <f>B79*0.533</f>
        <v>7.3317502396178824</v>
      </c>
      <c r="C145" s="893">
        <f t="shared" ref="C145:M146" si="34">C79*0.533</f>
        <v>7.0142831886165053</v>
      </c>
      <c r="D145" s="893">
        <f t="shared" si="34"/>
        <v>6.9761645254627513</v>
      </c>
      <c r="E145" s="893">
        <f t="shared" si="34"/>
        <v>6.7680594349373644</v>
      </c>
      <c r="F145" s="893">
        <f t="shared" si="34"/>
        <v>6.6439478306707969</v>
      </c>
      <c r="G145" s="893">
        <f t="shared" si="34"/>
        <v>6.3901875901613963</v>
      </c>
      <c r="H145" s="893">
        <f t="shared" si="34"/>
        <v>6.0463649885985609</v>
      </c>
      <c r="I145" s="893">
        <f t="shared" si="34"/>
        <v>6.4476368221949363</v>
      </c>
      <c r="J145" s="893">
        <f t="shared" si="34"/>
        <v>6.337696832220546</v>
      </c>
      <c r="K145" s="893">
        <f t="shared" si="34"/>
        <v>6.4791826778165618</v>
      </c>
      <c r="L145" s="893">
        <f t="shared" si="34"/>
        <v>6.686241047746611</v>
      </c>
      <c r="M145" s="893">
        <f t="shared" si="34"/>
        <v>6.7519752308248027</v>
      </c>
      <c r="N145" s="876"/>
      <c r="O145" s="876"/>
      <c r="P145" s="894" t="s">
        <v>175</v>
      </c>
      <c r="Q145" s="895">
        <f>Q79*0.533</f>
        <v>6.6556685724332576</v>
      </c>
      <c r="S145"/>
      <c r="T145"/>
      <c r="U145"/>
    </row>
    <row r="146" spans="1:21">
      <c r="A146" s="891" t="s">
        <v>176</v>
      </c>
      <c r="B146" s="892">
        <f>B80*0.533</f>
        <v>7.2505074634497442</v>
      </c>
      <c r="C146" s="893">
        <f t="shared" si="34"/>
        <v>6.8932808752377088</v>
      </c>
      <c r="D146" s="893">
        <f t="shared" si="34"/>
        <v>6.8768717029384394</v>
      </c>
      <c r="E146" s="893">
        <f t="shared" si="34"/>
        <v>6.6556626595436708</v>
      </c>
      <c r="F146" s="893">
        <f t="shared" si="34"/>
        <v>6.4870110427835055</v>
      </c>
      <c r="G146" s="893">
        <f t="shared" si="34"/>
        <v>6.1721828851508702</v>
      </c>
      <c r="H146" s="893">
        <f t="shared" si="34"/>
        <v>5.8610469037100819</v>
      </c>
      <c r="I146" s="893">
        <f t="shared" si="34"/>
        <v>6.3341838431940198</v>
      </c>
      <c r="J146" s="893">
        <f t="shared" si="34"/>
        <v>6.1931971260488892</v>
      </c>
      <c r="K146" s="893">
        <f t="shared" si="34"/>
        <v>6.43303677836807</v>
      </c>
      <c r="L146" s="893">
        <f t="shared" si="34"/>
        <v>6.6444383328458319</v>
      </c>
      <c r="M146" s="893">
        <f t="shared" si="34"/>
        <v>6.7293390372215054</v>
      </c>
      <c r="N146" s="876"/>
      <c r="O146" s="876"/>
      <c r="P146" s="894" t="s">
        <v>176</v>
      </c>
      <c r="Q146" s="895">
        <f>Q80*0.533</f>
        <v>6.5302250992155537</v>
      </c>
      <c r="S146"/>
      <c r="T146"/>
      <c r="U146"/>
    </row>
    <row r="147" spans="1:21">
      <c r="A147" s="891" t="s">
        <v>177</v>
      </c>
      <c r="B147" s="892">
        <f>B81*0.533</f>
        <v>0</v>
      </c>
      <c r="C147" s="893">
        <f t="shared" ref="C147:M147" si="35">C81*0.521</f>
        <v>0</v>
      </c>
      <c r="D147" s="893">
        <f t="shared" si="35"/>
        <v>0</v>
      </c>
      <c r="E147" s="893">
        <f t="shared" si="35"/>
        <v>0</v>
      </c>
      <c r="F147" s="893">
        <f t="shared" si="35"/>
        <v>0</v>
      </c>
      <c r="G147" s="893">
        <f t="shared" si="35"/>
        <v>6.0513941634727537</v>
      </c>
      <c r="H147" s="893">
        <f t="shared" si="35"/>
        <v>5.2164563137254891</v>
      </c>
      <c r="I147" s="893">
        <f t="shared" si="35"/>
        <v>5.8387754901960776</v>
      </c>
      <c r="J147" s="893">
        <f t="shared" si="35"/>
        <v>0</v>
      </c>
      <c r="K147" s="893">
        <f t="shared" si="35"/>
        <v>0</v>
      </c>
      <c r="L147" s="893">
        <f t="shared" si="35"/>
        <v>0</v>
      </c>
      <c r="M147" s="893">
        <f t="shared" si="35"/>
        <v>0</v>
      </c>
      <c r="N147" s="876"/>
      <c r="O147" s="876"/>
      <c r="P147" s="894" t="s">
        <v>177</v>
      </c>
      <c r="Q147" s="895">
        <f>Q81*0.521</f>
        <v>6.2433336289154377</v>
      </c>
      <c r="S147"/>
      <c r="T147"/>
      <c r="U147"/>
    </row>
    <row r="148" spans="1:21">
      <c r="A148" s="891" t="s">
        <v>71</v>
      </c>
      <c r="B148" s="892">
        <f>B82*0.521</f>
        <v>5.6270223307308553</v>
      </c>
      <c r="C148" s="893">
        <f t="shared" ref="C148:M148" si="36">C82*0.487</f>
        <v>5.0925365501071767</v>
      </c>
      <c r="D148" s="893">
        <f t="shared" si="36"/>
        <v>5.2073495488219557</v>
      </c>
      <c r="E148" s="893">
        <f t="shared" si="36"/>
        <v>5.1628042060639343</v>
      </c>
      <c r="F148" s="893">
        <f t="shared" si="36"/>
        <v>5.1958844106913933</v>
      </c>
      <c r="G148" s="893">
        <f t="shared" si="36"/>
        <v>5.110064155412859</v>
      </c>
      <c r="H148" s="893">
        <f t="shared" si="36"/>
        <v>4.7642450717646536</v>
      </c>
      <c r="I148" s="893">
        <f t="shared" si="36"/>
        <v>4.8406149024506107</v>
      </c>
      <c r="J148" s="893">
        <f t="shared" si="36"/>
        <v>4.8062692228330928</v>
      </c>
      <c r="K148" s="893">
        <f t="shared" si="36"/>
        <v>4.8734514055274154</v>
      </c>
      <c r="L148" s="893">
        <f t="shared" si="36"/>
        <v>4.8957702769648215</v>
      </c>
      <c r="M148" s="893">
        <f t="shared" si="36"/>
        <v>4.9257053533335808</v>
      </c>
      <c r="N148" s="876"/>
      <c r="O148" s="876"/>
      <c r="P148" s="894" t="s">
        <v>71</v>
      </c>
      <c r="Q148" s="895">
        <f>Q82*0.487</f>
        <v>5.0035552662301104</v>
      </c>
      <c r="S148"/>
      <c r="T148"/>
      <c r="U148"/>
    </row>
    <row r="149" spans="1:21" ht="13.5" thickBot="1">
      <c r="A149" s="896" t="s">
        <v>178</v>
      </c>
      <c r="B149" s="892">
        <f>B83*0.487</f>
        <v>6.4583753873493137</v>
      </c>
      <c r="C149" s="897">
        <f t="shared" ref="C149:M149" si="37">C83*0.518</f>
        <v>6.7565276409610764</v>
      </c>
      <c r="D149" s="897">
        <f t="shared" si="37"/>
        <v>6.7956759302339016</v>
      </c>
      <c r="E149" s="897">
        <f t="shared" si="37"/>
        <v>6.7563120592570369</v>
      </c>
      <c r="F149" s="897">
        <f t="shared" si="37"/>
        <v>6.7245139450251425</v>
      </c>
      <c r="G149" s="897">
        <f t="shared" si="37"/>
        <v>6.6244309201825766</v>
      </c>
      <c r="H149" s="897">
        <f t="shared" si="37"/>
        <v>6.3346731763596997</v>
      </c>
      <c r="I149" s="897">
        <f t="shared" si="37"/>
        <v>6.4539655344005196</v>
      </c>
      <c r="J149" s="897">
        <f t="shared" si="37"/>
        <v>6.518974375587721</v>
      </c>
      <c r="K149" s="897">
        <f t="shared" si="37"/>
        <v>6.5333856413470821</v>
      </c>
      <c r="L149" s="897">
        <f t="shared" si="37"/>
        <v>6.6537407326659768</v>
      </c>
      <c r="M149" s="897">
        <f t="shared" si="37"/>
        <v>6.6851684091208776</v>
      </c>
      <c r="N149" s="876"/>
      <c r="O149" s="876"/>
      <c r="P149" s="898" t="s">
        <v>178</v>
      </c>
      <c r="Q149" s="899">
        <f>Q83*0.518</f>
        <v>6.6386322104113678</v>
      </c>
      <c r="S149"/>
      <c r="T149"/>
      <c r="U149"/>
    </row>
    <row r="150" spans="1:21">
      <c r="A150" s="799"/>
      <c r="B150" s="799"/>
      <c r="C150" s="799"/>
      <c r="D150" s="799"/>
      <c r="E150" s="799"/>
      <c r="F150" s="799"/>
      <c r="G150" s="799"/>
      <c r="H150" s="799"/>
      <c r="I150" s="799"/>
      <c r="J150" s="799"/>
      <c r="K150" s="799"/>
      <c r="L150" s="799"/>
      <c r="M150" s="799"/>
      <c r="N150" s="799"/>
      <c r="O150" s="799"/>
      <c r="P150" s="799"/>
      <c r="Q150" s="799"/>
    </row>
    <row r="151" spans="1:21" ht="16.5" thickBot="1">
      <c r="A151" s="875">
        <v>2020</v>
      </c>
      <c r="B151" s="876"/>
      <c r="C151" s="876" t="s">
        <v>181</v>
      </c>
      <c r="D151" s="876"/>
      <c r="E151" s="876"/>
      <c r="F151" s="876"/>
      <c r="G151" s="876"/>
      <c r="H151" s="876"/>
      <c r="I151" s="876"/>
      <c r="J151" s="876"/>
      <c r="K151" s="876"/>
      <c r="L151" s="876"/>
      <c r="M151" s="877" t="s">
        <v>93</v>
      </c>
      <c r="N151" s="876"/>
      <c r="O151" s="876"/>
      <c r="P151" s="875">
        <v>2020</v>
      </c>
      <c r="Q151" s="876"/>
    </row>
    <row r="152" spans="1:21" ht="13.5" thickBot="1">
      <c r="A152" s="878"/>
      <c r="B152" s="879" t="s">
        <v>161</v>
      </c>
      <c r="C152" s="879" t="s">
        <v>162</v>
      </c>
      <c r="D152" s="879" t="s">
        <v>163</v>
      </c>
      <c r="E152" s="879" t="s">
        <v>164</v>
      </c>
      <c r="F152" s="879" t="s">
        <v>165</v>
      </c>
      <c r="G152" s="879" t="s">
        <v>166</v>
      </c>
      <c r="H152" s="879" t="s">
        <v>167</v>
      </c>
      <c r="I152" s="879" t="s">
        <v>168</v>
      </c>
      <c r="J152" s="879" t="s">
        <v>169</v>
      </c>
      <c r="K152" s="879" t="s">
        <v>170</v>
      </c>
      <c r="L152" s="879" t="s">
        <v>171</v>
      </c>
      <c r="M152" s="880" t="s">
        <v>172</v>
      </c>
      <c r="N152" s="876"/>
      <c r="O152" s="876"/>
      <c r="P152" s="878"/>
      <c r="Q152" s="880" t="s">
        <v>173</v>
      </c>
    </row>
    <row r="153" spans="1:21" ht="13.5" thickBot="1">
      <c r="A153" s="881" t="s">
        <v>174</v>
      </c>
      <c r="B153" s="882">
        <f>B87*0.518</f>
        <v>6.2432549254901968</v>
      </c>
      <c r="C153" s="882">
        <f t="shared" ref="C153:M153" si="38">C87*0.518</f>
        <v>6.2954013661251524</v>
      </c>
      <c r="D153" s="882">
        <f t="shared" si="38"/>
        <v>6.1378683296860528</v>
      </c>
      <c r="E153" s="882">
        <f t="shared" si="38"/>
        <v>5.8925579083380661</v>
      </c>
      <c r="F153" s="882">
        <f t="shared" si="38"/>
        <v>5.8311906766516834</v>
      </c>
      <c r="G153" s="882">
        <f t="shared" si="38"/>
        <v>6.070249019607842</v>
      </c>
      <c r="H153" s="882">
        <f t="shared" si="38"/>
        <v>6.0107342036356197</v>
      </c>
      <c r="I153" s="882">
        <f t="shared" si="38"/>
        <v>6.2756428941842115</v>
      </c>
      <c r="J153" s="882">
        <f t="shared" si="38"/>
        <v>6.304480823412371</v>
      </c>
      <c r="K153" s="882">
        <f t="shared" si="38"/>
        <v>6.2606947090636398</v>
      </c>
      <c r="L153" s="882">
        <f t="shared" si="38"/>
        <v>6.2306681913068616</v>
      </c>
      <c r="M153" s="883">
        <f t="shared" si="38"/>
        <v>6.4597393382816728</v>
      </c>
      <c r="N153" s="876"/>
      <c r="O153" s="876"/>
      <c r="P153" s="884" t="s">
        <v>174</v>
      </c>
      <c r="Q153" s="885">
        <f>Q87*0.518</f>
        <v>6.1804803083585318</v>
      </c>
    </row>
    <row r="154" spans="1:21">
      <c r="A154" s="886" t="s">
        <v>179</v>
      </c>
      <c r="B154" s="887">
        <f>B88*0.539</f>
        <v>6.5453100382352938</v>
      </c>
      <c r="C154" s="888">
        <f t="shared" ref="C154:M154" si="39">C88*0.539</f>
        <v>6.4882299747320129</v>
      </c>
      <c r="D154" s="888">
        <f t="shared" si="39"/>
        <v>6.3142727622379775</v>
      </c>
      <c r="E154" s="888">
        <f t="shared" si="39"/>
        <v>6.0375220897565933</v>
      </c>
      <c r="F154" s="888">
        <f t="shared" si="39"/>
        <v>5.7397231564045557</v>
      </c>
      <c r="G154" s="888">
        <f t="shared" si="39"/>
        <v>6.2275637254901968</v>
      </c>
      <c r="H154" s="888">
        <f t="shared" si="39"/>
        <v>6.3847927003015919</v>
      </c>
      <c r="I154" s="888">
        <f t="shared" si="39"/>
        <v>6.6885350683704203</v>
      </c>
      <c r="J154" s="888">
        <f t="shared" si="39"/>
        <v>6.6359558706311992</v>
      </c>
      <c r="K154" s="888">
        <f t="shared" si="39"/>
        <v>6.6108097960985797</v>
      </c>
      <c r="L154" s="888">
        <f t="shared" si="39"/>
        <v>6.6578082608953597</v>
      </c>
      <c r="M154" s="888">
        <f t="shared" si="39"/>
        <v>6.9696562030357541</v>
      </c>
      <c r="N154" s="876"/>
      <c r="O154" s="876"/>
      <c r="P154" s="889" t="s">
        <v>179</v>
      </c>
      <c r="Q154" s="890">
        <f>Q88*0.539</f>
        <v>6.5217434671317465</v>
      </c>
    </row>
    <row r="155" spans="1:21">
      <c r="A155" s="891" t="s">
        <v>175</v>
      </c>
      <c r="B155" s="892">
        <f>B89*0.533</f>
        <v>6.7688136431372543</v>
      </c>
      <c r="C155" s="893">
        <f t="shared" ref="C155:M157" si="40">C89*0.533</f>
        <v>6.7698539581119421</v>
      </c>
      <c r="D155" s="893">
        <f t="shared" si="40"/>
        <v>6.5630478929283029</v>
      </c>
      <c r="E155" s="893">
        <f t="shared" si="40"/>
        <v>6.3754717589237062</v>
      </c>
      <c r="F155" s="893">
        <f t="shared" si="40"/>
        <v>6.2932838896755419</v>
      </c>
      <c r="G155" s="893">
        <f t="shared" si="40"/>
        <v>6.5114833333333335</v>
      </c>
      <c r="H155" s="893">
        <f t="shared" si="40"/>
        <v>6.4679104615827985</v>
      </c>
      <c r="I155" s="893">
        <f t="shared" si="40"/>
        <v>6.8895656733176791</v>
      </c>
      <c r="J155" s="893">
        <f t="shared" si="40"/>
        <v>6.9027826615713463</v>
      </c>
      <c r="K155" s="893">
        <f t="shared" si="40"/>
        <v>6.9277491019341033</v>
      </c>
      <c r="L155" s="893">
        <f t="shared" si="40"/>
        <v>7.0481727667605778</v>
      </c>
      <c r="M155" s="893">
        <f t="shared" si="40"/>
        <v>7.2886283343372158</v>
      </c>
      <c r="N155" s="876"/>
      <c r="O155" s="876"/>
      <c r="P155" s="894" t="s">
        <v>175</v>
      </c>
      <c r="Q155" s="895">
        <f>Q89*0.533</f>
        <v>6.7372637051551463</v>
      </c>
    </row>
    <row r="156" spans="1:21">
      <c r="A156" s="891" t="s">
        <v>176</v>
      </c>
      <c r="B156" s="892">
        <f>B90*0.533</f>
        <v>6.6992890186274519</v>
      </c>
      <c r="C156" s="893">
        <f t="shared" si="40"/>
        <v>6.6953997773665952</v>
      </c>
      <c r="D156" s="893">
        <f t="shared" si="40"/>
        <v>6.4817038513146414</v>
      </c>
      <c r="E156" s="893">
        <f t="shared" si="40"/>
        <v>6.3195449985427148</v>
      </c>
      <c r="F156" s="893">
        <f t="shared" si="40"/>
        <v>6.230410883265697</v>
      </c>
      <c r="G156" s="893">
        <f t="shared" si="40"/>
        <v>6.4482549019607847</v>
      </c>
      <c r="H156" s="893">
        <f t="shared" si="40"/>
        <v>6.384806651060317</v>
      </c>
      <c r="I156" s="893">
        <f t="shared" si="40"/>
        <v>6.8743637289992323</v>
      </c>
      <c r="J156" s="893">
        <f t="shared" si="40"/>
        <v>6.8909694085942013</v>
      </c>
      <c r="K156" s="893">
        <f t="shared" si="40"/>
        <v>6.89016194934712</v>
      </c>
      <c r="L156" s="893">
        <f t="shared" si="40"/>
        <v>7.0075465016175515</v>
      </c>
      <c r="M156" s="893">
        <f t="shared" si="40"/>
        <v>7.2485743965049236</v>
      </c>
      <c r="N156" s="876"/>
      <c r="O156" s="876"/>
      <c r="P156" s="894" t="s">
        <v>176</v>
      </c>
      <c r="Q156" s="895">
        <f>Q90*0.533</f>
        <v>6.6767981561019081</v>
      </c>
    </row>
    <row r="157" spans="1:21">
      <c r="A157" s="891" t="s">
        <v>177</v>
      </c>
      <c r="B157" s="892">
        <f>B91*0.533</f>
        <v>0</v>
      </c>
      <c r="C157" s="893">
        <f t="shared" ref="C157:M157" si="41">C91*0.521</f>
        <v>0</v>
      </c>
      <c r="D157" s="893">
        <f t="shared" si="41"/>
        <v>0</v>
      </c>
      <c r="E157" s="893">
        <f t="shared" si="41"/>
        <v>0</v>
      </c>
      <c r="F157" s="893">
        <f t="shared" si="41"/>
        <v>6.1885024990388304</v>
      </c>
      <c r="G157" s="893">
        <f t="shared" si="41"/>
        <v>6.775553921568628</v>
      </c>
      <c r="H157" s="893">
        <f t="shared" si="41"/>
        <v>7.31651537254902</v>
      </c>
      <c r="I157" s="893">
        <f t="shared" si="41"/>
        <v>0</v>
      </c>
      <c r="J157" s="893">
        <f t="shared" si="41"/>
        <v>0</v>
      </c>
      <c r="K157" s="893">
        <f t="shared" si="41"/>
        <v>0</v>
      </c>
      <c r="L157" s="893">
        <f t="shared" si="40"/>
        <v>0</v>
      </c>
      <c r="M157" s="893">
        <f t="shared" si="41"/>
        <v>0</v>
      </c>
      <c r="N157" s="876"/>
      <c r="O157" s="876"/>
      <c r="P157" s="894" t="s">
        <v>177</v>
      </c>
      <c r="Q157" s="895">
        <f>Q91*0.521</f>
        <v>6.7039869422018494</v>
      </c>
    </row>
    <row r="158" spans="1:21">
      <c r="A158" s="891" t="s">
        <v>71</v>
      </c>
      <c r="B158" s="892">
        <f>B92*0.521</f>
        <v>5.3031491813725493</v>
      </c>
      <c r="C158" s="893">
        <f t="shared" ref="C158:M158" si="42">C92*0.487</f>
        <v>5.039261617498874</v>
      </c>
      <c r="D158" s="893">
        <f t="shared" si="42"/>
        <v>5.0171774859792579</v>
      </c>
      <c r="E158" s="893">
        <f t="shared" si="42"/>
        <v>4.7622835686869145</v>
      </c>
      <c r="F158" s="893">
        <f t="shared" si="42"/>
        <v>4.6201669738669455</v>
      </c>
      <c r="G158" s="893">
        <f t="shared" si="42"/>
        <v>4.8547215686274496</v>
      </c>
      <c r="H158" s="893">
        <f t="shared" si="42"/>
        <v>4.8848063958358159</v>
      </c>
      <c r="I158" s="893">
        <f t="shared" si="42"/>
        <v>4.9286967334347986</v>
      </c>
      <c r="J158" s="893">
        <f t="shared" si="42"/>
        <v>5.0207274765195464</v>
      </c>
      <c r="K158" s="893">
        <f t="shared" si="42"/>
        <v>5.0136076135745435</v>
      </c>
      <c r="L158" s="893">
        <f>L92*0.521</f>
        <v>5.1247817859778637</v>
      </c>
      <c r="M158" s="893">
        <f t="shared" si="42"/>
        <v>4.9776049905036635</v>
      </c>
      <c r="N158" s="876"/>
      <c r="O158" s="876"/>
      <c r="P158" s="894" t="s">
        <v>71</v>
      </c>
      <c r="Q158" s="895">
        <f>Q92*0.487</f>
        <v>4.9181428731554799</v>
      </c>
    </row>
    <row r="159" spans="1:21" ht="13.5" thickBot="1">
      <c r="A159" s="896" t="s">
        <v>178</v>
      </c>
      <c r="B159" s="892">
        <f>B93*0.487</f>
        <v>6.2967109029411761</v>
      </c>
      <c r="C159" s="897">
        <f t="shared" ref="C159:M159" si="43">C93*0.518</f>
        <v>6.7210085053370996</v>
      </c>
      <c r="D159" s="897">
        <f t="shared" si="43"/>
        <v>6.5351504180668485</v>
      </c>
      <c r="E159" s="897">
        <f t="shared" si="43"/>
        <v>6.2942275879727081</v>
      </c>
      <c r="F159" s="897">
        <f t="shared" si="43"/>
        <v>6.2182329455204988</v>
      </c>
      <c r="G159" s="897">
        <f t="shared" si="43"/>
        <v>6.3881588235294116</v>
      </c>
      <c r="H159" s="897">
        <f t="shared" si="43"/>
        <v>6.3829894754708487</v>
      </c>
      <c r="I159" s="897">
        <f t="shared" si="43"/>
        <v>6.5485740635526106</v>
      </c>
      <c r="J159" s="897">
        <f t="shared" si="43"/>
        <v>6.6271381808060266</v>
      </c>
      <c r="K159" s="897">
        <f t="shared" si="43"/>
        <v>6.6472393718890794</v>
      </c>
      <c r="L159" s="893">
        <f>L93*0.487</f>
        <v>6.233220103514058</v>
      </c>
      <c r="M159" s="897">
        <f t="shared" si="43"/>
        <v>6.7756122405368853</v>
      </c>
      <c r="N159" s="876"/>
      <c r="O159" s="876"/>
      <c r="P159" s="898" t="s">
        <v>178</v>
      </c>
      <c r="Q159" s="899">
        <f>Q93*0.518</f>
        <v>6.5474131334445227</v>
      </c>
    </row>
    <row r="160" spans="1:21">
      <c r="A160" s="799"/>
      <c r="B160" s="799"/>
      <c r="C160" s="799"/>
      <c r="D160" s="799"/>
      <c r="E160" s="799"/>
      <c r="F160" s="799"/>
      <c r="G160" s="799"/>
      <c r="H160" s="799"/>
      <c r="I160" s="799"/>
      <c r="J160" s="799"/>
      <c r="K160" s="799"/>
      <c r="L160" s="799"/>
      <c r="M160" s="799"/>
      <c r="N160" s="799"/>
      <c r="O160" s="799"/>
      <c r="P160" s="799"/>
      <c r="Q160" s="799"/>
    </row>
    <row r="161" spans="1:17" ht="16.5" thickBot="1">
      <c r="A161" s="875">
        <v>2021</v>
      </c>
      <c r="B161" s="876"/>
      <c r="C161" s="876" t="s">
        <v>181</v>
      </c>
      <c r="D161" s="876"/>
      <c r="E161" s="876"/>
      <c r="F161" s="876"/>
      <c r="G161" s="876"/>
      <c r="H161" s="876"/>
      <c r="I161" s="876"/>
      <c r="J161" s="876"/>
      <c r="K161" s="876"/>
      <c r="L161" s="876"/>
      <c r="M161" s="877" t="s">
        <v>93</v>
      </c>
      <c r="N161" s="876"/>
      <c r="O161" s="876"/>
      <c r="P161" s="875">
        <v>2021</v>
      </c>
      <c r="Q161" s="876"/>
    </row>
    <row r="162" spans="1:17" ht="13.5" thickBot="1">
      <c r="A162" s="878"/>
      <c r="B162" s="879" t="s">
        <v>161</v>
      </c>
      <c r="C162" s="879" t="s">
        <v>162</v>
      </c>
      <c r="D162" s="879" t="s">
        <v>163</v>
      </c>
      <c r="E162" s="879" t="s">
        <v>164</v>
      </c>
      <c r="F162" s="879" t="s">
        <v>165</v>
      </c>
      <c r="G162" s="879" t="s">
        <v>166</v>
      </c>
      <c r="H162" s="879" t="s">
        <v>167</v>
      </c>
      <c r="I162" s="879" t="s">
        <v>168</v>
      </c>
      <c r="J162" s="879" t="s">
        <v>169</v>
      </c>
      <c r="K162" s="879" t="s">
        <v>170</v>
      </c>
      <c r="L162" s="879" t="s">
        <v>171</v>
      </c>
      <c r="M162" s="880" t="s">
        <v>172</v>
      </c>
      <c r="N162" s="876"/>
      <c r="O162" s="876"/>
      <c r="P162" s="878"/>
      <c r="Q162" s="880" t="s">
        <v>173</v>
      </c>
    </row>
    <row r="163" spans="1:17" ht="13.5" thickBot="1">
      <c r="A163" s="881" t="s">
        <v>174</v>
      </c>
      <c r="B163" s="882">
        <f>B97*0.518</f>
        <v>6.6522463713968678</v>
      </c>
      <c r="C163" s="882">
        <f t="shared" ref="C163:M163" si="44">C97*0.518</f>
        <v>6.7582691056214399</v>
      </c>
      <c r="D163" s="882">
        <f t="shared" si="44"/>
        <v>6.7229887484670554</v>
      </c>
      <c r="E163" s="882">
        <f t="shared" si="44"/>
        <v>7.0119666978146524</v>
      </c>
      <c r="F163" s="882">
        <f t="shared" si="44"/>
        <v>7.0837891176812784</v>
      </c>
      <c r="G163" s="882">
        <f t="shared" si="44"/>
        <v>7.3439213352838788</v>
      </c>
      <c r="H163" s="882">
        <f t="shared" si="44"/>
        <v>7.2840676599577741</v>
      </c>
      <c r="I163" s="882">
        <f t="shared" si="44"/>
        <v>7.6628126470830669</v>
      </c>
      <c r="J163" s="882">
        <f t="shared" si="44"/>
        <v>7.7441044260492022</v>
      </c>
      <c r="K163" s="882">
        <f t="shared" si="44"/>
        <v>8.6338565132981611</v>
      </c>
      <c r="L163" s="882">
        <f t="shared" si="44"/>
        <v>9.2425493518099966</v>
      </c>
      <c r="M163" s="883">
        <f t="shared" si="44"/>
        <v>9.3369439183590028</v>
      </c>
      <c r="N163" s="876"/>
      <c r="O163" s="876"/>
      <c r="P163" s="884" t="s">
        <v>174</v>
      </c>
      <c r="Q163" s="885">
        <f>Q97*0.518</f>
        <v>7.6350903299219262</v>
      </c>
    </row>
    <row r="164" spans="1:17">
      <c r="A164" s="886" t="s">
        <v>179</v>
      </c>
      <c r="B164" s="887">
        <f>B98*0.539</f>
        <v>6.8497801358810424</v>
      </c>
      <c r="C164" s="888">
        <f t="shared" ref="C164:M164" si="45">C98*0.539</f>
        <v>6.7174445363834403</v>
      </c>
      <c r="D164" s="888">
        <f t="shared" si="45"/>
        <v>6.8020578276047079</v>
      </c>
      <c r="E164" s="888">
        <f t="shared" si="45"/>
        <v>7.2894074278768164</v>
      </c>
      <c r="F164" s="888">
        <f t="shared" si="45"/>
        <v>6.9434202225344386</v>
      </c>
      <c r="G164" s="888">
        <f t="shared" si="45"/>
        <v>7.3834186913237092</v>
      </c>
      <c r="H164" s="888">
        <f t="shared" si="45"/>
        <v>7.3289985267432414</v>
      </c>
      <c r="I164" s="888">
        <f t="shared" si="45"/>
        <v>7.8520636316550823</v>
      </c>
      <c r="J164" s="888">
        <f t="shared" si="45"/>
        <v>8.3154149530062149</v>
      </c>
      <c r="K164" s="888">
        <f t="shared" si="45"/>
        <v>9.2530978860205497</v>
      </c>
      <c r="L164" s="888">
        <f t="shared" si="45"/>
        <v>10.127439448314604</v>
      </c>
      <c r="M164" s="888">
        <f t="shared" si="45"/>
        <v>9.4665416013395483</v>
      </c>
      <c r="N164" s="876"/>
      <c r="O164" s="876"/>
      <c r="P164" s="889" t="s">
        <v>179</v>
      </c>
      <c r="Q164" s="890">
        <f>Q98*0.539</f>
        <v>8.4223945173700017</v>
      </c>
    </row>
    <row r="165" spans="1:17">
      <c r="A165" s="891" t="s">
        <v>175</v>
      </c>
      <c r="B165" s="892">
        <f>B99*0.533</f>
        <v>7.437877769057982</v>
      </c>
      <c r="C165" s="893">
        <f t="shared" ref="C165:M165" si="46">C99*0.533</f>
        <v>7.4990491940518034</v>
      </c>
      <c r="D165" s="893">
        <f t="shared" si="46"/>
        <v>7.3511661276978417</v>
      </c>
      <c r="E165" s="893">
        <f t="shared" si="46"/>
        <v>7.6659266238797104</v>
      </c>
      <c r="F165" s="893">
        <f t="shared" si="46"/>
        <v>7.7271839760307328</v>
      </c>
      <c r="G165" s="893">
        <f t="shared" si="46"/>
        <v>7.9820463830153683</v>
      </c>
      <c r="H165" s="893">
        <f t="shared" si="46"/>
        <v>8.0283709163321255</v>
      </c>
      <c r="I165" s="893">
        <f t="shared" si="46"/>
        <v>8.5441199998404098</v>
      </c>
      <c r="J165" s="893">
        <f t="shared" si="46"/>
        <v>8.6739192493468735</v>
      </c>
      <c r="K165" s="893">
        <f t="shared" si="46"/>
        <v>9.7855025423428295</v>
      </c>
      <c r="L165" s="893">
        <f t="shared" si="46"/>
        <v>10.401461548963782</v>
      </c>
      <c r="M165" s="893">
        <f t="shared" si="46"/>
        <v>10.486467403836441</v>
      </c>
      <c r="N165" s="876"/>
      <c r="O165" s="876"/>
      <c r="P165" s="894" t="s">
        <v>175</v>
      </c>
      <c r="Q165" s="895">
        <f>Q99*0.533</f>
        <v>8.4369577054965248</v>
      </c>
    </row>
    <row r="166" spans="1:17">
      <c r="A166" s="891" t="s">
        <v>176</v>
      </c>
      <c r="B166" s="892">
        <f>B100*0.533</f>
        <v>7.4339838204754649</v>
      </c>
      <c r="C166" s="893">
        <f t="shared" ref="C166:M166" si="47">C100*0.533</f>
        <v>7.4720285074996982</v>
      </c>
      <c r="D166" s="893">
        <f t="shared" si="47"/>
        <v>7.3111403660920846</v>
      </c>
      <c r="E166" s="893">
        <f t="shared" si="47"/>
        <v>7.6584381215589046</v>
      </c>
      <c r="F166" s="893">
        <f t="shared" si="47"/>
        <v>7.74128235029964</v>
      </c>
      <c r="G166" s="893">
        <f t="shared" si="47"/>
        <v>7.9750559234898377</v>
      </c>
      <c r="H166" s="893">
        <f t="shared" si="47"/>
        <v>8.0141853874652025</v>
      </c>
      <c r="I166" s="893">
        <f t="shared" si="47"/>
        <v>8.534573265363024</v>
      </c>
      <c r="J166" s="893">
        <f t="shared" si="47"/>
        <v>8.6638018477071856</v>
      </c>
      <c r="K166" s="893">
        <f t="shared" si="47"/>
        <v>9.8156462843836554</v>
      </c>
      <c r="L166" s="893">
        <f t="shared" si="47"/>
        <v>10.338229028178356</v>
      </c>
      <c r="M166" s="893">
        <f t="shared" si="47"/>
        <v>10.28671082600745</v>
      </c>
      <c r="N166" s="876"/>
      <c r="O166" s="876"/>
      <c r="P166" s="894" t="s">
        <v>176</v>
      </c>
      <c r="Q166" s="895">
        <f>Q100*0.533</f>
        <v>8.2677930797438552</v>
      </c>
    </row>
    <row r="167" spans="1:17">
      <c r="A167" s="891" t="s">
        <v>177</v>
      </c>
      <c r="B167" s="892">
        <f>B101*0.533</f>
        <v>0</v>
      </c>
      <c r="C167" s="893">
        <f t="shared" ref="C167:K167" si="48">C101*0.521</f>
        <v>0</v>
      </c>
      <c r="D167" s="893">
        <f t="shared" si="48"/>
        <v>0</v>
      </c>
      <c r="E167" s="893">
        <f t="shared" si="48"/>
        <v>0</v>
      </c>
      <c r="F167" s="893">
        <f t="shared" si="48"/>
        <v>0</v>
      </c>
      <c r="G167" s="893">
        <f t="shared" si="48"/>
        <v>0</v>
      </c>
      <c r="H167" s="893">
        <f t="shared" si="48"/>
        <v>0</v>
      </c>
      <c r="I167" s="893">
        <f t="shared" si="48"/>
        <v>0</v>
      </c>
      <c r="J167" s="893">
        <f t="shared" si="48"/>
        <v>0</v>
      </c>
      <c r="K167" s="893">
        <f t="shared" si="48"/>
        <v>0</v>
      </c>
      <c r="L167" s="893">
        <f>L101*0.533</f>
        <v>0</v>
      </c>
      <c r="M167" s="893">
        <f>M101*0.521</f>
        <v>0</v>
      </c>
      <c r="N167" s="876"/>
      <c r="O167" s="876"/>
      <c r="P167" s="894" t="s">
        <v>177</v>
      </c>
      <c r="Q167" s="895">
        <f>Q101*0.521</f>
        <v>9.0052537744292405</v>
      </c>
    </row>
    <row r="168" spans="1:17">
      <c r="A168" s="891" t="s">
        <v>71</v>
      </c>
      <c r="B168" s="892">
        <f>B102*0.521</f>
        <v>5.5089817616553036</v>
      </c>
      <c r="C168" s="893">
        <f t="shared" ref="C168:K168" si="49">C102*0.487</f>
        <v>5.2598950046830932</v>
      </c>
      <c r="D168" s="893">
        <f t="shared" si="49"/>
        <v>5.4609439135774034</v>
      </c>
      <c r="E168" s="893">
        <f t="shared" si="49"/>
        <v>5.598361624068966</v>
      </c>
      <c r="F168" s="893">
        <f t="shared" si="49"/>
        <v>5.7206845278178609</v>
      </c>
      <c r="G168" s="893">
        <f t="shared" si="49"/>
        <v>5.9144128249722687</v>
      </c>
      <c r="H168" s="893">
        <f t="shared" si="49"/>
        <v>5.8808809461001985</v>
      </c>
      <c r="I168" s="893">
        <f t="shared" si="49"/>
        <v>5.9872877582877022</v>
      </c>
      <c r="J168" s="893">
        <f t="shared" si="49"/>
        <v>6.1490120882076971</v>
      </c>
      <c r="K168" s="893">
        <f t="shared" si="49"/>
        <v>6.7986905058231715</v>
      </c>
      <c r="L168" s="893">
        <f>L102*0.521</f>
        <v>8.0129712415247099</v>
      </c>
      <c r="M168" s="893">
        <f>M102*0.487</f>
        <v>7.5708744927048359</v>
      </c>
      <c r="N168" s="876"/>
      <c r="O168" s="876"/>
      <c r="P168" s="894" t="s">
        <v>71</v>
      </c>
      <c r="Q168" s="895">
        <f>Q102*0.487</f>
        <v>6.1745111762757068</v>
      </c>
    </row>
    <row r="169" spans="1:17" ht="13.5" thickBot="1">
      <c r="A169" s="896" t="s">
        <v>178</v>
      </c>
      <c r="B169" s="892">
        <f>B103*0.487</f>
        <v>6.498349515567476</v>
      </c>
      <c r="C169" s="897">
        <f t="shared" ref="C169:K169" si="50">C103*0.518</f>
        <v>7.0131489932586231</v>
      </c>
      <c r="D169" s="897">
        <f t="shared" si="50"/>
        <v>6.9633635370193518</v>
      </c>
      <c r="E169" s="897">
        <f t="shared" si="50"/>
        <v>7.1930867717099209</v>
      </c>
      <c r="F169" s="897">
        <f t="shared" si="50"/>
        <v>7.2313360388641605</v>
      </c>
      <c r="G169" s="897">
        <f t="shared" si="50"/>
        <v>7.4310522064431037</v>
      </c>
      <c r="H169" s="897">
        <f t="shared" si="50"/>
        <v>7.4807621714899941</v>
      </c>
      <c r="I169" s="897">
        <f t="shared" si="50"/>
        <v>7.7942992776924269</v>
      </c>
      <c r="J169" s="897">
        <f t="shared" si="50"/>
        <v>7.9673959499197506</v>
      </c>
      <c r="K169" s="897">
        <f t="shared" si="50"/>
        <v>9.0202103473550466</v>
      </c>
      <c r="L169" s="893">
        <f>L103*0.487</f>
        <v>9.0157927072340271</v>
      </c>
      <c r="M169" s="897">
        <f>M103*0.518</f>
        <v>9.6145237939757138</v>
      </c>
      <c r="N169" s="876"/>
      <c r="O169" s="876"/>
      <c r="P169" s="898" t="s">
        <v>178</v>
      </c>
      <c r="Q169" s="899">
        <f>Q103*0.518</f>
        <v>7.8534932592583377</v>
      </c>
    </row>
    <row r="170" spans="1:17">
      <c r="A170" s="357"/>
      <c r="B170" s="357"/>
      <c r="C170" s="357"/>
      <c r="D170" s="357"/>
      <c r="E170" s="357"/>
      <c r="F170" s="357"/>
      <c r="G170" s="799"/>
      <c r="H170" s="799"/>
      <c r="I170" s="799"/>
      <c r="J170" s="799"/>
      <c r="K170" s="799"/>
      <c r="L170" s="799"/>
      <c r="M170" s="799"/>
      <c r="N170" s="799"/>
      <c r="O170" s="799"/>
      <c r="P170" s="799"/>
      <c r="Q170" s="799"/>
    </row>
    <row r="171" spans="1:17" ht="16.5" thickBot="1">
      <c r="A171" s="875">
        <v>2022</v>
      </c>
      <c r="B171" s="876"/>
      <c r="C171" s="876" t="s">
        <v>181</v>
      </c>
      <c r="D171" s="876"/>
      <c r="E171" s="876"/>
      <c r="F171" s="876"/>
      <c r="G171" s="876"/>
      <c r="H171" s="876"/>
      <c r="I171" s="876"/>
      <c r="J171" s="876"/>
      <c r="K171" s="876"/>
      <c r="L171" s="876"/>
      <c r="M171" s="877" t="s">
        <v>93</v>
      </c>
      <c r="N171" s="876"/>
      <c r="O171" s="876"/>
      <c r="P171" s="875">
        <v>2022</v>
      </c>
      <c r="Q171" s="876"/>
    </row>
    <row r="172" spans="1:17" ht="13.5" thickBot="1">
      <c r="A172" s="878"/>
      <c r="B172" s="879" t="s">
        <v>161</v>
      </c>
      <c r="C172" s="879" t="s">
        <v>162</v>
      </c>
      <c r="D172" s="879" t="s">
        <v>163</v>
      </c>
      <c r="E172" s="879" t="s">
        <v>164</v>
      </c>
      <c r="F172" s="879" t="s">
        <v>165</v>
      </c>
      <c r="G172" s="879" t="s">
        <v>166</v>
      </c>
      <c r="H172" s="879" t="s">
        <v>167</v>
      </c>
      <c r="I172" s="879" t="s">
        <v>168</v>
      </c>
      <c r="J172" s="879" t="s">
        <v>169</v>
      </c>
      <c r="K172" s="879" t="s">
        <v>170</v>
      </c>
      <c r="L172" s="879" t="s">
        <v>171</v>
      </c>
      <c r="M172" s="880" t="s">
        <v>172</v>
      </c>
      <c r="N172" s="876"/>
      <c r="O172" s="876"/>
      <c r="P172" s="878"/>
      <c r="Q172" s="880" t="s">
        <v>173</v>
      </c>
    </row>
    <row r="173" spans="1:17" ht="13.5" thickBot="1">
      <c r="A173" s="881" t="s">
        <v>174</v>
      </c>
      <c r="B173" s="882">
        <f>B107*0.518</f>
        <v>9.4381907578569777</v>
      </c>
      <c r="C173" s="882">
        <f t="shared" ref="C173:M173" si="51">C107*0.518</f>
        <v>9.6803233778953572</v>
      </c>
      <c r="D173" s="882">
        <f t="shared" si="51"/>
        <v>10.306277896779093</v>
      </c>
      <c r="E173" s="882">
        <f t="shared" si="51"/>
        <v>11.366622425156018</v>
      </c>
      <c r="F173" s="882">
        <f t="shared" si="51"/>
        <v>11.509557430278972</v>
      </c>
      <c r="G173" s="882">
        <f t="shared" si="51"/>
        <v>10.99798567291805</v>
      </c>
      <c r="H173" s="882">
        <f t="shared" si="51"/>
        <v>10.709462578973062</v>
      </c>
      <c r="I173" s="882">
        <f t="shared" si="51"/>
        <v>11.195178309122138</v>
      </c>
      <c r="J173" s="882">
        <f t="shared" si="51"/>
        <v>10.906849248105507</v>
      </c>
      <c r="K173" s="882">
        <f t="shared" si="51"/>
        <v>10.884987622751909</v>
      </c>
      <c r="L173" s="882">
        <f t="shared" si="51"/>
        <v>10.955115739122942</v>
      </c>
      <c r="M173" s="883">
        <f t="shared" si="51"/>
        <v>10.684251873907979</v>
      </c>
      <c r="N173" s="876"/>
      <c r="O173" s="876"/>
      <c r="P173" s="884" t="s">
        <v>174</v>
      </c>
      <c r="Q173" s="885">
        <f>Q107*0.518</f>
        <v>10.739329926185153</v>
      </c>
    </row>
    <row r="174" spans="1:17">
      <c r="A174" s="889" t="s">
        <v>179</v>
      </c>
      <c r="B174" s="900">
        <f>B108*0.539</f>
        <v>10.252197100007869</v>
      </c>
      <c r="C174" s="900">
        <f t="shared" ref="C174:M174" si="52">C108*0.539</f>
        <v>9.9176645106776906</v>
      </c>
      <c r="D174" s="900">
        <f t="shared" si="52"/>
        <v>10.98214439537465</v>
      </c>
      <c r="E174" s="900">
        <f t="shared" si="52"/>
        <v>11.65537003556455</v>
      </c>
      <c r="F174" s="900">
        <f t="shared" si="52"/>
        <v>12.066667497109144</v>
      </c>
      <c r="G174" s="900">
        <f t="shared" si="52"/>
        <v>11.079484027911667</v>
      </c>
      <c r="H174" s="900">
        <f t="shared" si="52"/>
        <v>11.357109201449639</v>
      </c>
      <c r="I174" s="900">
        <f t="shared" si="52"/>
        <v>11.29739469124968</v>
      </c>
      <c r="J174" s="900">
        <f t="shared" si="52"/>
        <v>10.871066986473076</v>
      </c>
      <c r="K174" s="900">
        <f t="shared" si="52"/>
        <v>11.479840889982773</v>
      </c>
      <c r="L174" s="900">
        <f t="shared" si="52"/>
        <v>11.375938580302371</v>
      </c>
      <c r="M174" s="901">
        <f t="shared" si="52"/>
        <v>10.79715648037166</v>
      </c>
      <c r="N174" s="876"/>
      <c r="O174" s="876"/>
      <c r="P174" s="889" t="s">
        <v>179</v>
      </c>
      <c r="Q174" s="890">
        <f>Q108*0.539</f>
        <v>11.166716801462918</v>
      </c>
    </row>
    <row r="175" spans="1:17">
      <c r="A175" s="894" t="s">
        <v>175</v>
      </c>
      <c r="B175" s="895">
        <f>B109*0.533</f>
        <v>10.456725243307369</v>
      </c>
      <c r="C175" s="895">
        <f t="shared" ref="C175:M175" si="53">C109*0.533</f>
        <v>10.52458735428189</v>
      </c>
      <c r="D175" s="895">
        <f t="shared" si="53"/>
        <v>11.141260244036145</v>
      </c>
      <c r="E175" s="895">
        <f t="shared" si="53"/>
        <v>12.252059392768937</v>
      </c>
      <c r="F175" s="895">
        <f t="shared" si="53"/>
        <v>12.320687639503367</v>
      </c>
      <c r="G175" s="895">
        <f t="shared" si="53"/>
        <v>11.603683670690634</v>
      </c>
      <c r="H175" s="895">
        <f t="shared" si="53"/>
        <v>11.351214806866659</v>
      </c>
      <c r="I175" s="895">
        <f t="shared" si="53"/>
        <v>12.055667035551739</v>
      </c>
      <c r="J175" s="895">
        <f t="shared" si="53"/>
        <v>11.720348818589745</v>
      </c>
      <c r="K175" s="895">
        <f t="shared" si="53"/>
        <v>11.730468063876771</v>
      </c>
      <c r="L175" s="895">
        <f t="shared" si="53"/>
        <v>11.832336660259674</v>
      </c>
      <c r="M175" s="902">
        <f t="shared" si="53"/>
        <v>11.665526857813209</v>
      </c>
      <c r="N175" s="876"/>
      <c r="O175" s="876"/>
      <c r="P175" s="894" t="s">
        <v>175</v>
      </c>
      <c r="Q175" s="895">
        <f>Q109*0.533</f>
        <v>11.564269223094966</v>
      </c>
    </row>
    <row r="176" spans="1:17">
      <c r="A176" s="894" t="s">
        <v>176</v>
      </c>
      <c r="B176" s="895">
        <f>B110*0.533</f>
        <v>10.393475284630448</v>
      </c>
      <c r="C176" s="895">
        <f t="shared" ref="C176:M176" si="54">C110*0.533</f>
        <v>10.470450674713996</v>
      </c>
      <c r="D176" s="895">
        <f t="shared" si="54"/>
        <v>11.068356058249069</v>
      </c>
      <c r="E176" s="895">
        <f t="shared" si="54"/>
        <v>12.208692380633357</v>
      </c>
      <c r="F176" s="895">
        <f t="shared" si="54"/>
        <v>12.265083245044924</v>
      </c>
      <c r="G176" s="895">
        <f t="shared" si="54"/>
        <v>11.493337533695071</v>
      </c>
      <c r="H176" s="895">
        <f t="shared" si="54"/>
        <v>11.28226452378351</v>
      </c>
      <c r="I176" s="895">
        <f t="shared" si="54"/>
        <v>12.049569616581836</v>
      </c>
      <c r="J176" s="895">
        <f t="shared" si="54"/>
        <v>11.62908186783528</v>
      </c>
      <c r="K176" s="895">
        <f t="shared" si="54"/>
        <v>11.640214576686004</v>
      </c>
      <c r="L176" s="895">
        <f t="shared" si="54"/>
        <v>11.786827493730739</v>
      </c>
      <c r="M176" s="902">
        <f t="shared" si="54"/>
        <v>11.577266499929911</v>
      </c>
      <c r="N176" s="876"/>
      <c r="O176" s="876"/>
      <c r="P176" s="894" t="s">
        <v>176</v>
      </c>
      <c r="Q176" s="895">
        <f>Q110*0.533</f>
        <v>11.501891053049874</v>
      </c>
    </row>
    <row r="177" spans="1:17">
      <c r="A177" s="894" t="s">
        <v>177</v>
      </c>
      <c r="B177" s="895">
        <f>B111*0.533</f>
        <v>10.688684204855274</v>
      </c>
      <c r="C177" s="895">
        <f t="shared" ref="C177:K177" si="55">C111*0.521</f>
        <v>10.501578320915952</v>
      </c>
      <c r="D177" s="895">
        <f t="shared" si="55"/>
        <v>10.675017202586144</v>
      </c>
      <c r="E177" s="895">
        <f t="shared" si="55"/>
        <v>12.045287068031888</v>
      </c>
      <c r="F177" s="895">
        <f t="shared" si="55"/>
        <v>11.470454169090107</v>
      </c>
      <c r="G177" s="895">
        <f t="shared" si="55"/>
        <v>11.34238242363115</v>
      </c>
      <c r="H177" s="895">
        <f t="shared" si="55"/>
        <v>10.991562210948132</v>
      </c>
      <c r="I177" s="895">
        <f t="shared" si="55"/>
        <v>11.925390081667279</v>
      </c>
      <c r="J177" s="895">
        <f t="shared" si="55"/>
        <v>11.361794900871462</v>
      </c>
      <c r="K177" s="895">
        <f t="shared" si="55"/>
        <v>11.702773036410806</v>
      </c>
      <c r="L177" s="895">
        <f>L111*0.533</f>
        <v>12.174483279632199</v>
      </c>
      <c r="M177" s="902">
        <f>M111*0.521</f>
        <v>11.696562132106136</v>
      </c>
      <c r="N177" s="876"/>
      <c r="O177" s="876"/>
      <c r="P177" s="894" t="s">
        <v>177</v>
      </c>
      <c r="Q177" s="895">
        <f>Q111*0.521</f>
        <v>11.409038001108417</v>
      </c>
    </row>
    <row r="178" spans="1:17">
      <c r="A178" s="894" t="s">
        <v>71</v>
      </c>
      <c r="B178" s="895">
        <f>B112*0.521</f>
        <v>8.2173773041296023</v>
      </c>
      <c r="C178" s="895">
        <f t="shared" ref="C178:K178" si="56">C112*0.487</f>
        <v>8.1185815960576662</v>
      </c>
      <c r="D178" s="895">
        <f t="shared" si="56"/>
        <v>8.8205576891713307</v>
      </c>
      <c r="E178" s="895">
        <f t="shared" si="56"/>
        <v>9.8449385662779267</v>
      </c>
      <c r="F178" s="895">
        <f t="shared" si="56"/>
        <v>10.005275945153194</v>
      </c>
      <c r="G178" s="895">
        <f t="shared" si="56"/>
        <v>9.6360178707450377</v>
      </c>
      <c r="H178" s="895">
        <f t="shared" si="56"/>
        <v>9.3973006475340455</v>
      </c>
      <c r="I178" s="895">
        <f t="shared" si="56"/>
        <v>9.6194775137940223</v>
      </c>
      <c r="J178" s="895">
        <f t="shared" si="56"/>
        <v>9.3856218601837291</v>
      </c>
      <c r="K178" s="895">
        <f t="shared" si="56"/>
        <v>9.3902446535269366</v>
      </c>
      <c r="L178" s="895">
        <f>L112*0.521</f>
        <v>9.966828251162859</v>
      </c>
      <c r="M178" s="902">
        <f>M112*0.487</f>
        <v>8.8216599091023742</v>
      </c>
      <c r="N178" s="876"/>
      <c r="O178" s="876"/>
      <c r="P178" s="894" t="s">
        <v>71</v>
      </c>
      <c r="Q178" s="895">
        <f>Q112*0.487</f>
        <v>9.1882882955476592</v>
      </c>
    </row>
    <row r="179" spans="1:17" ht="13.5" thickBot="1">
      <c r="A179" s="898" t="s">
        <v>178</v>
      </c>
      <c r="B179" s="899">
        <f>B113*0.487</f>
        <v>9.1427237339550587</v>
      </c>
      <c r="C179" s="899">
        <f t="shared" ref="C179:K179" si="57">C113*0.518</f>
        <v>9.8760139880975828</v>
      </c>
      <c r="D179" s="899">
        <f t="shared" si="57"/>
        <v>10.402702460800137</v>
      </c>
      <c r="E179" s="899">
        <f t="shared" si="57"/>
        <v>11.436750765628197</v>
      </c>
      <c r="F179" s="899">
        <f t="shared" si="57"/>
        <v>11.594466781026135</v>
      </c>
      <c r="G179" s="899">
        <f t="shared" si="57"/>
        <v>11.321685301710639</v>
      </c>
      <c r="H179" s="899">
        <f t="shared" si="57"/>
        <v>11.120634557757592</v>
      </c>
      <c r="I179" s="899">
        <f t="shared" si="57"/>
        <v>11.531643359009554</v>
      </c>
      <c r="J179" s="899">
        <f t="shared" si="57"/>
        <v>11.460327965766995</v>
      </c>
      <c r="K179" s="899">
        <f t="shared" si="57"/>
        <v>11.415293225535668</v>
      </c>
      <c r="L179" s="899">
        <f>L113*0.487</f>
        <v>10.780404493820267</v>
      </c>
      <c r="M179" s="903">
        <f>M113*0.518</f>
        <v>11.407315242874441</v>
      </c>
      <c r="N179" s="876"/>
      <c r="O179" s="876"/>
      <c r="P179" s="898" t="s">
        <v>178</v>
      </c>
      <c r="Q179" s="899">
        <f>Q113*0.518</f>
        <v>11.088341290018477</v>
      </c>
    </row>
    <row r="180" spans="1:17">
      <c r="A180" s="357"/>
      <c r="B180" s="357"/>
      <c r="C180" s="357"/>
      <c r="D180" s="357"/>
      <c r="E180" s="357"/>
      <c r="F180" s="357"/>
      <c r="G180" s="799"/>
      <c r="H180" s="799"/>
      <c r="I180" s="799"/>
      <c r="J180" s="799"/>
      <c r="K180" s="799"/>
      <c r="L180" s="799"/>
      <c r="M180" s="799"/>
      <c r="N180" s="799"/>
      <c r="O180" s="799"/>
      <c r="P180" s="799"/>
      <c r="Q180" s="799"/>
    </row>
    <row r="181" spans="1:17" ht="16.5" thickBot="1">
      <c r="A181" s="875">
        <v>2023</v>
      </c>
      <c r="B181" s="876"/>
      <c r="C181" s="876" t="s">
        <v>181</v>
      </c>
      <c r="D181" s="876"/>
      <c r="E181" s="876"/>
      <c r="F181" s="876"/>
      <c r="G181" s="876"/>
      <c r="H181" s="876"/>
      <c r="I181" s="876"/>
      <c r="J181" s="876"/>
      <c r="K181" s="876"/>
      <c r="L181" s="876"/>
      <c r="M181" s="877" t="s">
        <v>93</v>
      </c>
      <c r="N181" s="876"/>
      <c r="O181" s="876"/>
      <c r="P181" s="875">
        <v>2023</v>
      </c>
      <c r="Q181" s="876"/>
    </row>
    <row r="182" spans="1:17" ht="13.5" thickBot="1">
      <c r="A182" s="878"/>
      <c r="B182" s="879" t="s">
        <v>161</v>
      </c>
      <c r="C182" s="879" t="s">
        <v>162</v>
      </c>
      <c r="D182" s="879" t="s">
        <v>163</v>
      </c>
      <c r="E182" s="879" t="s">
        <v>164</v>
      </c>
      <c r="F182" s="879" t="s">
        <v>165</v>
      </c>
      <c r="G182" s="879" t="s">
        <v>166</v>
      </c>
      <c r="H182" s="879" t="s">
        <v>167</v>
      </c>
      <c r="I182" s="879" t="s">
        <v>168</v>
      </c>
      <c r="J182" s="879" t="s">
        <v>169</v>
      </c>
      <c r="K182" s="879" t="s">
        <v>170</v>
      </c>
      <c r="L182" s="879" t="s">
        <v>171</v>
      </c>
      <c r="M182" s="880" t="s">
        <v>172</v>
      </c>
      <c r="N182" s="876"/>
      <c r="O182" s="876"/>
      <c r="P182" s="878"/>
      <c r="Q182" s="880" t="s">
        <v>173</v>
      </c>
    </row>
    <row r="183" spans="1:17" ht="13.5" thickBot="1">
      <c r="A183" s="881" t="s">
        <v>174</v>
      </c>
      <c r="B183" s="882">
        <f>B117*0.518</f>
        <v>10.722206776083063</v>
      </c>
      <c r="C183" s="882">
        <f t="shared" ref="C183:M183" si="58">C117*0.518</f>
        <v>10.732260515461231</v>
      </c>
      <c r="D183" s="882">
        <f t="shared" si="58"/>
        <v>10.863378865448793</v>
      </c>
      <c r="E183" s="882">
        <f t="shared" si="58"/>
        <v>10.729155189440855</v>
      </c>
      <c r="F183" s="882">
        <f t="shared" si="58"/>
        <v>10.625869380653077</v>
      </c>
      <c r="G183" s="882">
        <f t="shared" si="58"/>
        <v>10.330576380584718</v>
      </c>
      <c r="H183" s="882">
        <f t="shared" si="58"/>
        <v>9.7048689421728085</v>
      </c>
      <c r="I183" s="882">
        <f t="shared" si="58"/>
        <v>9.8940493638142559</v>
      </c>
      <c r="J183" s="882">
        <f t="shared" si="58"/>
        <v>9.8151138283841863</v>
      </c>
      <c r="K183" s="882">
        <f t="shared" si="58"/>
        <v>9.946603855776802</v>
      </c>
      <c r="L183" s="882">
        <f t="shared" si="58"/>
        <v>9.7246653054793892</v>
      </c>
      <c r="M183" s="883">
        <f t="shared" si="58"/>
        <v>9.5949981268940512</v>
      </c>
      <c r="N183" s="876"/>
      <c r="O183" s="876"/>
      <c r="P183" s="884" t="s">
        <v>174</v>
      </c>
      <c r="Q183" s="885">
        <f>Q117*0.518</f>
        <v>10.255156129058223</v>
      </c>
    </row>
    <row r="184" spans="1:17">
      <c r="A184" s="889" t="s">
        <v>179</v>
      </c>
      <c r="B184" s="900">
        <f>B118*0.539</f>
        <v>11.458941294145017</v>
      </c>
      <c r="C184" s="900">
        <f t="shared" ref="C184:M184" si="59">C118*0.539</f>
        <v>10.82536812554314</v>
      </c>
      <c r="D184" s="900">
        <f t="shared" si="59"/>
        <v>11.127043816630353</v>
      </c>
      <c r="E184" s="900">
        <f t="shared" si="59"/>
        <v>11.083321219860535</v>
      </c>
      <c r="F184" s="900">
        <f t="shared" si="59"/>
        <v>10.821699731606406</v>
      </c>
      <c r="G184" s="900">
        <f t="shared" si="59"/>
        <v>10.563660444359654</v>
      </c>
      <c r="H184" s="900">
        <f t="shared" si="59"/>
        <v>9.5075930216340865</v>
      </c>
      <c r="I184" s="900">
        <f t="shared" si="59"/>
        <v>10.250007483054404</v>
      </c>
      <c r="J184" s="900">
        <f t="shared" si="59"/>
        <v>9.8457724232752408</v>
      </c>
      <c r="K184" s="900">
        <f t="shared" si="59"/>
        <v>10.353735160027092</v>
      </c>
      <c r="L184" s="900">
        <f t="shared" si="59"/>
        <v>9.2667103764273655</v>
      </c>
      <c r="M184" s="901">
        <f t="shared" si="59"/>
        <v>10.13286793198254</v>
      </c>
      <c r="N184" s="876"/>
      <c r="O184" s="876"/>
      <c r="P184" s="889" t="s">
        <v>179</v>
      </c>
      <c r="Q184" s="890">
        <f>Q118*0.539</f>
        <v>10.570634525536587</v>
      </c>
    </row>
    <row r="185" spans="1:17">
      <c r="A185" s="894" t="s">
        <v>175</v>
      </c>
      <c r="B185" s="895">
        <f>B119*0.533</f>
        <v>11.634280540569197</v>
      </c>
      <c r="C185" s="895">
        <f t="shared" ref="C185:M185" si="60">C119*0.533</f>
        <v>11.659223087893494</v>
      </c>
      <c r="D185" s="895">
        <f t="shared" si="60"/>
        <v>11.724838722595674</v>
      </c>
      <c r="E185" s="895">
        <f t="shared" si="60"/>
        <v>11.620044186937664</v>
      </c>
      <c r="F185" s="895">
        <f t="shared" si="60"/>
        <v>11.335663692583525</v>
      </c>
      <c r="G185" s="895">
        <f t="shared" si="60"/>
        <v>11.00759404884851</v>
      </c>
      <c r="H185" s="895">
        <f t="shared" si="60"/>
        <v>10.437679782884738</v>
      </c>
      <c r="I185" s="895">
        <f t="shared" si="60"/>
        <v>10.763869359048673</v>
      </c>
      <c r="J185" s="895">
        <f t="shared" si="60"/>
        <v>10.642541544703063</v>
      </c>
      <c r="K185" s="895">
        <f t="shared" si="60"/>
        <v>10.980841518836881</v>
      </c>
      <c r="L185" s="895">
        <f t="shared" si="60"/>
        <v>10.818266024749789</v>
      </c>
      <c r="M185" s="902">
        <f t="shared" si="60"/>
        <v>10.784244874788188</v>
      </c>
      <c r="N185" s="876"/>
      <c r="O185" s="876"/>
      <c r="P185" s="894" t="s">
        <v>175</v>
      </c>
      <c r="Q185" s="895">
        <f>Q119*0.533</f>
        <v>11.156213655079206</v>
      </c>
    </row>
    <row r="186" spans="1:17">
      <c r="A186" s="894" t="s">
        <v>176</v>
      </c>
      <c r="B186" s="895">
        <f>B120*0.533</f>
        <v>11.534647086321041</v>
      </c>
      <c r="C186" s="895">
        <f t="shared" ref="C186:M186" si="61">C120*0.533</f>
        <v>11.475242771226366</v>
      </c>
      <c r="D186" s="895">
        <f t="shared" si="61"/>
        <v>11.607590524299603</v>
      </c>
      <c r="E186" s="895">
        <f t="shared" si="61"/>
        <v>11.466496149913157</v>
      </c>
      <c r="F186" s="895">
        <f t="shared" si="61"/>
        <v>11.297015276648676</v>
      </c>
      <c r="G186" s="895">
        <f t="shared" si="61"/>
        <v>10.896697056776288</v>
      </c>
      <c r="H186" s="895">
        <f t="shared" si="61"/>
        <v>10.151651518620033</v>
      </c>
      <c r="I186" s="895">
        <f t="shared" si="61"/>
        <v>10.620854647854767</v>
      </c>
      <c r="J186" s="895">
        <f t="shared" si="61"/>
        <v>10.468504971880742</v>
      </c>
      <c r="K186" s="895">
        <f t="shared" si="61"/>
        <v>10.823170734057257</v>
      </c>
      <c r="L186" s="895">
        <f t="shared" si="61"/>
        <v>10.671205197818374</v>
      </c>
      <c r="M186" s="902">
        <f t="shared" si="61"/>
        <v>10.596220492193581</v>
      </c>
      <c r="N186" s="876"/>
      <c r="O186" s="876"/>
      <c r="P186" s="894" t="s">
        <v>176</v>
      </c>
      <c r="Q186" s="895">
        <f>Q120*0.533</f>
        <v>11.031002646258642</v>
      </c>
    </row>
    <row r="187" spans="1:17">
      <c r="A187" s="894" t="s">
        <v>177</v>
      </c>
      <c r="B187" s="895">
        <f>B121*0.533</f>
        <v>11.801513925138551</v>
      </c>
      <c r="C187" s="895">
        <f t="shared" ref="C187:K187" si="62">C121*0.521</f>
        <v>11.286966827500336</v>
      </c>
      <c r="D187" s="895">
        <f t="shared" si="62"/>
        <v>11.733374241140101</v>
      </c>
      <c r="E187" s="895">
        <f t="shared" si="62"/>
        <v>11.36110955018288</v>
      </c>
      <c r="F187" s="895">
        <f t="shared" si="62"/>
        <v>11.161631674079562</v>
      </c>
      <c r="G187" s="895">
        <f t="shared" si="62"/>
        <v>10.583899911833292</v>
      </c>
      <c r="H187" s="895">
        <f t="shared" si="62"/>
        <v>10.317655120506888</v>
      </c>
      <c r="I187" s="895">
        <f t="shared" si="62"/>
        <v>10.422589760631372</v>
      </c>
      <c r="J187" s="895">
        <f t="shared" si="62"/>
        <v>10.501536389794417</v>
      </c>
      <c r="K187" s="895">
        <f t="shared" si="62"/>
        <v>10.349755916183044</v>
      </c>
      <c r="L187" s="895">
        <f>L121*0.533</f>
        <v>10.782793170967224</v>
      </c>
      <c r="M187" s="902">
        <f>M121*0.521</f>
        <v>10.703490389377681</v>
      </c>
      <c r="N187" s="876"/>
      <c r="O187" s="876"/>
      <c r="P187" s="894" t="s">
        <v>177</v>
      </c>
      <c r="Q187" s="895">
        <f>Q121*0.521</f>
        <v>10.845269973524072</v>
      </c>
    </row>
    <row r="188" spans="1:17">
      <c r="A188" s="894" t="s">
        <v>71</v>
      </c>
      <c r="B188" s="895">
        <f>B122*0.521</f>
        <v>9.3796571828298205</v>
      </c>
      <c r="C188" s="895">
        <f t="shared" ref="C188:K188" si="63">C122*0.487</f>
        <v>8.7966015362727354</v>
      </c>
      <c r="D188" s="895">
        <f t="shared" si="63"/>
        <v>8.9508441735063258</v>
      </c>
      <c r="E188" s="895">
        <f t="shared" si="63"/>
        <v>8.9107362705794912</v>
      </c>
      <c r="F188" s="895">
        <f t="shared" si="63"/>
        <v>8.7639405639631978</v>
      </c>
      <c r="G188" s="895">
        <f t="shared" si="63"/>
        <v>8.5157755364020904</v>
      </c>
      <c r="H188" s="895">
        <f t="shared" si="63"/>
        <v>8.0702766913319657</v>
      </c>
      <c r="I188" s="895">
        <f t="shared" si="63"/>
        <v>8.1188395136760505</v>
      </c>
      <c r="J188" s="895">
        <f t="shared" si="63"/>
        <v>8.1597094378173551</v>
      </c>
      <c r="K188" s="895">
        <f t="shared" si="63"/>
        <v>8.1526317484293891</v>
      </c>
      <c r="L188" s="895">
        <f>L122*0.521</f>
        <v>8.3360910280872016</v>
      </c>
      <c r="M188" s="902">
        <f>M122*0.487</f>
        <v>7.5710218925112933</v>
      </c>
      <c r="N188" s="876"/>
      <c r="O188" s="876"/>
      <c r="P188" s="894" t="s">
        <v>71</v>
      </c>
      <c r="Q188" s="895">
        <f>Q122*0.487</f>
        <v>8.3748097593170812</v>
      </c>
    </row>
    <row r="189" spans="1:17" ht="13.5" thickBot="1">
      <c r="A189" s="898" t="s">
        <v>178</v>
      </c>
      <c r="B189" s="899">
        <f>B123*0.487</f>
        <v>10.777580961771369</v>
      </c>
      <c r="C189" s="899">
        <f t="shared" ref="C189:K189" si="64">C123*0.518</f>
        <v>11.445843131723731</v>
      </c>
      <c r="D189" s="899">
        <f t="shared" si="64"/>
        <v>11.518252055836697</v>
      </c>
      <c r="E189" s="899">
        <f t="shared" si="64"/>
        <v>11.435673024332031</v>
      </c>
      <c r="F189" s="899">
        <f t="shared" si="64"/>
        <v>11.342439505592612</v>
      </c>
      <c r="G189" s="899">
        <f t="shared" si="64"/>
        <v>11.045980729015472</v>
      </c>
      <c r="H189" s="899">
        <f t="shared" si="64"/>
        <v>10.436939003874176</v>
      </c>
      <c r="I189" s="899">
        <f t="shared" si="64"/>
        <v>10.589755410746129</v>
      </c>
      <c r="J189" s="899">
        <f t="shared" si="64"/>
        <v>10.616111898605924</v>
      </c>
      <c r="K189" s="899">
        <f t="shared" si="64"/>
        <v>10.725836664813192</v>
      </c>
      <c r="L189" s="899">
        <f>L123*0.487</f>
        <v>10.041041905999935</v>
      </c>
      <c r="M189" s="903">
        <f>M123*0.518</f>
        <v>10.534945061369093</v>
      </c>
      <c r="N189" s="876"/>
      <c r="O189" s="876"/>
      <c r="P189" s="898" t="s">
        <v>178</v>
      </c>
      <c r="Q189" s="899">
        <f>Q123*0.518</f>
        <v>11.019214171740465</v>
      </c>
    </row>
    <row r="190" spans="1:17">
      <c r="A190" s="357"/>
      <c r="B190" s="357"/>
      <c r="C190" s="357"/>
      <c r="D190" s="357"/>
      <c r="E190" s="357"/>
      <c r="F190" s="357"/>
      <c r="G190" s="799"/>
      <c r="H190" s="799"/>
      <c r="I190" s="799"/>
      <c r="J190" s="799"/>
      <c r="K190" s="799"/>
      <c r="L190" s="799"/>
      <c r="M190" s="799"/>
      <c r="N190" s="799"/>
      <c r="O190" s="799"/>
      <c r="P190" s="799"/>
      <c r="Q190" s="799"/>
    </row>
    <row r="191" spans="1:17" ht="16.5" thickBot="1">
      <c r="A191" s="875">
        <v>2024</v>
      </c>
      <c r="B191" s="876"/>
      <c r="C191" s="876" t="s">
        <v>181</v>
      </c>
      <c r="D191" s="876"/>
      <c r="E191" s="876"/>
      <c r="F191" s="876"/>
      <c r="G191" s="876"/>
      <c r="H191" s="876"/>
      <c r="I191" s="876"/>
      <c r="J191" s="876"/>
      <c r="K191" s="876"/>
      <c r="L191" s="876"/>
      <c r="M191" s="877" t="s">
        <v>93</v>
      </c>
      <c r="N191" s="876"/>
      <c r="O191" s="876"/>
      <c r="P191" s="875">
        <v>2024</v>
      </c>
      <c r="Q191" s="876"/>
    </row>
    <row r="192" spans="1:17" ht="13.5" thickBot="1">
      <c r="A192" s="878"/>
      <c r="B192" s="879" t="s">
        <v>161</v>
      </c>
      <c r="C192" s="879" t="s">
        <v>162</v>
      </c>
      <c r="D192" s="879" t="s">
        <v>163</v>
      </c>
      <c r="E192" s="879" t="s">
        <v>164</v>
      </c>
      <c r="F192" s="879" t="s">
        <v>165</v>
      </c>
      <c r="G192" s="879" t="s">
        <v>166</v>
      </c>
      <c r="H192" s="879" t="s">
        <v>167</v>
      </c>
      <c r="I192" s="879" t="s">
        <v>168</v>
      </c>
      <c r="J192" s="879" t="s">
        <v>169</v>
      </c>
      <c r="K192" s="879" t="s">
        <v>170</v>
      </c>
      <c r="L192" s="879" t="s">
        <v>171</v>
      </c>
      <c r="M192" s="880" t="s">
        <v>172</v>
      </c>
      <c r="N192" s="876"/>
      <c r="O192" s="876"/>
      <c r="P192" s="878"/>
      <c r="Q192" s="880" t="s">
        <v>173</v>
      </c>
    </row>
    <row r="193" spans="1:17" ht="13.5" thickBot="1">
      <c r="A193" s="881" t="s">
        <v>174</v>
      </c>
      <c r="B193" s="882">
        <f>B127*0.518</f>
        <v>9.8219922237086763</v>
      </c>
      <c r="C193" s="882">
        <f t="shared" ref="C193:M193" si="65">C127*0.518</f>
        <v>9.8131467120266045</v>
      </c>
      <c r="D193" s="882">
        <f t="shared" si="65"/>
        <v>9.919040905812091</v>
      </c>
      <c r="E193" s="882">
        <f t="shared" si="65"/>
        <v>0</v>
      </c>
      <c r="F193" s="882">
        <f t="shared" si="65"/>
        <v>0</v>
      </c>
      <c r="G193" s="882">
        <f t="shared" si="65"/>
        <v>0</v>
      </c>
      <c r="H193" s="882">
        <f t="shared" si="65"/>
        <v>0</v>
      </c>
      <c r="I193" s="882">
        <f t="shared" si="65"/>
        <v>0</v>
      </c>
      <c r="J193" s="882">
        <f t="shared" si="65"/>
        <v>0</v>
      </c>
      <c r="K193" s="882">
        <f t="shared" si="65"/>
        <v>0</v>
      </c>
      <c r="L193" s="882">
        <f t="shared" si="65"/>
        <v>0</v>
      </c>
      <c r="M193" s="883">
        <f t="shared" si="65"/>
        <v>0</v>
      </c>
      <c r="N193" s="876"/>
      <c r="O193" s="876"/>
      <c r="P193" s="884" t="s">
        <v>174</v>
      </c>
      <c r="Q193" s="885">
        <f>Q127*0.518</f>
        <v>0</v>
      </c>
    </row>
    <row r="194" spans="1:17">
      <c r="A194" s="889" t="s">
        <v>179</v>
      </c>
      <c r="B194" s="900">
        <f>B128*0.539</f>
        <v>10.090378537781831</v>
      </c>
      <c r="C194" s="900">
        <f t="shared" ref="C194:M194" si="66">C128*0.539</f>
        <v>10.252631437020783</v>
      </c>
      <c r="D194" s="900">
        <f t="shared" si="66"/>
        <v>10.146001064673355</v>
      </c>
      <c r="E194" s="900">
        <f t="shared" si="66"/>
        <v>0</v>
      </c>
      <c r="F194" s="900">
        <f t="shared" si="66"/>
        <v>0</v>
      </c>
      <c r="G194" s="900">
        <f t="shared" si="66"/>
        <v>0</v>
      </c>
      <c r="H194" s="900">
        <f t="shared" si="66"/>
        <v>0</v>
      </c>
      <c r="I194" s="900">
        <f t="shared" si="66"/>
        <v>0</v>
      </c>
      <c r="J194" s="900">
        <f t="shared" si="66"/>
        <v>0</v>
      </c>
      <c r="K194" s="900">
        <f t="shared" si="66"/>
        <v>0</v>
      </c>
      <c r="L194" s="900">
        <f t="shared" si="66"/>
        <v>0</v>
      </c>
      <c r="M194" s="901">
        <f t="shared" si="66"/>
        <v>0</v>
      </c>
      <c r="N194" s="876"/>
      <c r="O194" s="876"/>
      <c r="P194" s="889" t="s">
        <v>179</v>
      </c>
      <c r="Q194" s="890">
        <f>Q128*0.539</f>
        <v>0</v>
      </c>
    </row>
    <row r="195" spans="1:17">
      <c r="A195" s="894" t="s">
        <v>175</v>
      </c>
      <c r="B195" s="895">
        <f>B129*0.533</f>
        <v>10.913100498616643</v>
      </c>
      <c r="C195" s="895">
        <f t="shared" ref="C195:M195" si="67">C129*0.533</f>
        <v>10.765346666885062</v>
      </c>
      <c r="D195" s="895">
        <f t="shared" si="67"/>
        <v>10.83401891531174</v>
      </c>
      <c r="E195" s="895">
        <f t="shared" si="67"/>
        <v>0</v>
      </c>
      <c r="F195" s="895">
        <f t="shared" si="67"/>
        <v>0</v>
      </c>
      <c r="G195" s="895">
        <f t="shared" si="67"/>
        <v>0</v>
      </c>
      <c r="H195" s="895">
        <f t="shared" si="67"/>
        <v>0</v>
      </c>
      <c r="I195" s="895">
        <f t="shared" si="67"/>
        <v>0</v>
      </c>
      <c r="J195" s="895">
        <f t="shared" si="67"/>
        <v>0</v>
      </c>
      <c r="K195" s="895">
        <f t="shared" si="67"/>
        <v>0</v>
      </c>
      <c r="L195" s="895">
        <f t="shared" si="67"/>
        <v>0</v>
      </c>
      <c r="M195" s="902">
        <f t="shared" si="67"/>
        <v>0</v>
      </c>
      <c r="N195" s="876"/>
      <c r="O195" s="876"/>
      <c r="P195" s="894" t="s">
        <v>175</v>
      </c>
      <c r="Q195" s="895">
        <f>Q129*0.533</f>
        <v>0</v>
      </c>
    </row>
    <row r="196" spans="1:17">
      <c r="A196" s="894" t="s">
        <v>176</v>
      </c>
      <c r="B196" s="895">
        <f>B130*0.533</f>
        <v>10.798887308358392</v>
      </c>
      <c r="C196" s="895">
        <f t="shared" ref="C196:M196" si="68">C130*0.533</f>
        <v>10.618082119370122</v>
      </c>
      <c r="D196" s="895">
        <f t="shared" si="68"/>
        <v>10.700031884070759</v>
      </c>
      <c r="E196" s="895">
        <f t="shared" si="68"/>
        <v>0</v>
      </c>
      <c r="F196" s="895">
        <f t="shared" si="68"/>
        <v>0</v>
      </c>
      <c r="G196" s="895">
        <f t="shared" si="68"/>
        <v>0</v>
      </c>
      <c r="H196" s="895">
        <f t="shared" si="68"/>
        <v>0</v>
      </c>
      <c r="I196" s="895">
        <f t="shared" si="68"/>
        <v>0</v>
      </c>
      <c r="J196" s="895">
        <f t="shared" si="68"/>
        <v>0</v>
      </c>
      <c r="K196" s="895">
        <f t="shared" si="68"/>
        <v>0</v>
      </c>
      <c r="L196" s="895">
        <f t="shared" si="68"/>
        <v>0</v>
      </c>
      <c r="M196" s="902">
        <f t="shared" si="68"/>
        <v>0</v>
      </c>
      <c r="N196" s="876"/>
      <c r="O196" s="876"/>
      <c r="P196" s="894" t="s">
        <v>176</v>
      </c>
      <c r="Q196" s="895">
        <f>Q130*0.533</f>
        <v>0</v>
      </c>
    </row>
    <row r="197" spans="1:17">
      <c r="A197" s="894" t="s">
        <v>177</v>
      </c>
      <c r="B197" s="895">
        <f>B131*0.533</f>
        <v>10.993354557950246</v>
      </c>
      <c r="C197" s="895">
        <f t="shared" ref="C197:K197" si="69">C131*0.521</f>
        <v>10.621577382443068</v>
      </c>
      <c r="D197" s="895">
        <f t="shared" si="69"/>
        <v>10.51663632340926</v>
      </c>
      <c r="E197" s="895">
        <f t="shared" si="69"/>
        <v>0</v>
      </c>
      <c r="F197" s="895">
        <f t="shared" si="69"/>
        <v>0</v>
      </c>
      <c r="G197" s="895">
        <f t="shared" si="69"/>
        <v>0</v>
      </c>
      <c r="H197" s="895">
        <f t="shared" si="69"/>
        <v>0</v>
      </c>
      <c r="I197" s="895">
        <f t="shared" si="69"/>
        <v>0</v>
      </c>
      <c r="J197" s="895">
        <f t="shared" si="69"/>
        <v>0</v>
      </c>
      <c r="K197" s="895">
        <f t="shared" si="69"/>
        <v>0</v>
      </c>
      <c r="L197" s="895">
        <f>L131*0.533</f>
        <v>0</v>
      </c>
      <c r="M197" s="902">
        <f>M131*0.521</f>
        <v>0</v>
      </c>
      <c r="N197" s="876"/>
      <c r="O197" s="876"/>
      <c r="P197" s="894" t="s">
        <v>177</v>
      </c>
      <c r="Q197" s="895">
        <f>Q131*0.521</f>
        <v>0</v>
      </c>
    </row>
    <row r="198" spans="1:17">
      <c r="A198" s="894" t="s">
        <v>71</v>
      </c>
      <c r="B198" s="895">
        <f>B132*0.521</f>
        <v>8.3391703593487367</v>
      </c>
      <c r="C198" s="895">
        <f t="shared" ref="C198:K198" si="70">C132*0.487</f>
        <v>8.0243525564660914</v>
      </c>
      <c r="D198" s="895">
        <f t="shared" si="70"/>
        <v>8.1438607347654308</v>
      </c>
      <c r="E198" s="895">
        <f t="shared" si="70"/>
        <v>0</v>
      </c>
      <c r="F198" s="895">
        <f t="shared" si="70"/>
        <v>0</v>
      </c>
      <c r="G198" s="895">
        <f t="shared" si="70"/>
        <v>0</v>
      </c>
      <c r="H198" s="895">
        <f t="shared" si="70"/>
        <v>0</v>
      </c>
      <c r="I198" s="895">
        <f t="shared" si="70"/>
        <v>0</v>
      </c>
      <c r="J198" s="895">
        <f t="shared" si="70"/>
        <v>0</v>
      </c>
      <c r="K198" s="895">
        <f t="shared" si="70"/>
        <v>0</v>
      </c>
      <c r="L198" s="895">
        <f>L132*0.521</f>
        <v>0</v>
      </c>
      <c r="M198" s="902">
        <f>M132*0.487</f>
        <v>0</v>
      </c>
      <c r="N198" s="876"/>
      <c r="O198" s="876"/>
      <c r="P198" s="894" t="s">
        <v>71</v>
      </c>
      <c r="Q198" s="895">
        <f>Q132*0.487</f>
        <v>0</v>
      </c>
    </row>
    <row r="199" spans="1:17" ht="13.5" thickBot="1">
      <c r="A199" s="898" t="s">
        <v>178</v>
      </c>
      <c r="B199" s="899">
        <f>B133*0.487</f>
        <v>10.019467606732444</v>
      </c>
      <c r="C199" s="899">
        <f t="shared" ref="C199:K199" si="71">C133*0.518</f>
        <v>10.538904774995549</v>
      </c>
      <c r="D199" s="899">
        <f t="shared" si="71"/>
        <v>10.555494848364514</v>
      </c>
      <c r="E199" s="899">
        <f t="shared" si="71"/>
        <v>0</v>
      </c>
      <c r="F199" s="899">
        <f t="shared" si="71"/>
        <v>0</v>
      </c>
      <c r="G199" s="899">
        <f t="shared" si="71"/>
        <v>0</v>
      </c>
      <c r="H199" s="899">
        <f t="shared" si="71"/>
        <v>0</v>
      </c>
      <c r="I199" s="899">
        <f t="shared" si="71"/>
        <v>0</v>
      </c>
      <c r="J199" s="899">
        <f t="shared" si="71"/>
        <v>0</v>
      </c>
      <c r="K199" s="899">
        <f t="shared" si="71"/>
        <v>0</v>
      </c>
      <c r="L199" s="899">
        <f>L133*0.487</f>
        <v>0</v>
      </c>
      <c r="M199" s="903">
        <f>M133*0.518</f>
        <v>0</v>
      </c>
      <c r="N199" s="876"/>
      <c r="O199" s="876"/>
      <c r="P199" s="898" t="s">
        <v>178</v>
      </c>
      <c r="Q199" s="899">
        <f>Q133*0.518</f>
        <v>0</v>
      </c>
    </row>
    <row r="200" spans="1:17">
      <c r="A200" s="357"/>
      <c r="B200" s="357"/>
      <c r="C200" s="357"/>
      <c r="D200" s="357"/>
      <c r="E200" s="357"/>
      <c r="F200" s="357"/>
      <c r="G200" s="799"/>
      <c r="H200" s="799"/>
      <c r="I200" s="799"/>
      <c r="J200" s="799"/>
      <c r="K200" s="799"/>
      <c r="L200" s="799"/>
      <c r="M200" s="799"/>
      <c r="N200" s="799"/>
      <c r="O200" s="799"/>
      <c r="P200" s="799"/>
      <c r="Q200" s="799"/>
    </row>
    <row r="201" spans="1:17">
      <c r="A201" s="357"/>
      <c r="B201" s="357"/>
      <c r="C201" s="357"/>
      <c r="D201" s="357"/>
      <c r="E201" s="357"/>
      <c r="F201" s="357"/>
      <c r="G201" s="799"/>
      <c r="H201" s="799"/>
      <c r="I201" s="799"/>
      <c r="J201" s="799"/>
      <c r="K201" s="799"/>
      <c r="L201" s="799"/>
      <c r="M201" s="799"/>
      <c r="N201" s="799"/>
      <c r="O201" s="799"/>
      <c r="P201" s="799"/>
      <c r="Q201" s="799"/>
    </row>
    <row r="202" spans="1:17">
      <c r="A202" s="357"/>
      <c r="B202" s="357"/>
      <c r="C202" s="357"/>
      <c r="D202" s="357"/>
      <c r="E202" s="357"/>
      <c r="F202" s="357"/>
      <c r="G202" s="799"/>
      <c r="H202" s="799"/>
      <c r="I202" s="799"/>
      <c r="J202" s="799"/>
      <c r="K202" s="799"/>
      <c r="L202" s="799"/>
      <c r="M202" s="799"/>
      <c r="N202" s="799"/>
      <c r="O202" s="799"/>
      <c r="P202" s="799"/>
      <c r="Q202" s="799"/>
    </row>
    <row r="203" spans="1:17">
      <c r="A203" s="357"/>
      <c r="B203" s="357"/>
      <c r="C203" s="357"/>
      <c r="D203" s="357"/>
      <c r="E203" s="357"/>
      <c r="F203" s="357"/>
      <c r="G203" s="799"/>
      <c r="H203" s="799"/>
      <c r="I203" s="799"/>
      <c r="J203" s="799"/>
      <c r="K203" s="799"/>
      <c r="L203" s="799"/>
      <c r="M203" s="799"/>
      <c r="N203" s="799"/>
      <c r="O203" s="799"/>
      <c r="P203" s="799"/>
      <c r="Q203" s="799"/>
    </row>
    <row r="204" spans="1:17">
      <c r="A204" s="357"/>
      <c r="B204" s="357"/>
      <c r="C204" s="357"/>
      <c r="D204" s="357"/>
      <c r="E204" s="357"/>
      <c r="F204" s="357"/>
      <c r="G204" s="799"/>
      <c r="H204" s="799"/>
      <c r="I204" s="799"/>
      <c r="J204" s="799"/>
      <c r="K204" s="799"/>
      <c r="L204" s="799"/>
      <c r="M204" s="799"/>
      <c r="N204" s="799"/>
      <c r="O204" s="799"/>
      <c r="P204" s="799"/>
      <c r="Q204" s="799"/>
    </row>
    <row r="205" spans="1:17" ht="13.5" thickBot="1">
      <c r="A205" s="904" t="s">
        <v>184</v>
      </c>
      <c r="B205" s="799"/>
      <c r="C205" s="799"/>
      <c r="D205" s="799"/>
      <c r="E205" s="799"/>
      <c r="F205" s="357"/>
      <c r="G205" s="799"/>
      <c r="H205" s="799"/>
      <c r="I205" s="799"/>
      <c r="J205" s="799"/>
      <c r="K205" s="799"/>
      <c r="L205" s="799"/>
      <c r="M205" s="799"/>
      <c r="N205" s="799"/>
      <c r="O205" s="799"/>
      <c r="P205" s="799"/>
      <c r="Q205" s="799"/>
    </row>
    <row r="206" spans="1:17" ht="13.5" thickBot="1">
      <c r="A206" s="905" t="s">
        <v>174</v>
      </c>
      <c r="B206" s="906">
        <v>0.52100000000000002</v>
      </c>
      <c r="C206" s="799"/>
      <c r="D206" s="799"/>
      <c r="E206" s="799"/>
      <c r="F206" s="357"/>
      <c r="G206" s="799"/>
      <c r="H206" s="799"/>
      <c r="I206" s="799"/>
      <c r="J206" s="799"/>
      <c r="K206" s="799"/>
      <c r="L206" s="799"/>
      <c r="M206" s="799"/>
      <c r="N206" s="799"/>
      <c r="O206" s="799"/>
      <c r="P206" s="799"/>
      <c r="Q206" s="799"/>
    </row>
    <row r="207" spans="1:17">
      <c r="A207" s="907" t="s">
        <v>175</v>
      </c>
      <c r="B207" s="908">
        <v>0.55000000000000004</v>
      </c>
      <c r="C207" s="799"/>
      <c r="D207" s="799"/>
      <c r="E207" s="799"/>
      <c r="F207" s="357"/>
      <c r="G207" s="799"/>
      <c r="H207" s="799"/>
      <c r="I207" s="799"/>
      <c r="J207" s="799"/>
      <c r="K207" s="799"/>
      <c r="L207" s="799"/>
      <c r="M207" s="799"/>
      <c r="N207" s="799"/>
      <c r="O207" s="799"/>
      <c r="P207" s="799"/>
      <c r="Q207" s="799"/>
    </row>
    <row r="208" spans="1:17">
      <c r="A208" s="909" t="s">
        <v>176</v>
      </c>
      <c r="B208" s="910">
        <v>0.52</v>
      </c>
      <c r="C208" s="799"/>
      <c r="D208" s="799"/>
      <c r="E208" s="799"/>
      <c r="F208" s="357"/>
      <c r="G208" s="799"/>
      <c r="H208" s="799"/>
      <c r="I208" s="799"/>
      <c r="J208" s="799"/>
      <c r="K208" s="799"/>
      <c r="L208" s="799"/>
      <c r="M208" s="799"/>
      <c r="N208" s="799"/>
      <c r="O208" s="799"/>
      <c r="P208" s="799"/>
      <c r="Q208" s="799"/>
    </row>
    <row r="209" spans="1:17">
      <c r="A209" s="909" t="s">
        <v>177</v>
      </c>
      <c r="B209" s="910">
        <v>0.54</v>
      </c>
      <c r="C209" s="799"/>
      <c r="D209" s="799"/>
      <c r="E209" s="799"/>
      <c r="F209" s="357"/>
      <c r="G209" s="799"/>
      <c r="H209" s="799"/>
      <c r="I209" s="799"/>
      <c r="J209" s="799"/>
      <c r="K209" s="799"/>
      <c r="L209" s="799"/>
      <c r="M209" s="799"/>
      <c r="N209" s="799"/>
      <c r="O209" s="799"/>
      <c r="P209" s="799"/>
      <c r="Q209" s="799"/>
    </row>
    <row r="210" spans="1:17" ht="13.5" thickBot="1">
      <c r="A210" s="911" t="s">
        <v>178</v>
      </c>
      <c r="B210" s="912">
        <v>0.53</v>
      </c>
      <c r="C210" s="799"/>
      <c r="D210" s="799"/>
      <c r="E210" s="799"/>
      <c r="F210" s="357"/>
      <c r="G210" s="799"/>
      <c r="H210" s="799"/>
      <c r="I210" s="799"/>
      <c r="J210" s="799"/>
      <c r="K210" s="799"/>
      <c r="L210" s="799"/>
      <c r="M210" s="799"/>
      <c r="N210" s="799"/>
      <c r="O210" s="799"/>
      <c r="P210" s="799"/>
      <c r="Q210" s="799"/>
    </row>
    <row r="211" spans="1:17">
      <c r="A211" s="799"/>
      <c r="B211" s="799"/>
      <c r="C211" s="799"/>
      <c r="D211" s="799"/>
      <c r="E211" s="799"/>
      <c r="F211" s="357"/>
      <c r="G211" s="799"/>
      <c r="H211" s="799"/>
      <c r="I211" s="799"/>
      <c r="J211" s="799"/>
      <c r="K211" s="799"/>
      <c r="L211" s="799"/>
      <c r="M211" s="799"/>
      <c r="N211" s="799"/>
      <c r="O211" s="799"/>
      <c r="P211" s="799"/>
      <c r="Q211" s="799"/>
    </row>
    <row r="212" spans="1:17" ht="13.5" thickBot="1">
      <c r="A212" s="904" t="s">
        <v>182</v>
      </c>
      <c r="B212" s="913"/>
      <c r="C212" s="799"/>
      <c r="D212" s="799"/>
      <c r="E212" s="799"/>
      <c r="F212" s="357"/>
      <c r="G212" s="799"/>
      <c r="H212" s="799"/>
      <c r="I212" s="799"/>
      <c r="J212" s="799"/>
      <c r="K212" s="799"/>
      <c r="L212" s="799"/>
      <c r="M212" s="799"/>
      <c r="N212" s="799"/>
      <c r="O212" s="799"/>
      <c r="P212" s="799"/>
      <c r="Q212" s="799"/>
    </row>
    <row r="213" spans="1:17" ht="13.5" thickBot="1">
      <c r="A213" s="905" t="s">
        <v>174</v>
      </c>
      <c r="B213" s="906">
        <v>0.50700000000000001</v>
      </c>
      <c r="C213" s="799"/>
      <c r="D213" s="799"/>
      <c r="E213" s="799"/>
      <c r="F213" s="357"/>
      <c r="G213" s="799"/>
      <c r="H213" s="799"/>
      <c r="I213" s="799"/>
      <c r="J213" s="799"/>
      <c r="K213" s="799"/>
      <c r="L213" s="799"/>
      <c r="M213" s="799"/>
      <c r="N213" s="799"/>
      <c r="O213" s="799"/>
      <c r="P213" s="799"/>
      <c r="Q213" s="799"/>
    </row>
    <row r="214" spans="1:17">
      <c r="A214" s="914" t="s">
        <v>183</v>
      </c>
      <c r="B214" s="908">
        <v>0.53900000000000003</v>
      </c>
      <c r="C214" s="799"/>
      <c r="D214" s="799"/>
      <c r="E214" s="799"/>
      <c r="F214" s="357"/>
      <c r="G214" s="799"/>
      <c r="H214" s="799"/>
      <c r="I214" s="799"/>
      <c r="J214" s="799"/>
      <c r="K214" s="799"/>
      <c r="L214" s="799"/>
      <c r="M214" s="799"/>
      <c r="N214" s="799"/>
      <c r="O214" s="799"/>
      <c r="P214" s="799"/>
      <c r="Q214" s="799"/>
    </row>
    <row r="215" spans="1:17">
      <c r="A215" s="907" t="s">
        <v>175</v>
      </c>
      <c r="B215" s="908">
        <v>0.53900000000000003</v>
      </c>
      <c r="C215" s="799"/>
      <c r="D215" s="799"/>
      <c r="E215" s="799"/>
      <c r="F215" s="357"/>
      <c r="G215" s="799"/>
      <c r="H215" s="799"/>
      <c r="I215" s="799"/>
      <c r="J215" s="799"/>
      <c r="K215" s="799"/>
      <c r="L215" s="799"/>
      <c r="M215" s="799"/>
      <c r="N215" s="799"/>
      <c r="O215" s="799"/>
      <c r="P215" s="799"/>
      <c r="Q215" s="799"/>
    </row>
    <row r="216" spans="1:17" ht="15.75">
      <c r="A216" s="909" t="s">
        <v>176</v>
      </c>
      <c r="B216" s="910">
        <v>0.53500000000000003</v>
      </c>
      <c r="C216" s="799"/>
      <c r="D216" s="799"/>
      <c r="E216" s="799"/>
      <c r="F216" s="357"/>
      <c r="G216" s="799"/>
      <c r="H216" s="799"/>
      <c r="I216" s="799"/>
      <c r="J216" s="799"/>
      <c r="K216" s="799"/>
      <c r="L216" s="874"/>
      <c r="M216" s="799"/>
      <c r="N216" s="799"/>
      <c r="O216" s="799"/>
      <c r="P216" s="799"/>
      <c r="Q216" s="799"/>
    </row>
    <row r="217" spans="1:17">
      <c r="A217" s="909" t="s">
        <v>177</v>
      </c>
      <c r="B217" s="910">
        <v>0.54</v>
      </c>
      <c r="C217" s="799"/>
      <c r="D217" s="799"/>
      <c r="E217" s="799"/>
      <c r="F217" s="357"/>
      <c r="G217" s="915"/>
      <c r="H217" s="915"/>
      <c r="I217" s="915"/>
      <c r="J217" s="915"/>
      <c r="K217" s="915"/>
      <c r="L217" s="915"/>
      <c r="M217" s="915"/>
      <c r="N217" s="799"/>
      <c r="O217" s="799"/>
      <c r="P217" s="799"/>
      <c r="Q217" s="799"/>
    </row>
    <row r="218" spans="1:17">
      <c r="A218" s="909" t="s">
        <v>71</v>
      </c>
      <c r="B218" s="910">
        <v>0.46500000000000002</v>
      </c>
      <c r="C218" s="799"/>
      <c r="D218" s="799"/>
      <c r="E218" s="799"/>
      <c r="F218" s="357"/>
      <c r="G218" s="916"/>
      <c r="H218" s="916"/>
      <c r="I218" s="916"/>
      <c r="J218" s="917"/>
      <c r="K218" s="916"/>
      <c r="L218" s="916"/>
      <c r="M218" s="916"/>
      <c r="N218" s="799"/>
      <c r="O218" s="799"/>
      <c r="P218" s="799"/>
      <c r="Q218" s="799"/>
    </row>
    <row r="219" spans="1:17" ht="13.5" thickBot="1">
      <c r="A219" s="911" t="s">
        <v>178</v>
      </c>
      <c r="B219" s="912">
        <v>0.51600000000000001</v>
      </c>
      <c r="C219" s="799"/>
      <c r="D219" s="799"/>
      <c r="E219" s="799"/>
      <c r="F219" s="918"/>
      <c r="G219" s="918"/>
      <c r="H219" s="918"/>
      <c r="I219" s="918"/>
      <c r="J219" s="919"/>
      <c r="K219" s="918"/>
      <c r="L219" s="918"/>
      <c r="M219" s="916"/>
      <c r="N219" s="799"/>
      <c r="O219" s="799"/>
      <c r="P219" s="799"/>
      <c r="Q219" s="799"/>
    </row>
    <row r="220" spans="1:17">
      <c r="A220" s="799"/>
      <c r="B220" s="799"/>
      <c r="C220" s="799"/>
      <c r="D220" s="799"/>
      <c r="E220" s="799"/>
      <c r="F220" s="799"/>
      <c r="G220" s="918"/>
      <c r="H220" s="918"/>
      <c r="I220" s="918"/>
      <c r="J220" s="918"/>
      <c r="K220" s="918"/>
      <c r="L220" s="918"/>
      <c r="M220" s="918"/>
      <c r="N220" s="799"/>
      <c r="O220" s="799"/>
      <c r="P220" s="799"/>
      <c r="Q220" s="799"/>
    </row>
    <row r="221" spans="1:17" ht="13.5" thickBot="1">
      <c r="A221" s="904" t="s">
        <v>238</v>
      </c>
      <c r="B221" s="799"/>
      <c r="C221" s="799"/>
      <c r="D221" s="799"/>
      <c r="E221" s="799"/>
      <c r="F221" s="799"/>
      <c r="G221" s="918"/>
      <c r="H221" s="918"/>
      <c r="I221" s="918"/>
      <c r="J221" s="918"/>
      <c r="K221" s="918"/>
      <c r="L221" s="918"/>
      <c r="M221" s="918"/>
      <c r="N221" s="799"/>
      <c r="O221" s="799"/>
      <c r="P221" s="799"/>
      <c r="Q221" s="799"/>
    </row>
    <row r="222" spans="1:17" ht="13.5" thickBot="1">
      <c r="A222" s="905" t="s">
        <v>174</v>
      </c>
      <c r="B222" s="906">
        <v>0.51800000000000002</v>
      </c>
      <c r="C222" s="799"/>
      <c r="D222" s="799"/>
      <c r="E222" s="799"/>
      <c r="F222" s="799"/>
      <c r="G222" s="918"/>
      <c r="H222" s="918"/>
      <c r="I222" s="918"/>
      <c r="J222" s="918"/>
      <c r="K222" s="918"/>
      <c r="L222" s="918"/>
      <c r="M222" s="918"/>
      <c r="N222" s="799"/>
      <c r="O222" s="799"/>
      <c r="P222" s="799"/>
      <c r="Q222" s="799"/>
    </row>
    <row r="223" spans="1:17">
      <c r="A223" s="907" t="s">
        <v>175</v>
      </c>
      <c r="B223" s="908">
        <v>0.53300000000000003</v>
      </c>
      <c r="C223" s="799"/>
      <c r="D223" s="799"/>
      <c r="E223" s="799"/>
      <c r="F223" s="799"/>
      <c r="G223" s="918"/>
      <c r="H223" s="918"/>
      <c r="I223" s="918"/>
      <c r="J223" s="918"/>
      <c r="K223" s="918"/>
      <c r="L223" s="918"/>
      <c r="M223" s="918"/>
      <c r="N223" s="799"/>
      <c r="O223" s="799"/>
      <c r="P223" s="799"/>
      <c r="Q223" s="799"/>
    </row>
    <row r="224" spans="1:17">
      <c r="A224" s="909" t="s">
        <v>176</v>
      </c>
      <c r="B224" s="910">
        <v>0.53300000000000003</v>
      </c>
      <c r="C224" s="799"/>
      <c r="D224" s="799"/>
      <c r="E224" s="799"/>
      <c r="F224" s="799"/>
      <c r="G224" s="918"/>
      <c r="H224" s="918"/>
      <c r="I224" s="918"/>
      <c r="J224" s="918"/>
      <c r="K224" s="918"/>
      <c r="L224" s="918"/>
      <c r="M224" s="918"/>
      <c r="N224" s="799"/>
      <c r="O224" s="799"/>
      <c r="P224" s="799"/>
      <c r="Q224" s="799"/>
    </row>
    <row r="225" spans="1:17">
      <c r="A225" s="909" t="s">
        <v>177</v>
      </c>
      <c r="B225" s="910">
        <v>0.52100000000000002</v>
      </c>
      <c r="C225" s="799"/>
      <c r="D225" s="799"/>
      <c r="E225" s="799"/>
      <c r="F225" s="799"/>
      <c r="G225" s="799"/>
      <c r="H225" s="799"/>
      <c r="I225" s="799"/>
      <c r="J225" s="799"/>
      <c r="K225" s="799"/>
      <c r="L225" s="799"/>
      <c r="M225" s="799"/>
      <c r="N225" s="799"/>
      <c r="O225" s="799"/>
      <c r="P225" s="799"/>
      <c r="Q225" s="799"/>
    </row>
    <row r="226" spans="1:17">
      <c r="A226" s="909" t="s">
        <v>71</v>
      </c>
      <c r="B226" s="910">
        <v>0.48699999999999999</v>
      </c>
      <c r="C226" s="799"/>
      <c r="D226" s="799"/>
      <c r="E226" s="915"/>
      <c r="F226" s="799"/>
      <c r="G226" s="799"/>
      <c r="H226" s="799"/>
      <c r="I226" s="799"/>
      <c r="J226" s="799"/>
      <c r="K226" s="799"/>
      <c r="L226" s="799"/>
      <c r="M226" s="799"/>
      <c r="N226" s="799"/>
      <c r="O226" s="799"/>
      <c r="P226" s="799"/>
      <c r="Q226" s="799"/>
    </row>
    <row r="227" spans="1:17" ht="13.5" thickBot="1">
      <c r="A227" s="911" t="s">
        <v>178</v>
      </c>
      <c r="B227" s="912">
        <v>0.51800000000000002</v>
      </c>
      <c r="C227" s="799"/>
      <c r="D227" s="799"/>
      <c r="E227" s="916"/>
      <c r="F227" s="799"/>
      <c r="G227" s="873"/>
      <c r="H227" s="873"/>
      <c r="I227" s="873"/>
      <c r="J227" s="873"/>
      <c r="K227" s="873"/>
      <c r="L227" s="873"/>
      <c r="M227" s="873"/>
      <c r="N227" s="799"/>
      <c r="O227" s="799"/>
      <c r="P227" s="799"/>
      <c r="Q227" s="799"/>
    </row>
    <row r="228" spans="1:17">
      <c r="A228" s="799"/>
      <c r="B228" s="799"/>
      <c r="C228" s="799"/>
      <c r="D228" s="799"/>
      <c r="E228" s="799"/>
      <c r="F228" s="799"/>
      <c r="G228" s="873"/>
      <c r="H228" s="873"/>
      <c r="I228" s="873"/>
      <c r="J228" s="873"/>
      <c r="K228" s="873"/>
      <c r="L228" s="873"/>
      <c r="M228" s="873"/>
      <c r="N228" s="799"/>
      <c r="O228" s="799"/>
      <c r="P228" s="799"/>
      <c r="Q228" s="799"/>
    </row>
    <row r="229" spans="1:17">
      <c r="A229" s="357"/>
      <c r="B229" s="357"/>
      <c r="C229" s="357"/>
      <c r="D229" s="357"/>
      <c r="E229" s="357"/>
      <c r="F229" s="357"/>
      <c r="G229" s="357"/>
      <c r="H229" s="873"/>
      <c r="I229" s="873"/>
      <c r="J229" s="873"/>
      <c r="K229" s="873"/>
      <c r="L229" s="873"/>
      <c r="M229" s="873"/>
      <c r="N229" s="799"/>
      <c r="O229" s="799"/>
      <c r="P229" s="799"/>
      <c r="Q229" s="799"/>
    </row>
    <row r="230" spans="1:17">
      <c r="A230" s="357"/>
      <c r="B230" s="357"/>
      <c r="C230" s="357"/>
      <c r="D230" s="357"/>
      <c r="E230" s="357"/>
      <c r="F230" s="357"/>
      <c r="G230" s="357"/>
      <c r="H230" s="873"/>
      <c r="I230" s="873"/>
      <c r="J230" s="873"/>
      <c r="K230" s="873"/>
      <c r="L230" s="873"/>
      <c r="M230" s="873"/>
      <c r="N230" s="799"/>
      <c r="O230" s="799"/>
      <c r="P230" s="799"/>
      <c r="Q230" s="799"/>
    </row>
    <row r="231" spans="1:17">
      <c r="A231" s="357"/>
      <c r="B231" s="357"/>
      <c r="C231" s="357"/>
      <c r="D231" s="357"/>
      <c r="E231" s="357"/>
      <c r="F231" s="357"/>
      <c r="G231" s="357"/>
      <c r="H231" s="873"/>
      <c r="I231" s="873"/>
      <c r="J231" s="873"/>
      <c r="K231" s="873"/>
      <c r="L231" s="873"/>
      <c r="M231" s="873"/>
      <c r="N231" s="799"/>
      <c r="O231" s="799"/>
      <c r="P231" s="799"/>
      <c r="Q231" s="799"/>
    </row>
    <row r="232" spans="1:17">
      <c r="A232" s="357"/>
      <c r="B232" s="357"/>
      <c r="C232" s="357"/>
      <c r="D232" s="357"/>
      <c r="E232" s="357"/>
      <c r="F232" s="357"/>
      <c r="G232" s="357"/>
      <c r="H232" s="873"/>
      <c r="I232" s="873"/>
      <c r="J232" s="873"/>
      <c r="K232" s="873"/>
      <c r="L232" s="873"/>
      <c r="M232" s="873"/>
      <c r="N232" s="799"/>
      <c r="O232" s="799"/>
      <c r="P232" s="799"/>
      <c r="Q232" s="799"/>
    </row>
    <row r="233" spans="1:17">
      <c r="A233" s="357"/>
      <c r="B233" s="357"/>
      <c r="C233" s="357"/>
      <c r="D233" s="357"/>
      <c r="E233" s="357"/>
      <c r="F233" s="357"/>
      <c r="G233" s="357"/>
      <c r="H233" s="873"/>
      <c r="I233" s="873"/>
      <c r="J233" s="873"/>
      <c r="K233" s="873"/>
      <c r="L233" s="873"/>
      <c r="M233" s="873"/>
      <c r="N233" s="799"/>
      <c r="O233" s="799"/>
      <c r="P233" s="799"/>
      <c r="Q233" s="799"/>
    </row>
    <row r="234" spans="1:17">
      <c r="A234" s="357"/>
      <c r="B234" s="357"/>
      <c r="C234" s="357"/>
      <c r="D234" s="357"/>
      <c r="E234" s="357"/>
      <c r="F234" s="357"/>
      <c r="G234" s="357"/>
      <c r="H234" s="799"/>
      <c r="I234" s="799"/>
      <c r="J234" s="799"/>
      <c r="K234" s="799"/>
      <c r="L234" s="799"/>
      <c r="M234" s="799"/>
      <c r="N234" s="799"/>
      <c r="O234" s="799"/>
      <c r="P234" s="799"/>
      <c r="Q234" s="799"/>
    </row>
    <row r="235" spans="1:17">
      <c r="A235" s="357"/>
      <c r="B235" s="357"/>
      <c r="C235" s="357"/>
      <c r="D235" s="357"/>
      <c r="E235" s="357"/>
      <c r="F235" s="357"/>
      <c r="G235" s="357"/>
      <c r="H235" s="799"/>
      <c r="I235" s="799"/>
      <c r="J235" s="799"/>
      <c r="K235" s="799"/>
      <c r="L235" s="799"/>
      <c r="M235" s="873"/>
      <c r="N235" s="799"/>
      <c r="O235" s="799"/>
      <c r="P235" s="799"/>
      <c r="Q235" s="799"/>
    </row>
    <row r="236" spans="1:17">
      <c r="A236" s="357"/>
      <c r="B236" s="357"/>
      <c r="C236" s="357"/>
      <c r="D236" s="357"/>
      <c r="E236" s="357"/>
      <c r="F236" s="357"/>
      <c r="G236" s="357"/>
      <c r="H236" s="799"/>
      <c r="I236" s="799"/>
      <c r="J236" s="799"/>
      <c r="K236" s="799"/>
      <c r="L236" s="799"/>
      <c r="M236" s="873"/>
      <c r="N236" s="799"/>
      <c r="O236" s="799"/>
      <c r="P236" s="799"/>
      <c r="Q236" s="799"/>
    </row>
    <row r="237" spans="1:17">
      <c r="A237" s="357"/>
      <c r="B237" s="357"/>
      <c r="C237" s="357"/>
      <c r="D237" s="357"/>
      <c r="E237" s="357"/>
      <c r="F237" s="357"/>
      <c r="G237" s="357"/>
      <c r="H237" s="799"/>
      <c r="I237" s="799"/>
      <c r="J237" s="799"/>
      <c r="K237" s="799"/>
      <c r="L237" s="799"/>
      <c r="M237" s="873"/>
      <c r="N237" s="799"/>
      <c r="O237" s="799"/>
      <c r="P237" s="799"/>
      <c r="Q237" s="799"/>
    </row>
    <row r="238" spans="1:17">
      <c r="A238" s="357"/>
      <c r="B238" s="357"/>
      <c r="C238" s="357"/>
      <c r="D238" s="357"/>
      <c r="E238" s="357"/>
      <c r="F238" s="357"/>
      <c r="G238" s="357"/>
      <c r="H238" s="799"/>
      <c r="I238" s="799"/>
      <c r="J238" s="799"/>
      <c r="K238" s="799"/>
      <c r="L238" s="799"/>
      <c r="M238" s="873"/>
      <c r="N238" s="799"/>
      <c r="O238" s="799"/>
      <c r="P238" s="799"/>
      <c r="Q238" s="799"/>
    </row>
    <row r="239" spans="1:17">
      <c r="A239" s="357"/>
      <c r="B239" s="357"/>
      <c r="C239" s="357"/>
      <c r="D239" s="357"/>
      <c r="E239" s="357"/>
      <c r="F239" s="357"/>
      <c r="G239" s="357"/>
      <c r="H239" s="799"/>
      <c r="I239" s="799"/>
      <c r="J239" s="799"/>
      <c r="K239" s="799"/>
      <c r="L239" s="799"/>
      <c r="M239" s="873"/>
      <c r="N239" s="799"/>
      <c r="O239" s="799"/>
      <c r="P239" s="799"/>
      <c r="Q239" s="799"/>
    </row>
    <row r="240" spans="1:17">
      <c r="A240" s="357"/>
      <c r="B240" s="357"/>
      <c r="C240" s="357"/>
      <c r="D240" s="357"/>
      <c r="E240" s="357"/>
      <c r="F240" s="357"/>
      <c r="G240" s="357"/>
      <c r="H240" s="799"/>
      <c r="I240" s="799"/>
      <c r="J240" s="799"/>
      <c r="K240" s="799"/>
      <c r="L240" s="799"/>
      <c r="M240" s="873"/>
      <c r="N240" s="799"/>
      <c r="O240" s="799"/>
      <c r="P240" s="799"/>
      <c r="Q240" s="799"/>
    </row>
    <row r="241" spans="1:17">
      <c r="A241" s="357"/>
      <c r="B241" s="357"/>
      <c r="C241" s="357"/>
      <c r="D241" s="357"/>
      <c r="E241" s="357"/>
      <c r="F241" s="357"/>
      <c r="G241" s="357"/>
      <c r="H241" s="799"/>
      <c r="I241" s="799"/>
      <c r="J241" s="799"/>
      <c r="K241" s="799"/>
      <c r="L241" s="799"/>
      <c r="M241" s="873"/>
      <c r="N241" s="799"/>
      <c r="O241" s="799"/>
      <c r="P241" s="799"/>
      <c r="Q241" s="799"/>
    </row>
    <row r="242" spans="1:17">
      <c r="A242" s="357"/>
      <c r="B242" s="357"/>
      <c r="C242" s="357"/>
      <c r="D242" s="357"/>
      <c r="E242" s="357"/>
      <c r="F242" s="357"/>
      <c r="G242" s="357"/>
      <c r="H242" s="799"/>
      <c r="I242" s="799"/>
      <c r="J242" s="799"/>
      <c r="K242" s="799"/>
      <c r="L242" s="799"/>
      <c r="M242" s="873"/>
      <c r="N242" s="799"/>
      <c r="O242" s="799"/>
      <c r="P242" s="799"/>
      <c r="Q242" s="799"/>
    </row>
    <row r="243" spans="1:17">
      <c r="A243" s="357"/>
      <c r="B243" s="357"/>
      <c r="C243" s="357"/>
      <c r="D243" s="357"/>
      <c r="E243" s="357"/>
      <c r="F243" s="357"/>
      <c r="G243" s="357"/>
      <c r="H243" s="799"/>
      <c r="I243" s="799"/>
      <c r="J243" s="799"/>
      <c r="K243" s="799"/>
      <c r="L243" s="799"/>
      <c r="M243" s="799"/>
      <c r="N243" s="799"/>
      <c r="O243" s="799"/>
      <c r="P243" s="799"/>
      <c r="Q243" s="799"/>
    </row>
    <row r="244" spans="1:17">
      <c r="A244" s="357"/>
      <c r="B244" s="357"/>
      <c r="C244" s="357"/>
      <c r="D244" s="357"/>
      <c r="E244" s="357"/>
      <c r="F244" s="357"/>
      <c r="G244" s="357"/>
      <c r="H244" s="799"/>
      <c r="I244" s="799"/>
      <c r="J244" s="799"/>
      <c r="K244" s="799"/>
      <c r="L244" s="799"/>
      <c r="M244" s="799"/>
      <c r="N244" s="799"/>
      <c r="O244" s="799"/>
      <c r="P244" s="799"/>
      <c r="Q244" s="799"/>
    </row>
    <row r="245" spans="1:17">
      <c r="A245" s="799"/>
      <c r="B245" s="799"/>
      <c r="C245" s="799"/>
      <c r="D245" s="799"/>
      <c r="E245" s="799"/>
      <c r="F245" s="799"/>
      <c r="G245" s="799"/>
      <c r="H245" s="799"/>
      <c r="I245" s="799"/>
      <c r="J245" s="799"/>
      <c r="K245" s="799"/>
      <c r="L245" s="799"/>
      <c r="M245" s="799"/>
      <c r="N245" s="799"/>
      <c r="O245" s="799"/>
      <c r="P245" s="799"/>
      <c r="Q245" s="799"/>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S29" sqref="S29"/>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417" t="s">
        <v>314</v>
      </c>
      <c r="B4" s="1417"/>
      <c r="C4" s="1417"/>
      <c r="D4" s="1417"/>
      <c r="E4" s="1417"/>
      <c r="F4" s="1417"/>
      <c r="G4" s="1417"/>
      <c r="H4" s="1417"/>
      <c r="I4" s="1417"/>
      <c r="J4" s="1417"/>
      <c r="K4" s="1417"/>
      <c r="L4" s="1417"/>
      <c r="M4" s="1417"/>
      <c r="N4" s="1417"/>
    </row>
    <row r="6" spans="1:20" ht="16.5" thickBot="1">
      <c r="C6" s="121"/>
      <c r="E6" s="122"/>
      <c r="F6" s="123"/>
    </row>
    <row r="7" spans="1:20" ht="15.7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75">
      <c r="A8" s="128" t="s">
        <v>263</v>
      </c>
      <c r="B8" s="129"/>
      <c r="C8" s="129"/>
      <c r="D8" s="129"/>
      <c r="E8" s="129"/>
      <c r="F8" s="129"/>
      <c r="G8" s="129"/>
      <c r="H8" s="129"/>
      <c r="I8" s="129"/>
      <c r="J8" s="129"/>
      <c r="K8" s="129"/>
      <c r="L8" s="129"/>
      <c r="M8" s="130"/>
    </row>
    <row r="9" spans="1:20" ht="15.7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7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7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7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75">
      <c r="A13" s="925">
        <v>2023</v>
      </c>
      <c r="B13" s="926">
        <v>17818.25</v>
      </c>
      <c r="C13" s="927">
        <v>17775.46</v>
      </c>
      <c r="D13" s="927">
        <v>18124</v>
      </c>
      <c r="E13" s="927">
        <v>18175.38</v>
      </c>
      <c r="F13" s="927">
        <v>17869.03</v>
      </c>
      <c r="G13" s="927">
        <v>17426.900000000001</v>
      </c>
      <c r="H13" s="927">
        <v>16496.03</v>
      </c>
      <c r="I13" s="927">
        <v>16998.900000000001</v>
      </c>
      <c r="J13" s="928">
        <v>16736.45</v>
      </c>
      <c r="K13" s="927">
        <v>16748.13</v>
      </c>
      <c r="L13" s="927">
        <v>16691</v>
      </c>
      <c r="M13" s="929">
        <v>16230</v>
      </c>
    </row>
    <row r="14" spans="1:20" ht="16.5" thickBot="1">
      <c r="A14" s="132">
        <v>2024</v>
      </c>
      <c r="B14" s="252">
        <v>16814.48</v>
      </c>
      <c r="C14" s="142">
        <v>16937.62</v>
      </c>
      <c r="D14" s="142">
        <v>17143.39</v>
      </c>
      <c r="E14" s="142"/>
      <c r="F14" s="142"/>
      <c r="G14" s="142"/>
      <c r="H14" s="142"/>
      <c r="I14" s="142"/>
      <c r="J14" s="143"/>
      <c r="K14" s="142"/>
      <c r="L14" s="142"/>
      <c r="M14" s="144"/>
    </row>
    <row r="15" spans="1:20" ht="18.75">
      <c r="A15" s="128" t="s">
        <v>265</v>
      </c>
      <c r="B15" s="129"/>
      <c r="C15" s="129"/>
      <c r="D15" s="129"/>
      <c r="E15" s="129"/>
      <c r="F15" s="129"/>
      <c r="G15" s="129"/>
      <c r="H15" s="129"/>
      <c r="I15" s="129"/>
      <c r="J15" s="129"/>
      <c r="K15" s="129"/>
      <c r="L15" s="129"/>
      <c r="M15" s="130"/>
      <c r="O15" s="790"/>
      <c r="P15" s="790"/>
      <c r="Q15" s="790"/>
      <c r="R15" s="790"/>
      <c r="S15" s="790"/>
      <c r="T15" s="359"/>
    </row>
    <row r="16" spans="1:20" ht="15.7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7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7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7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75">
      <c r="A20" s="925">
        <v>2023</v>
      </c>
      <c r="B20" s="930">
        <v>21326.672999999999</v>
      </c>
      <c r="C20" s="927">
        <v>21353.59</v>
      </c>
      <c r="D20" s="927">
        <v>21623.65</v>
      </c>
      <c r="E20" s="927">
        <v>21692.9</v>
      </c>
      <c r="F20" s="927">
        <v>21005.360000000001</v>
      </c>
      <c r="G20" s="927">
        <v>20409.580000000002</v>
      </c>
      <c r="H20" s="927">
        <v>18891.330000000002</v>
      </c>
      <c r="I20" s="927">
        <v>20390.22</v>
      </c>
      <c r="J20" s="928">
        <v>20342.43</v>
      </c>
      <c r="K20" s="927">
        <v>20609.07</v>
      </c>
      <c r="L20" s="927">
        <v>20384</v>
      </c>
      <c r="M20" s="929">
        <v>20235</v>
      </c>
    </row>
    <row r="21" spans="1:20" ht="16.5" thickBot="1">
      <c r="A21" s="132">
        <v>2024</v>
      </c>
      <c r="B21" s="252">
        <v>20425.79</v>
      </c>
      <c r="C21" s="142">
        <v>20421.939999999999</v>
      </c>
      <c r="D21" s="142">
        <v>20343.5</v>
      </c>
      <c r="E21" s="142"/>
      <c r="F21" s="142"/>
      <c r="G21" s="142"/>
      <c r="H21" s="142"/>
      <c r="I21" s="142"/>
      <c r="J21" s="143"/>
      <c r="K21" s="142"/>
      <c r="L21" s="142"/>
      <c r="M21" s="144"/>
    </row>
    <row r="23" spans="1:20" ht="15.75">
      <c r="A23" s="1418" t="s">
        <v>315</v>
      </c>
      <c r="B23" s="1418"/>
      <c r="C23" s="1418"/>
      <c r="D23" s="1418"/>
      <c r="E23" s="1418"/>
      <c r="F23" s="1418"/>
      <c r="G23" s="1418"/>
      <c r="H23" s="1418"/>
      <c r="I23" s="1418"/>
      <c r="J23" s="1418"/>
      <c r="K23" s="1418"/>
      <c r="L23" s="1418"/>
      <c r="M23" s="1418"/>
      <c r="N23" s="1418"/>
    </row>
    <row r="24" spans="1:20" ht="13.5" thickBot="1"/>
    <row r="25" spans="1:20" ht="15.7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5" thickBot="1">
      <c r="A26" s="133" t="s">
        <v>266</v>
      </c>
      <c r="B26" s="134"/>
      <c r="C26" s="134"/>
      <c r="D26" s="134"/>
      <c r="E26" s="134"/>
      <c r="F26" s="134"/>
      <c r="G26" s="134"/>
      <c r="H26" s="134"/>
      <c r="I26" s="134"/>
      <c r="J26" s="134"/>
      <c r="K26" s="134"/>
      <c r="L26" s="134"/>
      <c r="M26" s="135"/>
    </row>
    <row r="27" spans="1:20" ht="15.7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7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7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7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7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90"/>
      <c r="P31" s="790"/>
      <c r="Q31" s="790"/>
      <c r="R31" s="790"/>
      <c r="S31" s="790"/>
      <c r="T31" s="359"/>
    </row>
    <row r="32" spans="1:20" ht="16.5" thickBot="1">
      <c r="A32" s="132">
        <v>2024</v>
      </c>
      <c r="B32" s="252">
        <v>40042.53</v>
      </c>
      <c r="C32" s="142">
        <v>39415.18</v>
      </c>
      <c r="D32" s="142">
        <v>39952.57</v>
      </c>
      <c r="E32" s="142"/>
      <c r="F32" s="142"/>
      <c r="G32" s="142"/>
      <c r="H32" s="142"/>
      <c r="I32" s="142"/>
      <c r="J32" s="143"/>
      <c r="K32" s="142"/>
      <c r="L32" s="142"/>
      <c r="M32" s="144"/>
    </row>
    <row r="33" spans="1:13" ht="15.75">
      <c r="A33" s="128" t="s">
        <v>269</v>
      </c>
      <c r="B33" s="129"/>
      <c r="C33" s="129"/>
      <c r="D33" s="129"/>
      <c r="E33" s="129"/>
      <c r="F33" s="129"/>
      <c r="G33" s="129"/>
      <c r="H33" s="129"/>
      <c r="I33" s="129"/>
      <c r="J33" s="129"/>
      <c r="K33" s="129"/>
      <c r="L33" s="129"/>
      <c r="M33" s="130"/>
    </row>
    <row r="34" spans="1:13" ht="15.7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7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7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7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75">
      <c r="A38" s="925">
        <v>2023</v>
      </c>
      <c r="B38" s="930">
        <v>35216.26</v>
      </c>
      <c r="C38" s="927">
        <v>35142.31</v>
      </c>
      <c r="D38" s="927">
        <v>34996.07</v>
      </c>
      <c r="E38" s="927">
        <v>35809.93</v>
      </c>
      <c r="F38" s="927">
        <v>35165.19</v>
      </c>
      <c r="G38" s="927">
        <v>33595.82</v>
      </c>
      <c r="H38" s="927">
        <v>30237.81</v>
      </c>
      <c r="I38" s="927">
        <v>33117.1</v>
      </c>
      <c r="J38" s="928">
        <v>33257.89</v>
      </c>
      <c r="K38" s="927">
        <v>33807.910000000003</v>
      </c>
      <c r="L38" s="927">
        <v>33965</v>
      </c>
      <c r="M38" s="929">
        <v>35347</v>
      </c>
    </row>
    <row r="39" spans="1:13" ht="16.5" thickBot="1">
      <c r="A39" s="132">
        <v>2024</v>
      </c>
      <c r="B39" s="252">
        <v>34693.67</v>
      </c>
      <c r="C39" s="142">
        <v>34487.550000000003</v>
      </c>
      <c r="D39" s="142">
        <v>35463.46</v>
      </c>
      <c r="E39" s="142"/>
      <c r="F39" s="142"/>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N50" sqref="N50"/>
    </sheetView>
  </sheetViews>
  <sheetFormatPr defaultColWidth="9.140625" defaultRowHeight="12.75"/>
  <sheetData>
    <row r="9" spans="24:26" ht="18">
      <c r="X9" s="486"/>
      <c r="Y9" s="486"/>
      <c r="Z9" s="486"/>
    </row>
    <row r="15" spans="24:26" ht="18.75">
      <c r="X15" s="789"/>
      <c r="Y15" s="366"/>
    </row>
    <row r="21" spans="24:28" ht="18.75">
      <c r="X21" s="366"/>
      <c r="Y21" s="366"/>
      <c r="Z21" s="366"/>
      <c r="AA21" s="366"/>
      <c r="AB21" s="366"/>
    </row>
    <row r="22" spans="24:28" ht="12" customHeight="1"/>
    <row r="23" spans="24:28" ht="12" customHeight="1"/>
    <row r="24" spans="24:28" ht="12" customHeight="1"/>
    <row r="42" spans="1:1" ht="11.45" customHeight="1">
      <c r="A42" s="118"/>
    </row>
    <row r="46" spans="1:1">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90" zoomScaleNormal="90" workbookViewId="0">
      <selection activeCell="O31" sqref="O31"/>
    </sheetView>
  </sheetViews>
  <sheetFormatPr defaultColWidth="9.140625" defaultRowHeight="15"/>
  <cols>
    <col min="1" max="1" width="20.42578125" style="455" customWidth="1"/>
    <col min="2" max="2" width="11.5703125" style="455" customWidth="1"/>
    <col min="3" max="3" width="13" style="455" customWidth="1"/>
    <col min="4" max="4" width="12.140625" style="455" customWidth="1"/>
    <col min="5" max="5" width="8.7109375" style="455" customWidth="1"/>
    <col min="6" max="6" width="12.7109375" style="455" customWidth="1"/>
    <col min="7" max="7" width="9.28515625" style="455" customWidth="1"/>
    <col min="8" max="8" width="12" style="455" customWidth="1"/>
    <col min="9" max="9" width="11.7109375" style="455" customWidth="1"/>
    <col min="10" max="10" width="11.5703125" style="455" bestFit="1" customWidth="1"/>
    <col min="11" max="11" width="12.42578125" style="455" customWidth="1"/>
    <col min="12" max="16384" width="9.140625" style="455"/>
  </cols>
  <sheetData>
    <row r="1" spans="1:13" ht="31.5" customHeight="1" thickBot="1">
      <c r="A1" s="1241" t="s">
        <v>63</v>
      </c>
      <c r="B1" s="1241"/>
      <c r="C1" s="1241"/>
      <c r="D1" s="1241"/>
      <c r="E1" s="1241"/>
      <c r="F1" s="1241"/>
      <c r="G1" s="1241"/>
      <c r="H1" s="1241"/>
      <c r="I1" s="1241"/>
      <c r="J1" s="1241"/>
      <c r="K1" s="594"/>
    </row>
    <row r="2" spans="1:13" ht="16.5" thickBot="1">
      <c r="A2" s="1255" t="s">
        <v>236</v>
      </c>
      <c r="B2" s="1256"/>
      <c r="C2" s="1256"/>
      <c r="D2" s="1256"/>
      <c r="E2" s="1256"/>
      <c r="F2" s="1256"/>
      <c r="G2" s="1256"/>
      <c r="H2" s="1256"/>
      <c r="I2" s="1256"/>
      <c r="J2" s="1257"/>
    </row>
    <row r="3" spans="1:13" ht="30.75" thickBot="1">
      <c r="A3" s="595"/>
      <c r="B3" s="596"/>
      <c r="C3" s="597" t="s">
        <v>476</v>
      </c>
      <c r="D3" s="598"/>
      <c r="E3" s="599"/>
      <c r="F3" s="600" t="s">
        <v>225</v>
      </c>
      <c r="G3" s="601" t="s">
        <v>226</v>
      </c>
      <c r="H3" s="602" t="s">
        <v>66</v>
      </c>
      <c r="I3" s="600" t="s">
        <v>227</v>
      </c>
      <c r="J3" s="601" t="s">
        <v>228</v>
      </c>
    </row>
    <row r="4" spans="1:13" ht="30">
      <c r="A4" s="603" t="s">
        <v>53</v>
      </c>
      <c r="B4" s="595" t="s">
        <v>60</v>
      </c>
      <c r="C4" s="604" t="s">
        <v>61</v>
      </c>
      <c r="D4" s="605" t="s">
        <v>62</v>
      </c>
      <c r="E4" s="606" t="s">
        <v>67</v>
      </c>
      <c r="F4" s="607" t="s">
        <v>55</v>
      </c>
      <c r="G4" s="608" t="s">
        <v>49</v>
      </c>
      <c r="H4" s="609" t="s">
        <v>68</v>
      </c>
      <c r="I4" s="610" t="s">
        <v>50</v>
      </c>
      <c r="J4" s="611" t="s">
        <v>67</v>
      </c>
    </row>
    <row r="5" spans="1:13" ht="15.75" thickBot="1">
      <c r="A5" s="612"/>
      <c r="B5" s="585" t="s">
        <v>529</v>
      </c>
      <c r="C5" s="613" t="s">
        <v>529</v>
      </c>
      <c r="D5" s="613" t="s">
        <v>529</v>
      </c>
      <c r="E5" s="614" t="s">
        <v>50</v>
      </c>
      <c r="F5" s="584" t="s">
        <v>529</v>
      </c>
      <c r="G5" s="615" t="s">
        <v>69</v>
      </c>
      <c r="H5" s="616" t="s">
        <v>65</v>
      </c>
      <c r="I5" s="584" t="s">
        <v>529</v>
      </c>
      <c r="J5" s="617" t="s">
        <v>57</v>
      </c>
    </row>
    <row r="6" spans="1:13" ht="15.75" thickBot="1">
      <c r="A6" s="618" t="s">
        <v>231</v>
      </c>
      <c r="B6" s="619"/>
      <c r="C6" s="619"/>
      <c r="D6" s="619"/>
      <c r="E6" s="619"/>
      <c r="F6" s="619"/>
      <c r="G6" s="619"/>
      <c r="H6" s="619"/>
      <c r="I6" s="620"/>
      <c r="J6" s="621"/>
    </row>
    <row r="7" spans="1:13" ht="15.75" thickBot="1">
      <c r="A7" s="622" t="s">
        <v>18</v>
      </c>
      <c r="B7" s="623">
        <v>10.006239779933185</v>
      </c>
      <c r="C7" s="624">
        <v>19317.065212226225</v>
      </c>
      <c r="D7" s="625">
        <v>19703.40651647075</v>
      </c>
      <c r="E7" s="626">
        <v>0.94723190432968485</v>
      </c>
      <c r="F7" s="627">
        <v>323.560677123777</v>
      </c>
      <c r="G7" s="626">
        <v>0.90545260327107124</v>
      </c>
      <c r="H7" s="626">
        <v>-9.4501476585571655</v>
      </c>
      <c r="I7" s="626">
        <v>100</v>
      </c>
      <c r="J7" s="628" t="s">
        <v>19</v>
      </c>
    </row>
    <row r="8" spans="1:13">
      <c r="A8" s="629" t="s">
        <v>74</v>
      </c>
      <c r="B8" s="630">
        <v>8.5668517323529407</v>
      </c>
      <c r="C8" s="631">
        <v>15893.973529411764</v>
      </c>
      <c r="D8" s="632">
        <v>16211.852999999999</v>
      </c>
      <c r="E8" s="633">
        <v>9.4421807301571619</v>
      </c>
      <c r="F8" s="634">
        <v>231.69999999999996</v>
      </c>
      <c r="G8" s="635">
        <v>-3.4583333333333499</v>
      </c>
      <c r="H8" s="635">
        <v>50</v>
      </c>
      <c r="I8" s="636">
        <v>9.3182171144587669E-2</v>
      </c>
      <c r="J8" s="637">
        <v>3.6931292224604548E-2</v>
      </c>
    </row>
    <row r="9" spans="1:13">
      <c r="A9" s="638" t="s">
        <v>75</v>
      </c>
      <c r="B9" s="639">
        <v>10.889633536269423</v>
      </c>
      <c r="C9" s="588">
        <v>20430.83215059929</v>
      </c>
      <c r="D9" s="640">
        <v>20839.448793611275</v>
      </c>
      <c r="E9" s="641">
        <v>0.84404099312964609</v>
      </c>
      <c r="F9" s="642">
        <v>358.23357172907026</v>
      </c>
      <c r="G9" s="643">
        <v>0.79273891541706709</v>
      </c>
      <c r="H9" s="643">
        <v>-3.413246647704185</v>
      </c>
      <c r="I9" s="643">
        <v>36.915670135114148</v>
      </c>
      <c r="J9" s="644">
        <v>2.3073168795945307</v>
      </c>
    </row>
    <row r="10" spans="1:13">
      <c r="A10" s="638" t="s">
        <v>76</v>
      </c>
      <c r="B10" s="639">
        <v>10.543309745158814</v>
      </c>
      <c r="C10" s="588">
        <v>19781.068940260437</v>
      </c>
      <c r="D10" s="640">
        <v>20176.690319065645</v>
      </c>
      <c r="E10" s="641">
        <v>-6.9847759233009177E-2</v>
      </c>
      <c r="F10" s="642">
        <v>394.66213921901527</v>
      </c>
      <c r="G10" s="643">
        <v>0.17055852013602724</v>
      </c>
      <c r="H10" s="643">
        <v>1.7271157167530224</v>
      </c>
      <c r="I10" s="643">
        <v>9.1473831340270237</v>
      </c>
      <c r="J10" s="644">
        <v>1.0050684103594669</v>
      </c>
    </row>
    <row r="11" spans="1:13">
      <c r="A11" s="638" t="s">
        <v>77</v>
      </c>
      <c r="B11" s="645" t="s">
        <v>72</v>
      </c>
      <c r="C11" s="588" t="s">
        <v>72</v>
      </c>
      <c r="D11" s="640" t="s">
        <v>72</v>
      </c>
      <c r="E11" s="641" t="s">
        <v>72</v>
      </c>
      <c r="F11" s="642" t="s">
        <v>72</v>
      </c>
      <c r="G11" s="643" t="s">
        <v>72</v>
      </c>
      <c r="H11" s="643" t="s">
        <v>72</v>
      </c>
      <c r="I11" s="643" t="s">
        <v>72</v>
      </c>
      <c r="J11" s="644" t="s">
        <v>72</v>
      </c>
    </row>
    <row r="12" spans="1:13">
      <c r="A12" s="638" t="s">
        <v>71</v>
      </c>
      <c r="B12" s="639">
        <v>8.3719417633017965</v>
      </c>
      <c r="C12" s="588">
        <v>17190.845509859952</v>
      </c>
      <c r="D12" s="640">
        <v>17534.66242005715</v>
      </c>
      <c r="E12" s="641">
        <v>1.6123903586183537</v>
      </c>
      <c r="F12" s="642">
        <v>277.75616999487971</v>
      </c>
      <c r="G12" s="643">
        <v>-0.7372470370496883</v>
      </c>
      <c r="H12" s="643">
        <v>-17.3508252221752</v>
      </c>
      <c r="I12" s="643">
        <v>30.330796707563284</v>
      </c>
      <c r="J12" s="644">
        <v>-2.8994100144167483</v>
      </c>
    </row>
    <row r="13" spans="1:13" ht="15.75" thickBot="1">
      <c r="A13" s="646" t="s">
        <v>78</v>
      </c>
      <c r="B13" s="647">
        <v>10.122088679905305</v>
      </c>
      <c r="C13" s="589">
        <v>19540.711737268928</v>
      </c>
      <c r="D13" s="648">
        <v>19931.525972014308</v>
      </c>
      <c r="E13" s="649">
        <v>-1.2628303174533813</v>
      </c>
      <c r="F13" s="650">
        <v>300.91281373844123</v>
      </c>
      <c r="G13" s="651">
        <v>-0.47875768327797524</v>
      </c>
      <c r="H13" s="651">
        <v>-11.150234741784038</v>
      </c>
      <c r="I13" s="651">
        <v>23.512967852150954</v>
      </c>
      <c r="J13" s="652">
        <v>-0.44990656776185745</v>
      </c>
    </row>
    <row r="14" spans="1:13" ht="19.5" thickBot="1">
      <c r="A14" s="618" t="s">
        <v>229</v>
      </c>
      <c r="B14" s="619"/>
      <c r="C14" s="619"/>
      <c r="D14" s="653"/>
      <c r="E14" s="619"/>
      <c r="F14" s="619"/>
      <c r="G14" s="619"/>
      <c r="H14" s="619"/>
      <c r="I14" s="620"/>
      <c r="J14" s="621"/>
      <c r="L14" s="789"/>
      <c r="M14" s="366"/>
    </row>
    <row r="15" spans="1:13" ht="15.75" thickBot="1">
      <c r="A15" s="622" t="s">
        <v>18</v>
      </c>
      <c r="B15" s="654">
        <v>9.9678496388092448</v>
      </c>
      <c r="C15" s="655">
        <v>19242.952970674218</v>
      </c>
      <c r="D15" s="656">
        <v>19627.812030087702</v>
      </c>
      <c r="E15" s="626">
        <v>0.67402639660408692</v>
      </c>
      <c r="F15" s="626">
        <v>317.69248470725307</v>
      </c>
      <c r="G15" s="626">
        <v>0.5422899402550948</v>
      </c>
      <c r="H15" s="626">
        <v>4.4417401886218437</v>
      </c>
      <c r="I15" s="626">
        <v>100</v>
      </c>
      <c r="J15" s="628" t="s">
        <v>19</v>
      </c>
    </row>
    <row r="16" spans="1:13">
      <c r="A16" s="629" t="s">
        <v>74</v>
      </c>
      <c r="B16" s="657">
        <v>10.541090147456284</v>
      </c>
      <c r="C16" s="631">
        <v>19556.753520327056</v>
      </c>
      <c r="D16" s="632">
        <v>19947.888590733597</v>
      </c>
      <c r="E16" s="633">
        <v>2.6933861135408308</v>
      </c>
      <c r="F16" s="634">
        <v>259</v>
      </c>
      <c r="G16" s="635">
        <v>13.312499999999993</v>
      </c>
      <c r="H16" s="635">
        <v>42.857142857142854</v>
      </c>
      <c r="I16" s="636">
        <v>0.14564520827264782</v>
      </c>
      <c r="J16" s="637">
        <v>3.916513525774061E-2</v>
      </c>
    </row>
    <row r="17" spans="1:10">
      <c r="A17" s="638" t="s">
        <v>75</v>
      </c>
      <c r="B17" s="639">
        <v>10.680689079324091</v>
      </c>
      <c r="C17" s="588">
        <v>20038.816283910113</v>
      </c>
      <c r="D17" s="640">
        <v>20439.592609588315</v>
      </c>
      <c r="E17" s="641">
        <v>-0.40912482997813476</v>
      </c>
      <c r="F17" s="642">
        <v>353.08798927613941</v>
      </c>
      <c r="G17" s="643">
        <v>-0.61755295646440223</v>
      </c>
      <c r="H17" s="643">
        <v>5.3077357425183509</v>
      </c>
      <c r="I17" s="643">
        <v>27.162831342848818</v>
      </c>
      <c r="J17" s="644">
        <v>0.22337287007729145</v>
      </c>
    </row>
    <row r="18" spans="1:10">
      <c r="A18" s="638" t="s">
        <v>76</v>
      </c>
      <c r="B18" s="639">
        <v>10.68741762884604</v>
      </c>
      <c r="C18" s="588">
        <v>20051.440204213959</v>
      </c>
      <c r="D18" s="640">
        <v>20452.469008298238</v>
      </c>
      <c r="E18" s="641">
        <v>0.12529180317002478</v>
      </c>
      <c r="F18" s="642">
        <v>396.74103194103191</v>
      </c>
      <c r="G18" s="643">
        <v>1.8445155535963369</v>
      </c>
      <c r="H18" s="643">
        <v>14.325842696629213</v>
      </c>
      <c r="I18" s="643">
        <v>5.927759976696767</v>
      </c>
      <c r="J18" s="644">
        <v>0.5124876919386292</v>
      </c>
    </row>
    <row r="19" spans="1:10">
      <c r="A19" s="638" t="s">
        <v>77</v>
      </c>
      <c r="B19" s="645" t="s">
        <v>72</v>
      </c>
      <c r="C19" s="588" t="s">
        <v>510</v>
      </c>
      <c r="D19" s="640" t="s">
        <v>510</v>
      </c>
      <c r="E19" s="641" t="s">
        <v>72</v>
      </c>
      <c r="F19" s="642" t="s">
        <v>510</v>
      </c>
      <c r="G19" s="643" t="s">
        <v>72</v>
      </c>
      <c r="H19" s="643" t="s">
        <v>72</v>
      </c>
      <c r="I19" s="643" t="s">
        <v>72</v>
      </c>
      <c r="J19" s="644" t="s">
        <v>72</v>
      </c>
    </row>
    <row r="20" spans="1:10">
      <c r="A20" s="638" t="s">
        <v>71</v>
      </c>
      <c r="B20" s="639">
        <v>8.1705655193409576</v>
      </c>
      <c r="C20" s="588">
        <v>16777.341928831538</v>
      </c>
      <c r="D20" s="640">
        <v>17112.888767408171</v>
      </c>
      <c r="E20" s="641">
        <v>0.13106923943937118</v>
      </c>
      <c r="F20" s="642">
        <v>295.43285782215884</v>
      </c>
      <c r="G20" s="643">
        <v>0.8721883031033788</v>
      </c>
      <c r="H20" s="643">
        <v>-8.4457988680888114</v>
      </c>
      <c r="I20" s="643">
        <v>30.629187299737836</v>
      </c>
      <c r="J20" s="644">
        <v>-4.3114880881538582</v>
      </c>
    </row>
    <row r="21" spans="1:10" ht="15.75" thickBot="1">
      <c r="A21" s="646" t="s">
        <v>78</v>
      </c>
      <c r="B21" s="647">
        <v>10.594186897455602</v>
      </c>
      <c r="C21" s="589">
        <v>20452.098257636295</v>
      </c>
      <c r="D21" s="648">
        <v>20861.140222789021</v>
      </c>
      <c r="E21" s="649">
        <v>0.20209289755163598</v>
      </c>
      <c r="F21" s="650">
        <v>296.12426108374382</v>
      </c>
      <c r="G21" s="651">
        <v>0.28075451647949023</v>
      </c>
      <c r="H21" s="651">
        <v>15.614617940199334</v>
      </c>
      <c r="I21" s="651">
        <v>35.479172735217013</v>
      </c>
      <c r="J21" s="652">
        <v>3.4286707577299396</v>
      </c>
    </row>
    <row r="22" spans="1:10" ht="15.75" thickBot="1">
      <c r="A22" s="618" t="s">
        <v>232</v>
      </c>
      <c r="B22" s="619"/>
      <c r="C22" s="619"/>
      <c r="D22" s="653"/>
      <c r="E22" s="619"/>
      <c r="F22" s="619"/>
      <c r="G22" s="619"/>
      <c r="H22" s="619"/>
      <c r="I22" s="620"/>
      <c r="J22" s="621"/>
    </row>
    <row r="23" spans="1:10" ht="15.75" thickBot="1">
      <c r="A23" s="622" t="s">
        <v>18</v>
      </c>
      <c r="B23" s="654">
        <v>9.8589294941576746</v>
      </c>
      <c r="C23" s="655">
        <v>19032.682421153811</v>
      </c>
      <c r="D23" s="656">
        <v>19413.33606957689</v>
      </c>
      <c r="E23" s="626">
        <v>1.6094062059368468</v>
      </c>
      <c r="F23" s="626">
        <v>318.1521907931226</v>
      </c>
      <c r="G23" s="626">
        <v>2.6601304948414111</v>
      </c>
      <c r="H23" s="626">
        <v>-8.4306754697816153</v>
      </c>
      <c r="I23" s="626">
        <v>100</v>
      </c>
      <c r="J23" s="628" t="s">
        <v>19</v>
      </c>
    </row>
    <row r="24" spans="1:10">
      <c r="A24" s="629" t="s">
        <v>74</v>
      </c>
      <c r="B24" s="630" t="s">
        <v>72</v>
      </c>
      <c r="C24" s="631" t="s">
        <v>72</v>
      </c>
      <c r="D24" s="632" t="s">
        <v>72</v>
      </c>
      <c r="E24" s="633" t="s">
        <v>72</v>
      </c>
      <c r="F24" s="634" t="s">
        <v>72</v>
      </c>
      <c r="G24" s="635" t="s">
        <v>72</v>
      </c>
      <c r="H24" s="636" t="s">
        <v>72</v>
      </c>
      <c r="I24" s="636" t="s">
        <v>72</v>
      </c>
      <c r="J24" s="658" t="s">
        <v>72</v>
      </c>
    </row>
    <row r="25" spans="1:10">
      <c r="A25" s="638" t="s">
        <v>75</v>
      </c>
      <c r="B25" s="645">
        <v>10.944701252738966</v>
      </c>
      <c r="C25" s="588">
        <v>20534.148691817943</v>
      </c>
      <c r="D25" s="640">
        <v>20944.831665654303</v>
      </c>
      <c r="E25" s="641">
        <v>0.86145004745668607</v>
      </c>
      <c r="F25" s="642">
        <v>359.55823754789276</v>
      </c>
      <c r="G25" s="643">
        <v>0.54256058302151577</v>
      </c>
      <c r="H25" s="643">
        <v>5.241935483870968</v>
      </c>
      <c r="I25" s="659">
        <v>28.951747088186359</v>
      </c>
      <c r="J25" s="660">
        <v>3.7612950820918911</v>
      </c>
    </row>
    <row r="26" spans="1:10">
      <c r="A26" s="638" t="s">
        <v>76</v>
      </c>
      <c r="B26" s="639">
        <v>10.559338305255102</v>
      </c>
      <c r="C26" s="588">
        <v>19811.14128565685</v>
      </c>
      <c r="D26" s="640">
        <v>20207.364111369989</v>
      </c>
      <c r="E26" s="641">
        <v>0.39353324946685142</v>
      </c>
      <c r="F26" s="642">
        <v>420.81274509803916</v>
      </c>
      <c r="G26" s="643">
        <v>3.7740177839760873</v>
      </c>
      <c r="H26" s="643">
        <v>-10.526315789473683</v>
      </c>
      <c r="I26" s="643">
        <v>5.657237936772046</v>
      </c>
      <c r="J26" s="644">
        <v>-0.13250304849966543</v>
      </c>
    </row>
    <row r="27" spans="1:10">
      <c r="A27" s="638" t="s">
        <v>77</v>
      </c>
      <c r="B27" s="645" t="s">
        <v>72</v>
      </c>
      <c r="C27" s="588" t="s">
        <v>72</v>
      </c>
      <c r="D27" s="640" t="s">
        <v>72</v>
      </c>
      <c r="E27" s="641" t="s">
        <v>72</v>
      </c>
      <c r="F27" s="642" t="s">
        <v>72</v>
      </c>
      <c r="G27" s="643" t="s">
        <v>72</v>
      </c>
      <c r="H27" s="643" t="s">
        <v>72</v>
      </c>
      <c r="I27" s="643" t="s">
        <v>72</v>
      </c>
      <c r="J27" s="644" t="s">
        <v>72</v>
      </c>
    </row>
    <row r="28" spans="1:10">
      <c r="A28" s="638" t="s">
        <v>71</v>
      </c>
      <c r="B28" s="645">
        <v>8.5089903061110164</v>
      </c>
      <c r="C28" s="588">
        <v>17472.259355464099</v>
      </c>
      <c r="D28" s="640">
        <v>17821.704542573381</v>
      </c>
      <c r="E28" s="641">
        <v>2.3080760143130314</v>
      </c>
      <c r="F28" s="642">
        <v>287.12889733840308</v>
      </c>
      <c r="G28" s="643">
        <v>2.5852030931186221</v>
      </c>
      <c r="H28" s="643">
        <v>-16.153028692879914</v>
      </c>
      <c r="I28" s="643">
        <v>43.760399334442596</v>
      </c>
      <c r="J28" s="644">
        <v>-4.0303573948616247</v>
      </c>
    </row>
    <row r="29" spans="1:10" ht="15.75" thickBot="1">
      <c r="A29" s="646" t="s">
        <v>78</v>
      </c>
      <c r="B29" s="647">
        <v>10.029315294601194</v>
      </c>
      <c r="C29" s="589">
        <v>19361.612537840141</v>
      </c>
      <c r="D29" s="648">
        <v>19748.844788596944</v>
      </c>
      <c r="E29" s="649">
        <v>-0.94309370227622646</v>
      </c>
      <c r="F29" s="650">
        <v>298.64461538461541</v>
      </c>
      <c r="G29" s="651">
        <v>1.3066099708084997</v>
      </c>
      <c r="H29" s="651">
        <v>-6.6985645933014357</v>
      </c>
      <c r="I29" s="651">
        <v>21.630615640599</v>
      </c>
      <c r="J29" s="652">
        <v>0.40156536126939102</v>
      </c>
    </row>
    <row r="30" spans="1:10">
      <c r="A30" s="661" t="s">
        <v>313</v>
      </c>
    </row>
    <row r="31" spans="1:10">
      <c r="A31" s="467" t="s">
        <v>508</v>
      </c>
    </row>
    <row r="32" spans="1:10" ht="15.75" thickBot="1">
      <c r="A32" s="662" t="s">
        <v>507</v>
      </c>
      <c r="B32" s="663"/>
    </row>
    <row r="33" spans="1:8" ht="15.75" thickBot="1">
      <c r="A33" s="664" t="s">
        <v>39</v>
      </c>
      <c r="B33" s="1243" t="s">
        <v>40</v>
      </c>
      <c r="C33" s="1244"/>
      <c r="D33" s="1244"/>
      <c r="E33" s="1244"/>
      <c r="F33" s="1244"/>
      <c r="G33" s="1244"/>
      <c r="H33" s="1245"/>
    </row>
    <row r="34" spans="1:8">
      <c r="A34" s="665" t="s">
        <v>43</v>
      </c>
      <c r="B34" s="1249" t="s">
        <v>44</v>
      </c>
      <c r="C34" s="1250"/>
      <c r="D34" s="1250"/>
      <c r="E34" s="1250"/>
      <c r="F34" s="1250"/>
      <c r="G34" s="1250"/>
      <c r="H34" s="1251"/>
    </row>
    <row r="35" spans="1:8">
      <c r="A35" s="666" t="s">
        <v>45</v>
      </c>
      <c r="B35" s="1246" t="s">
        <v>46</v>
      </c>
      <c r="C35" s="1247"/>
      <c r="D35" s="1247"/>
      <c r="E35" s="1247"/>
      <c r="F35" s="1247"/>
      <c r="G35" s="1247"/>
      <c r="H35" s="1248"/>
    </row>
    <row r="36" spans="1:8" ht="15.75" thickBot="1">
      <c r="A36" s="667" t="s">
        <v>47</v>
      </c>
      <c r="B36" s="1252" t="s">
        <v>42</v>
      </c>
      <c r="C36" s="1253"/>
      <c r="D36" s="1253"/>
      <c r="E36" s="1253"/>
      <c r="F36" s="1253"/>
      <c r="G36" s="1253"/>
      <c r="H36" s="1254"/>
    </row>
    <row r="37" spans="1:8">
      <c r="A37" s="1242"/>
      <c r="B37" s="124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sqref="A1:XFD1048576"/>
    </sheetView>
  </sheetViews>
  <sheetFormatPr defaultColWidth="9.5703125" defaultRowHeight="15"/>
  <cols>
    <col min="1" max="1" width="18.140625" style="455" customWidth="1"/>
    <col min="2" max="2" width="11" style="455" customWidth="1"/>
    <col min="3" max="3" width="10" style="455" customWidth="1"/>
    <col min="4" max="4" width="9.5703125" style="455" customWidth="1"/>
    <col min="5" max="5" width="11.85546875" style="455" customWidth="1"/>
    <col min="6" max="6" width="10.5703125" style="455" customWidth="1"/>
    <col min="7" max="7" width="9.5703125" style="455"/>
    <col min="8" max="8" width="10" style="455" customWidth="1"/>
    <col min="9" max="9" width="10.42578125" style="455" customWidth="1"/>
    <col min="10" max="11" width="9.5703125" style="455"/>
    <col min="12" max="12" width="10.42578125" style="455" customWidth="1"/>
    <col min="13" max="256" width="9.5703125" style="455"/>
    <col min="257" max="257" width="18.140625" style="455" customWidth="1"/>
    <col min="258" max="258" width="11" style="455" customWidth="1"/>
    <col min="259" max="259" width="10" style="455" customWidth="1"/>
    <col min="260" max="260" width="9.5703125" style="455" customWidth="1"/>
    <col min="261" max="261" width="11.85546875" style="455" customWidth="1"/>
    <col min="262" max="262" width="10.5703125" style="455" customWidth="1"/>
    <col min="263" max="263" width="9.5703125" style="455"/>
    <col min="264" max="264" width="10" style="455" customWidth="1"/>
    <col min="265" max="265" width="10.42578125" style="455" customWidth="1"/>
    <col min="266" max="267" width="9.5703125" style="455"/>
    <col min="268" max="268" width="10.42578125" style="455" customWidth="1"/>
    <col min="269" max="512" width="9.5703125" style="455"/>
    <col min="513" max="513" width="18.140625" style="455" customWidth="1"/>
    <col min="514" max="514" width="11" style="455" customWidth="1"/>
    <col min="515" max="515" width="10" style="455" customWidth="1"/>
    <col min="516" max="516" width="9.5703125" style="455" customWidth="1"/>
    <col min="517" max="517" width="11.85546875" style="455" customWidth="1"/>
    <col min="518" max="518" width="10.5703125" style="455" customWidth="1"/>
    <col min="519" max="519" width="9.5703125" style="455"/>
    <col min="520" max="520" width="10" style="455" customWidth="1"/>
    <col min="521" max="521" width="10.42578125" style="455" customWidth="1"/>
    <col min="522" max="523" width="9.5703125" style="455"/>
    <col min="524" max="524" width="10.42578125" style="455" customWidth="1"/>
    <col min="525" max="768" width="9.5703125" style="455"/>
    <col min="769" max="769" width="18.140625" style="455" customWidth="1"/>
    <col min="770" max="770" width="11" style="455" customWidth="1"/>
    <col min="771" max="771" width="10" style="455" customWidth="1"/>
    <col min="772" max="772" width="9.5703125" style="455" customWidth="1"/>
    <col min="773" max="773" width="11.85546875" style="455" customWidth="1"/>
    <col min="774" max="774" width="10.5703125" style="455" customWidth="1"/>
    <col min="775" max="775" width="9.5703125" style="455"/>
    <col min="776" max="776" width="10" style="455" customWidth="1"/>
    <col min="777" max="777" width="10.42578125" style="455" customWidth="1"/>
    <col min="778" max="779" width="9.5703125" style="455"/>
    <col min="780" max="780" width="10.42578125" style="455" customWidth="1"/>
    <col min="781" max="1024" width="9.5703125" style="455"/>
    <col min="1025" max="1025" width="18.140625" style="455" customWidth="1"/>
    <col min="1026" max="1026" width="11" style="455" customWidth="1"/>
    <col min="1027" max="1027" width="10" style="455" customWidth="1"/>
    <col min="1028" max="1028" width="9.5703125" style="455" customWidth="1"/>
    <col min="1029" max="1029" width="11.85546875" style="455" customWidth="1"/>
    <col min="1030" max="1030" width="10.5703125" style="455" customWidth="1"/>
    <col min="1031" max="1031" width="9.5703125" style="455"/>
    <col min="1032" max="1032" width="10" style="455" customWidth="1"/>
    <col min="1033" max="1033" width="10.42578125" style="455" customWidth="1"/>
    <col min="1034" max="1035" width="9.5703125" style="455"/>
    <col min="1036" max="1036" width="10.42578125" style="455" customWidth="1"/>
    <col min="1037" max="1280" width="9.5703125" style="455"/>
    <col min="1281" max="1281" width="18.140625" style="455" customWidth="1"/>
    <col min="1282" max="1282" width="11" style="455" customWidth="1"/>
    <col min="1283" max="1283" width="10" style="455" customWidth="1"/>
    <col min="1284" max="1284" width="9.5703125" style="455" customWidth="1"/>
    <col min="1285" max="1285" width="11.85546875" style="455" customWidth="1"/>
    <col min="1286" max="1286" width="10.5703125" style="455" customWidth="1"/>
    <col min="1287" max="1287" width="9.5703125" style="455"/>
    <col min="1288" max="1288" width="10" style="455" customWidth="1"/>
    <col min="1289" max="1289" width="10.42578125" style="455" customWidth="1"/>
    <col min="1290" max="1291" width="9.5703125" style="455"/>
    <col min="1292" max="1292" width="10.42578125" style="455" customWidth="1"/>
    <col min="1293" max="1536" width="9.5703125" style="455"/>
    <col min="1537" max="1537" width="18.140625" style="455" customWidth="1"/>
    <col min="1538" max="1538" width="11" style="455" customWidth="1"/>
    <col min="1539" max="1539" width="10" style="455" customWidth="1"/>
    <col min="1540" max="1540" width="9.5703125" style="455" customWidth="1"/>
    <col min="1541" max="1541" width="11.85546875" style="455" customWidth="1"/>
    <col min="1542" max="1542" width="10.5703125" style="455" customWidth="1"/>
    <col min="1543" max="1543" width="9.5703125" style="455"/>
    <col min="1544" max="1544" width="10" style="455" customWidth="1"/>
    <col min="1545" max="1545" width="10.42578125" style="455" customWidth="1"/>
    <col min="1546" max="1547" width="9.5703125" style="455"/>
    <col min="1548" max="1548" width="10.42578125" style="455" customWidth="1"/>
    <col min="1549" max="1792" width="9.5703125" style="455"/>
    <col min="1793" max="1793" width="18.140625" style="455" customWidth="1"/>
    <col min="1794" max="1794" width="11" style="455" customWidth="1"/>
    <col min="1795" max="1795" width="10" style="455" customWidth="1"/>
    <col min="1796" max="1796" width="9.5703125" style="455" customWidth="1"/>
    <col min="1797" max="1797" width="11.85546875" style="455" customWidth="1"/>
    <col min="1798" max="1798" width="10.5703125" style="455" customWidth="1"/>
    <col min="1799" max="1799" width="9.5703125" style="455"/>
    <col min="1800" max="1800" width="10" style="455" customWidth="1"/>
    <col min="1801" max="1801" width="10.42578125" style="455" customWidth="1"/>
    <col min="1802" max="1803" width="9.5703125" style="455"/>
    <col min="1804" max="1804" width="10.42578125" style="455" customWidth="1"/>
    <col min="1805" max="2048" width="9.5703125" style="455"/>
    <col min="2049" max="2049" width="18.140625" style="455" customWidth="1"/>
    <col min="2050" max="2050" width="11" style="455" customWidth="1"/>
    <col min="2051" max="2051" width="10" style="455" customWidth="1"/>
    <col min="2052" max="2052" width="9.5703125" style="455" customWidth="1"/>
    <col min="2053" max="2053" width="11.85546875" style="455" customWidth="1"/>
    <col min="2054" max="2054" width="10.5703125" style="455" customWidth="1"/>
    <col min="2055" max="2055" width="9.5703125" style="455"/>
    <col min="2056" max="2056" width="10" style="455" customWidth="1"/>
    <col min="2057" max="2057" width="10.42578125" style="455" customWidth="1"/>
    <col min="2058" max="2059" width="9.5703125" style="455"/>
    <col min="2060" max="2060" width="10.42578125" style="455" customWidth="1"/>
    <col min="2061" max="2304" width="9.5703125" style="455"/>
    <col min="2305" max="2305" width="18.140625" style="455" customWidth="1"/>
    <col min="2306" max="2306" width="11" style="455" customWidth="1"/>
    <col min="2307" max="2307" width="10" style="455" customWidth="1"/>
    <col min="2308" max="2308" width="9.5703125" style="455" customWidth="1"/>
    <col min="2309" max="2309" width="11.85546875" style="455" customWidth="1"/>
    <col min="2310" max="2310" width="10.5703125" style="455" customWidth="1"/>
    <col min="2311" max="2311" width="9.5703125" style="455"/>
    <col min="2312" max="2312" width="10" style="455" customWidth="1"/>
    <col min="2313" max="2313" width="10.42578125" style="455" customWidth="1"/>
    <col min="2314" max="2315" width="9.5703125" style="455"/>
    <col min="2316" max="2316" width="10.42578125" style="455" customWidth="1"/>
    <col min="2317" max="2560" width="9.5703125" style="455"/>
    <col min="2561" max="2561" width="18.140625" style="455" customWidth="1"/>
    <col min="2562" max="2562" width="11" style="455" customWidth="1"/>
    <col min="2563" max="2563" width="10" style="455" customWidth="1"/>
    <col min="2564" max="2564" width="9.5703125" style="455" customWidth="1"/>
    <col min="2565" max="2565" width="11.85546875" style="455" customWidth="1"/>
    <col min="2566" max="2566" width="10.5703125" style="455" customWidth="1"/>
    <col min="2567" max="2567" width="9.5703125" style="455"/>
    <col min="2568" max="2568" width="10" style="455" customWidth="1"/>
    <col min="2569" max="2569" width="10.42578125" style="455" customWidth="1"/>
    <col min="2570" max="2571" width="9.5703125" style="455"/>
    <col min="2572" max="2572" width="10.42578125" style="455" customWidth="1"/>
    <col min="2573" max="2816" width="9.5703125" style="455"/>
    <col min="2817" max="2817" width="18.140625" style="455" customWidth="1"/>
    <col min="2818" max="2818" width="11" style="455" customWidth="1"/>
    <col min="2819" max="2819" width="10" style="455" customWidth="1"/>
    <col min="2820" max="2820" width="9.5703125" style="455" customWidth="1"/>
    <col min="2821" max="2821" width="11.85546875" style="455" customWidth="1"/>
    <col min="2822" max="2822" width="10.5703125" style="455" customWidth="1"/>
    <col min="2823" max="2823" width="9.5703125" style="455"/>
    <col min="2824" max="2824" width="10" style="455" customWidth="1"/>
    <col min="2825" max="2825" width="10.42578125" style="455" customWidth="1"/>
    <col min="2826" max="2827" width="9.5703125" style="455"/>
    <col min="2828" max="2828" width="10.42578125" style="455" customWidth="1"/>
    <col min="2829" max="3072" width="9.5703125" style="455"/>
    <col min="3073" max="3073" width="18.140625" style="455" customWidth="1"/>
    <col min="3074" max="3074" width="11" style="455" customWidth="1"/>
    <col min="3075" max="3075" width="10" style="455" customWidth="1"/>
    <col min="3076" max="3076" width="9.5703125" style="455" customWidth="1"/>
    <col min="3077" max="3077" width="11.85546875" style="455" customWidth="1"/>
    <col min="3078" max="3078" width="10.5703125" style="455" customWidth="1"/>
    <col min="3079" max="3079" width="9.5703125" style="455"/>
    <col min="3080" max="3080" width="10" style="455" customWidth="1"/>
    <col min="3081" max="3081" width="10.42578125" style="455" customWidth="1"/>
    <col min="3082" max="3083" width="9.5703125" style="455"/>
    <col min="3084" max="3084" width="10.42578125" style="455" customWidth="1"/>
    <col min="3085" max="3328" width="9.5703125" style="455"/>
    <col min="3329" max="3329" width="18.140625" style="455" customWidth="1"/>
    <col min="3330" max="3330" width="11" style="455" customWidth="1"/>
    <col min="3331" max="3331" width="10" style="455" customWidth="1"/>
    <col min="3332" max="3332" width="9.5703125" style="455" customWidth="1"/>
    <col min="3333" max="3333" width="11.85546875" style="455" customWidth="1"/>
    <col min="3334" max="3334" width="10.5703125" style="455" customWidth="1"/>
    <col min="3335" max="3335" width="9.5703125" style="455"/>
    <col min="3336" max="3336" width="10" style="455" customWidth="1"/>
    <col min="3337" max="3337" width="10.42578125" style="455" customWidth="1"/>
    <col min="3338" max="3339" width="9.5703125" style="455"/>
    <col min="3340" max="3340" width="10.42578125" style="455" customWidth="1"/>
    <col min="3341" max="3584" width="9.5703125" style="455"/>
    <col min="3585" max="3585" width="18.140625" style="455" customWidth="1"/>
    <col min="3586" max="3586" width="11" style="455" customWidth="1"/>
    <col min="3587" max="3587" width="10" style="455" customWidth="1"/>
    <col min="3588" max="3588" width="9.5703125" style="455" customWidth="1"/>
    <col min="3589" max="3589" width="11.85546875" style="455" customWidth="1"/>
    <col min="3590" max="3590" width="10.5703125" style="455" customWidth="1"/>
    <col min="3591" max="3591" width="9.5703125" style="455"/>
    <col min="3592" max="3592" width="10" style="455" customWidth="1"/>
    <col min="3593" max="3593" width="10.42578125" style="455" customWidth="1"/>
    <col min="3594" max="3595" width="9.5703125" style="455"/>
    <col min="3596" max="3596" width="10.42578125" style="455" customWidth="1"/>
    <col min="3597" max="3840" width="9.5703125" style="455"/>
    <col min="3841" max="3841" width="18.140625" style="455" customWidth="1"/>
    <col min="3842" max="3842" width="11" style="455" customWidth="1"/>
    <col min="3843" max="3843" width="10" style="455" customWidth="1"/>
    <col min="3844" max="3844" width="9.5703125" style="455" customWidth="1"/>
    <col min="3845" max="3845" width="11.85546875" style="455" customWidth="1"/>
    <col min="3846" max="3846" width="10.5703125" style="455" customWidth="1"/>
    <col min="3847" max="3847" width="9.5703125" style="455"/>
    <col min="3848" max="3848" width="10" style="455" customWidth="1"/>
    <col min="3849" max="3849" width="10.42578125" style="455" customWidth="1"/>
    <col min="3850" max="3851" width="9.5703125" style="455"/>
    <col min="3852" max="3852" width="10.42578125" style="455" customWidth="1"/>
    <col min="3853" max="4096" width="9.5703125" style="455"/>
    <col min="4097" max="4097" width="18.140625" style="455" customWidth="1"/>
    <col min="4098" max="4098" width="11" style="455" customWidth="1"/>
    <col min="4099" max="4099" width="10" style="455" customWidth="1"/>
    <col min="4100" max="4100" width="9.5703125" style="455" customWidth="1"/>
    <col min="4101" max="4101" width="11.85546875" style="455" customWidth="1"/>
    <col min="4102" max="4102" width="10.5703125" style="455" customWidth="1"/>
    <col min="4103" max="4103" width="9.5703125" style="455"/>
    <col min="4104" max="4104" width="10" style="455" customWidth="1"/>
    <col min="4105" max="4105" width="10.42578125" style="455" customWidth="1"/>
    <col min="4106" max="4107" width="9.5703125" style="455"/>
    <col min="4108" max="4108" width="10.42578125" style="455" customWidth="1"/>
    <col min="4109" max="4352" width="9.5703125" style="455"/>
    <col min="4353" max="4353" width="18.140625" style="455" customWidth="1"/>
    <col min="4354" max="4354" width="11" style="455" customWidth="1"/>
    <col min="4355" max="4355" width="10" style="455" customWidth="1"/>
    <col min="4356" max="4356" width="9.5703125" style="455" customWidth="1"/>
    <col min="4357" max="4357" width="11.85546875" style="455" customWidth="1"/>
    <col min="4358" max="4358" width="10.5703125" style="455" customWidth="1"/>
    <col min="4359" max="4359" width="9.5703125" style="455"/>
    <col min="4360" max="4360" width="10" style="455" customWidth="1"/>
    <col min="4361" max="4361" width="10.42578125" style="455" customWidth="1"/>
    <col min="4362" max="4363" width="9.5703125" style="455"/>
    <col min="4364" max="4364" width="10.42578125" style="455" customWidth="1"/>
    <col min="4365" max="4608" width="9.5703125" style="455"/>
    <col min="4609" max="4609" width="18.140625" style="455" customWidth="1"/>
    <col min="4610" max="4610" width="11" style="455" customWidth="1"/>
    <col min="4611" max="4611" width="10" style="455" customWidth="1"/>
    <col min="4612" max="4612" width="9.5703125" style="455" customWidth="1"/>
    <col min="4613" max="4613" width="11.85546875" style="455" customWidth="1"/>
    <col min="4614" max="4614" width="10.5703125" style="455" customWidth="1"/>
    <col min="4615" max="4615" width="9.5703125" style="455"/>
    <col min="4616" max="4616" width="10" style="455" customWidth="1"/>
    <col min="4617" max="4617" width="10.42578125" style="455" customWidth="1"/>
    <col min="4618" max="4619" width="9.5703125" style="455"/>
    <col min="4620" max="4620" width="10.42578125" style="455" customWidth="1"/>
    <col min="4621" max="4864" width="9.5703125" style="455"/>
    <col min="4865" max="4865" width="18.140625" style="455" customWidth="1"/>
    <col min="4866" max="4866" width="11" style="455" customWidth="1"/>
    <col min="4867" max="4867" width="10" style="455" customWidth="1"/>
    <col min="4868" max="4868" width="9.5703125" style="455" customWidth="1"/>
    <col min="4869" max="4869" width="11.85546875" style="455" customWidth="1"/>
    <col min="4870" max="4870" width="10.5703125" style="455" customWidth="1"/>
    <col min="4871" max="4871" width="9.5703125" style="455"/>
    <col min="4872" max="4872" width="10" style="455" customWidth="1"/>
    <col min="4873" max="4873" width="10.42578125" style="455" customWidth="1"/>
    <col min="4874" max="4875" width="9.5703125" style="455"/>
    <col min="4876" max="4876" width="10.42578125" style="455" customWidth="1"/>
    <col min="4877" max="5120" width="9.5703125" style="455"/>
    <col min="5121" max="5121" width="18.140625" style="455" customWidth="1"/>
    <col min="5122" max="5122" width="11" style="455" customWidth="1"/>
    <col min="5123" max="5123" width="10" style="455" customWidth="1"/>
    <col min="5124" max="5124" width="9.5703125" style="455" customWidth="1"/>
    <col min="5125" max="5125" width="11.85546875" style="455" customWidth="1"/>
    <col min="5126" max="5126" width="10.5703125" style="455" customWidth="1"/>
    <col min="5127" max="5127" width="9.5703125" style="455"/>
    <col min="5128" max="5128" width="10" style="455" customWidth="1"/>
    <col min="5129" max="5129" width="10.42578125" style="455" customWidth="1"/>
    <col min="5130" max="5131" width="9.5703125" style="455"/>
    <col min="5132" max="5132" width="10.42578125" style="455" customWidth="1"/>
    <col min="5133" max="5376" width="9.5703125" style="455"/>
    <col min="5377" max="5377" width="18.140625" style="455" customWidth="1"/>
    <col min="5378" max="5378" width="11" style="455" customWidth="1"/>
    <col min="5379" max="5379" width="10" style="455" customWidth="1"/>
    <col min="5380" max="5380" width="9.5703125" style="455" customWidth="1"/>
    <col min="5381" max="5381" width="11.85546875" style="455" customWidth="1"/>
    <col min="5382" max="5382" width="10.5703125" style="455" customWidth="1"/>
    <col min="5383" max="5383" width="9.5703125" style="455"/>
    <col min="5384" max="5384" width="10" style="455" customWidth="1"/>
    <col min="5385" max="5385" width="10.42578125" style="455" customWidth="1"/>
    <col min="5386" max="5387" width="9.5703125" style="455"/>
    <col min="5388" max="5388" width="10.42578125" style="455" customWidth="1"/>
    <col min="5389" max="5632" width="9.5703125" style="455"/>
    <col min="5633" max="5633" width="18.140625" style="455" customWidth="1"/>
    <col min="5634" max="5634" width="11" style="455" customWidth="1"/>
    <col min="5635" max="5635" width="10" style="455" customWidth="1"/>
    <col min="5636" max="5636" width="9.5703125" style="455" customWidth="1"/>
    <col min="5637" max="5637" width="11.85546875" style="455" customWidth="1"/>
    <col min="5638" max="5638" width="10.5703125" style="455" customWidth="1"/>
    <col min="5639" max="5639" width="9.5703125" style="455"/>
    <col min="5640" max="5640" width="10" style="455" customWidth="1"/>
    <col min="5641" max="5641" width="10.42578125" style="455" customWidth="1"/>
    <col min="5642" max="5643" width="9.5703125" style="455"/>
    <col min="5644" max="5644" width="10.42578125" style="455" customWidth="1"/>
    <col min="5645" max="5888" width="9.5703125" style="455"/>
    <col min="5889" max="5889" width="18.140625" style="455" customWidth="1"/>
    <col min="5890" max="5890" width="11" style="455" customWidth="1"/>
    <col min="5891" max="5891" width="10" style="455" customWidth="1"/>
    <col min="5892" max="5892" width="9.5703125" style="455" customWidth="1"/>
    <col min="5893" max="5893" width="11.85546875" style="455" customWidth="1"/>
    <col min="5894" max="5894" width="10.5703125" style="455" customWidth="1"/>
    <col min="5895" max="5895" width="9.5703125" style="455"/>
    <col min="5896" max="5896" width="10" style="455" customWidth="1"/>
    <col min="5897" max="5897" width="10.42578125" style="455" customWidth="1"/>
    <col min="5898" max="5899" width="9.5703125" style="455"/>
    <col min="5900" max="5900" width="10.42578125" style="455" customWidth="1"/>
    <col min="5901" max="6144" width="9.5703125" style="455"/>
    <col min="6145" max="6145" width="18.140625" style="455" customWidth="1"/>
    <col min="6146" max="6146" width="11" style="455" customWidth="1"/>
    <col min="6147" max="6147" width="10" style="455" customWidth="1"/>
    <col min="6148" max="6148" width="9.5703125" style="455" customWidth="1"/>
    <col min="6149" max="6149" width="11.85546875" style="455" customWidth="1"/>
    <col min="6150" max="6150" width="10.5703125" style="455" customWidth="1"/>
    <col min="6151" max="6151" width="9.5703125" style="455"/>
    <col min="6152" max="6152" width="10" style="455" customWidth="1"/>
    <col min="6153" max="6153" width="10.42578125" style="455" customWidth="1"/>
    <col min="6154" max="6155" width="9.5703125" style="455"/>
    <col min="6156" max="6156" width="10.42578125" style="455" customWidth="1"/>
    <col min="6157" max="6400" width="9.5703125" style="455"/>
    <col min="6401" max="6401" width="18.140625" style="455" customWidth="1"/>
    <col min="6402" max="6402" width="11" style="455" customWidth="1"/>
    <col min="6403" max="6403" width="10" style="455" customWidth="1"/>
    <col min="6404" max="6404" width="9.5703125" style="455" customWidth="1"/>
    <col min="6405" max="6405" width="11.85546875" style="455" customWidth="1"/>
    <col min="6406" max="6406" width="10.5703125" style="455" customWidth="1"/>
    <col min="6407" max="6407" width="9.5703125" style="455"/>
    <col min="6408" max="6408" width="10" style="455" customWidth="1"/>
    <col min="6409" max="6409" width="10.42578125" style="455" customWidth="1"/>
    <col min="6410" max="6411" width="9.5703125" style="455"/>
    <col min="6412" max="6412" width="10.42578125" style="455" customWidth="1"/>
    <col min="6413" max="6656" width="9.5703125" style="455"/>
    <col min="6657" max="6657" width="18.140625" style="455" customWidth="1"/>
    <col min="6658" max="6658" width="11" style="455" customWidth="1"/>
    <col min="6659" max="6659" width="10" style="455" customWidth="1"/>
    <col min="6660" max="6660" width="9.5703125" style="455" customWidth="1"/>
    <col min="6661" max="6661" width="11.85546875" style="455" customWidth="1"/>
    <col min="6662" max="6662" width="10.5703125" style="455" customWidth="1"/>
    <col min="6663" max="6663" width="9.5703125" style="455"/>
    <col min="6664" max="6664" width="10" style="455" customWidth="1"/>
    <col min="6665" max="6665" width="10.42578125" style="455" customWidth="1"/>
    <col min="6666" max="6667" width="9.5703125" style="455"/>
    <col min="6668" max="6668" width="10.42578125" style="455" customWidth="1"/>
    <col min="6669" max="6912" width="9.5703125" style="455"/>
    <col min="6913" max="6913" width="18.140625" style="455" customWidth="1"/>
    <col min="6914" max="6914" width="11" style="455" customWidth="1"/>
    <col min="6915" max="6915" width="10" style="455" customWidth="1"/>
    <col min="6916" max="6916" width="9.5703125" style="455" customWidth="1"/>
    <col min="6917" max="6917" width="11.85546875" style="455" customWidth="1"/>
    <col min="6918" max="6918" width="10.5703125" style="455" customWidth="1"/>
    <col min="6919" max="6919" width="9.5703125" style="455"/>
    <col min="6920" max="6920" width="10" style="455" customWidth="1"/>
    <col min="6921" max="6921" width="10.42578125" style="455" customWidth="1"/>
    <col min="6922" max="6923" width="9.5703125" style="455"/>
    <col min="6924" max="6924" width="10.42578125" style="455" customWidth="1"/>
    <col min="6925" max="7168" width="9.5703125" style="455"/>
    <col min="7169" max="7169" width="18.140625" style="455" customWidth="1"/>
    <col min="7170" max="7170" width="11" style="455" customWidth="1"/>
    <col min="7171" max="7171" width="10" style="455" customWidth="1"/>
    <col min="7172" max="7172" width="9.5703125" style="455" customWidth="1"/>
    <col min="7173" max="7173" width="11.85546875" style="455" customWidth="1"/>
    <col min="7174" max="7174" width="10.5703125" style="455" customWidth="1"/>
    <col min="7175" max="7175" width="9.5703125" style="455"/>
    <col min="7176" max="7176" width="10" style="455" customWidth="1"/>
    <col min="7177" max="7177" width="10.42578125" style="455" customWidth="1"/>
    <col min="7178" max="7179" width="9.5703125" style="455"/>
    <col min="7180" max="7180" width="10.42578125" style="455" customWidth="1"/>
    <col min="7181" max="7424" width="9.5703125" style="455"/>
    <col min="7425" max="7425" width="18.140625" style="455" customWidth="1"/>
    <col min="7426" max="7426" width="11" style="455" customWidth="1"/>
    <col min="7427" max="7427" width="10" style="455" customWidth="1"/>
    <col min="7428" max="7428" width="9.5703125" style="455" customWidth="1"/>
    <col min="7429" max="7429" width="11.85546875" style="455" customWidth="1"/>
    <col min="7430" max="7430" width="10.5703125" style="455" customWidth="1"/>
    <col min="7431" max="7431" width="9.5703125" style="455"/>
    <col min="7432" max="7432" width="10" style="455" customWidth="1"/>
    <col min="7433" max="7433" width="10.42578125" style="455" customWidth="1"/>
    <col min="7434" max="7435" width="9.5703125" style="455"/>
    <col min="7436" max="7436" width="10.42578125" style="455" customWidth="1"/>
    <col min="7437" max="7680" width="9.5703125" style="455"/>
    <col min="7681" max="7681" width="18.140625" style="455" customWidth="1"/>
    <col min="7682" max="7682" width="11" style="455" customWidth="1"/>
    <col min="7683" max="7683" width="10" style="455" customWidth="1"/>
    <col min="7684" max="7684" width="9.5703125" style="455" customWidth="1"/>
    <col min="7685" max="7685" width="11.85546875" style="455" customWidth="1"/>
    <col min="7686" max="7686" width="10.5703125" style="455" customWidth="1"/>
    <col min="7687" max="7687" width="9.5703125" style="455"/>
    <col min="7688" max="7688" width="10" style="455" customWidth="1"/>
    <col min="7689" max="7689" width="10.42578125" style="455" customWidth="1"/>
    <col min="7690" max="7691" width="9.5703125" style="455"/>
    <col min="7692" max="7692" width="10.42578125" style="455" customWidth="1"/>
    <col min="7693" max="7936" width="9.5703125" style="455"/>
    <col min="7937" max="7937" width="18.140625" style="455" customWidth="1"/>
    <col min="7938" max="7938" width="11" style="455" customWidth="1"/>
    <col min="7939" max="7939" width="10" style="455" customWidth="1"/>
    <col min="7940" max="7940" width="9.5703125" style="455" customWidth="1"/>
    <col min="7941" max="7941" width="11.85546875" style="455" customWidth="1"/>
    <col min="7942" max="7942" width="10.5703125" style="455" customWidth="1"/>
    <col min="7943" max="7943" width="9.5703125" style="455"/>
    <col min="7944" max="7944" width="10" style="455" customWidth="1"/>
    <col min="7945" max="7945" width="10.42578125" style="455" customWidth="1"/>
    <col min="7946" max="7947" width="9.5703125" style="455"/>
    <col min="7948" max="7948" width="10.42578125" style="455" customWidth="1"/>
    <col min="7949" max="8192" width="9.5703125" style="455"/>
    <col min="8193" max="8193" width="18.140625" style="455" customWidth="1"/>
    <col min="8194" max="8194" width="11" style="455" customWidth="1"/>
    <col min="8195" max="8195" width="10" style="455" customWidth="1"/>
    <col min="8196" max="8196" width="9.5703125" style="455" customWidth="1"/>
    <col min="8197" max="8197" width="11.85546875" style="455" customWidth="1"/>
    <col min="8198" max="8198" width="10.5703125" style="455" customWidth="1"/>
    <col min="8199" max="8199" width="9.5703125" style="455"/>
    <col min="8200" max="8200" width="10" style="455" customWidth="1"/>
    <col min="8201" max="8201" width="10.42578125" style="455" customWidth="1"/>
    <col min="8202" max="8203" width="9.5703125" style="455"/>
    <col min="8204" max="8204" width="10.42578125" style="455" customWidth="1"/>
    <col min="8205" max="8448" width="9.5703125" style="455"/>
    <col min="8449" max="8449" width="18.140625" style="455" customWidth="1"/>
    <col min="8450" max="8450" width="11" style="455" customWidth="1"/>
    <col min="8451" max="8451" width="10" style="455" customWidth="1"/>
    <col min="8452" max="8452" width="9.5703125" style="455" customWidth="1"/>
    <col min="8453" max="8453" width="11.85546875" style="455" customWidth="1"/>
    <col min="8454" max="8454" width="10.5703125" style="455" customWidth="1"/>
    <col min="8455" max="8455" width="9.5703125" style="455"/>
    <col min="8456" max="8456" width="10" style="455" customWidth="1"/>
    <col min="8457" max="8457" width="10.42578125" style="455" customWidth="1"/>
    <col min="8458" max="8459" width="9.5703125" style="455"/>
    <col min="8460" max="8460" width="10.42578125" style="455" customWidth="1"/>
    <col min="8461" max="8704" width="9.5703125" style="455"/>
    <col min="8705" max="8705" width="18.140625" style="455" customWidth="1"/>
    <col min="8706" max="8706" width="11" style="455" customWidth="1"/>
    <col min="8707" max="8707" width="10" style="455" customWidth="1"/>
    <col min="8708" max="8708" width="9.5703125" style="455" customWidth="1"/>
    <col min="8709" max="8709" width="11.85546875" style="455" customWidth="1"/>
    <col min="8710" max="8710" width="10.5703125" style="455" customWidth="1"/>
    <col min="8711" max="8711" width="9.5703125" style="455"/>
    <col min="8712" max="8712" width="10" style="455" customWidth="1"/>
    <col min="8713" max="8713" width="10.42578125" style="455" customWidth="1"/>
    <col min="8714" max="8715" width="9.5703125" style="455"/>
    <col min="8716" max="8716" width="10.42578125" style="455" customWidth="1"/>
    <col min="8717" max="8960" width="9.5703125" style="455"/>
    <col min="8961" max="8961" width="18.140625" style="455" customWidth="1"/>
    <col min="8962" max="8962" width="11" style="455" customWidth="1"/>
    <col min="8963" max="8963" width="10" style="455" customWidth="1"/>
    <col min="8964" max="8964" width="9.5703125" style="455" customWidth="1"/>
    <col min="8965" max="8965" width="11.85546875" style="455" customWidth="1"/>
    <col min="8966" max="8966" width="10.5703125" style="455" customWidth="1"/>
    <col min="8967" max="8967" width="9.5703125" style="455"/>
    <col min="8968" max="8968" width="10" style="455" customWidth="1"/>
    <col min="8969" max="8969" width="10.42578125" style="455" customWidth="1"/>
    <col min="8970" max="8971" width="9.5703125" style="455"/>
    <col min="8972" max="8972" width="10.42578125" style="455" customWidth="1"/>
    <col min="8973" max="9216" width="9.5703125" style="455"/>
    <col min="9217" max="9217" width="18.140625" style="455" customWidth="1"/>
    <col min="9218" max="9218" width="11" style="455" customWidth="1"/>
    <col min="9219" max="9219" width="10" style="455" customWidth="1"/>
    <col min="9220" max="9220" width="9.5703125" style="455" customWidth="1"/>
    <col min="9221" max="9221" width="11.85546875" style="455" customWidth="1"/>
    <col min="9222" max="9222" width="10.5703125" style="455" customWidth="1"/>
    <col min="9223" max="9223" width="9.5703125" style="455"/>
    <col min="9224" max="9224" width="10" style="455" customWidth="1"/>
    <col min="9225" max="9225" width="10.42578125" style="455" customWidth="1"/>
    <col min="9226" max="9227" width="9.5703125" style="455"/>
    <col min="9228" max="9228" width="10.42578125" style="455" customWidth="1"/>
    <col min="9229" max="9472" width="9.5703125" style="455"/>
    <col min="9473" max="9473" width="18.140625" style="455" customWidth="1"/>
    <col min="9474" max="9474" width="11" style="455" customWidth="1"/>
    <col min="9475" max="9475" width="10" style="455" customWidth="1"/>
    <col min="9476" max="9476" width="9.5703125" style="455" customWidth="1"/>
    <col min="9477" max="9477" width="11.85546875" style="455" customWidth="1"/>
    <col min="9478" max="9478" width="10.5703125" style="455" customWidth="1"/>
    <col min="9479" max="9479" width="9.5703125" style="455"/>
    <col min="9480" max="9480" width="10" style="455" customWidth="1"/>
    <col min="9481" max="9481" width="10.42578125" style="455" customWidth="1"/>
    <col min="9482" max="9483" width="9.5703125" style="455"/>
    <col min="9484" max="9484" width="10.42578125" style="455" customWidth="1"/>
    <col min="9485" max="9728" width="9.5703125" style="455"/>
    <col min="9729" max="9729" width="18.140625" style="455" customWidth="1"/>
    <col min="9730" max="9730" width="11" style="455" customWidth="1"/>
    <col min="9731" max="9731" width="10" style="455" customWidth="1"/>
    <col min="9732" max="9732" width="9.5703125" style="455" customWidth="1"/>
    <col min="9733" max="9733" width="11.85546875" style="455" customWidth="1"/>
    <col min="9734" max="9734" width="10.5703125" style="455" customWidth="1"/>
    <col min="9735" max="9735" width="9.5703125" style="455"/>
    <col min="9736" max="9736" width="10" style="455" customWidth="1"/>
    <col min="9737" max="9737" width="10.42578125" style="455" customWidth="1"/>
    <col min="9738" max="9739" width="9.5703125" style="455"/>
    <col min="9740" max="9740" width="10.42578125" style="455" customWidth="1"/>
    <col min="9741" max="9984" width="9.5703125" style="455"/>
    <col min="9985" max="9985" width="18.140625" style="455" customWidth="1"/>
    <col min="9986" max="9986" width="11" style="455" customWidth="1"/>
    <col min="9987" max="9987" width="10" style="455" customWidth="1"/>
    <col min="9988" max="9988" width="9.5703125" style="455" customWidth="1"/>
    <col min="9989" max="9989" width="11.85546875" style="455" customWidth="1"/>
    <col min="9990" max="9990" width="10.5703125" style="455" customWidth="1"/>
    <col min="9991" max="9991" width="9.5703125" style="455"/>
    <col min="9992" max="9992" width="10" style="455" customWidth="1"/>
    <col min="9993" max="9993" width="10.42578125" style="455" customWidth="1"/>
    <col min="9994" max="9995" width="9.5703125" style="455"/>
    <col min="9996" max="9996" width="10.42578125" style="455" customWidth="1"/>
    <col min="9997" max="10240" width="9.5703125" style="455"/>
    <col min="10241" max="10241" width="18.140625" style="455" customWidth="1"/>
    <col min="10242" max="10242" width="11" style="455" customWidth="1"/>
    <col min="10243" max="10243" width="10" style="455" customWidth="1"/>
    <col min="10244" max="10244" width="9.5703125" style="455" customWidth="1"/>
    <col min="10245" max="10245" width="11.85546875" style="455" customWidth="1"/>
    <col min="10246" max="10246" width="10.5703125" style="455" customWidth="1"/>
    <col min="10247" max="10247" width="9.5703125" style="455"/>
    <col min="10248" max="10248" width="10" style="455" customWidth="1"/>
    <col min="10249" max="10249" width="10.42578125" style="455" customWidth="1"/>
    <col min="10250" max="10251" width="9.5703125" style="455"/>
    <col min="10252" max="10252" width="10.42578125" style="455" customWidth="1"/>
    <col min="10253" max="10496" width="9.5703125" style="455"/>
    <col min="10497" max="10497" width="18.140625" style="455" customWidth="1"/>
    <col min="10498" max="10498" width="11" style="455" customWidth="1"/>
    <col min="10499" max="10499" width="10" style="455" customWidth="1"/>
    <col min="10500" max="10500" width="9.5703125" style="455" customWidth="1"/>
    <col min="10501" max="10501" width="11.85546875" style="455" customWidth="1"/>
    <col min="10502" max="10502" width="10.5703125" style="455" customWidth="1"/>
    <col min="10503" max="10503" width="9.5703125" style="455"/>
    <col min="10504" max="10504" width="10" style="455" customWidth="1"/>
    <col min="10505" max="10505" width="10.42578125" style="455" customWidth="1"/>
    <col min="10506" max="10507" width="9.5703125" style="455"/>
    <col min="10508" max="10508" width="10.42578125" style="455" customWidth="1"/>
    <col min="10509" max="10752" width="9.5703125" style="455"/>
    <col min="10753" max="10753" width="18.140625" style="455" customWidth="1"/>
    <col min="10754" max="10754" width="11" style="455" customWidth="1"/>
    <col min="10755" max="10755" width="10" style="455" customWidth="1"/>
    <col min="10756" max="10756" width="9.5703125" style="455" customWidth="1"/>
    <col min="10757" max="10757" width="11.85546875" style="455" customWidth="1"/>
    <col min="10758" max="10758" width="10.5703125" style="455" customWidth="1"/>
    <col min="10759" max="10759" width="9.5703125" style="455"/>
    <col min="10760" max="10760" width="10" style="455" customWidth="1"/>
    <col min="10761" max="10761" width="10.42578125" style="455" customWidth="1"/>
    <col min="10762" max="10763" width="9.5703125" style="455"/>
    <col min="10764" max="10764" width="10.42578125" style="455" customWidth="1"/>
    <col min="10765" max="11008" width="9.5703125" style="455"/>
    <col min="11009" max="11009" width="18.140625" style="455" customWidth="1"/>
    <col min="11010" max="11010" width="11" style="455" customWidth="1"/>
    <col min="11011" max="11011" width="10" style="455" customWidth="1"/>
    <col min="11012" max="11012" width="9.5703125" style="455" customWidth="1"/>
    <col min="11013" max="11013" width="11.85546875" style="455" customWidth="1"/>
    <col min="11014" max="11014" width="10.5703125" style="455" customWidth="1"/>
    <col min="11015" max="11015" width="9.5703125" style="455"/>
    <col min="11016" max="11016" width="10" style="455" customWidth="1"/>
    <col min="11017" max="11017" width="10.42578125" style="455" customWidth="1"/>
    <col min="11018" max="11019" width="9.5703125" style="455"/>
    <col min="11020" max="11020" width="10.42578125" style="455" customWidth="1"/>
    <col min="11021" max="11264" width="9.5703125" style="455"/>
    <col min="11265" max="11265" width="18.140625" style="455" customWidth="1"/>
    <col min="11266" max="11266" width="11" style="455" customWidth="1"/>
    <col min="11267" max="11267" width="10" style="455" customWidth="1"/>
    <col min="11268" max="11268" width="9.5703125" style="455" customWidth="1"/>
    <col min="11269" max="11269" width="11.85546875" style="455" customWidth="1"/>
    <col min="11270" max="11270" width="10.5703125" style="455" customWidth="1"/>
    <col min="11271" max="11271" width="9.5703125" style="455"/>
    <col min="11272" max="11272" width="10" style="455" customWidth="1"/>
    <col min="11273" max="11273" width="10.42578125" style="455" customWidth="1"/>
    <col min="11274" max="11275" width="9.5703125" style="455"/>
    <col min="11276" max="11276" width="10.42578125" style="455" customWidth="1"/>
    <col min="11277" max="11520" width="9.5703125" style="455"/>
    <col min="11521" max="11521" width="18.140625" style="455" customWidth="1"/>
    <col min="11522" max="11522" width="11" style="455" customWidth="1"/>
    <col min="11523" max="11523" width="10" style="455" customWidth="1"/>
    <col min="11524" max="11524" width="9.5703125" style="455" customWidth="1"/>
    <col min="11525" max="11525" width="11.85546875" style="455" customWidth="1"/>
    <col min="11526" max="11526" width="10.5703125" style="455" customWidth="1"/>
    <col min="11527" max="11527" width="9.5703125" style="455"/>
    <col min="11528" max="11528" width="10" style="455" customWidth="1"/>
    <col min="11529" max="11529" width="10.42578125" style="455" customWidth="1"/>
    <col min="11530" max="11531" width="9.5703125" style="455"/>
    <col min="11532" max="11532" width="10.42578125" style="455" customWidth="1"/>
    <col min="11533" max="11776" width="9.5703125" style="455"/>
    <col min="11777" max="11777" width="18.140625" style="455" customWidth="1"/>
    <col min="11778" max="11778" width="11" style="455" customWidth="1"/>
    <col min="11779" max="11779" width="10" style="455" customWidth="1"/>
    <col min="11780" max="11780" width="9.5703125" style="455" customWidth="1"/>
    <col min="11781" max="11781" width="11.85546875" style="455" customWidth="1"/>
    <col min="11782" max="11782" width="10.5703125" style="455" customWidth="1"/>
    <col min="11783" max="11783" width="9.5703125" style="455"/>
    <col min="11784" max="11784" width="10" style="455" customWidth="1"/>
    <col min="11785" max="11785" width="10.42578125" style="455" customWidth="1"/>
    <col min="11786" max="11787" width="9.5703125" style="455"/>
    <col min="11788" max="11788" width="10.42578125" style="455" customWidth="1"/>
    <col min="11789" max="12032" width="9.5703125" style="455"/>
    <col min="12033" max="12033" width="18.140625" style="455" customWidth="1"/>
    <col min="12034" max="12034" width="11" style="455" customWidth="1"/>
    <col min="12035" max="12035" width="10" style="455" customWidth="1"/>
    <col min="12036" max="12036" width="9.5703125" style="455" customWidth="1"/>
    <col min="12037" max="12037" width="11.85546875" style="455" customWidth="1"/>
    <col min="12038" max="12038" width="10.5703125" style="455" customWidth="1"/>
    <col min="12039" max="12039" width="9.5703125" style="455"/>
    <col min="12040" max="12040" width="10" style="455" customWidth="1"/>
    <col min="12041" max="12041" width="10.42578125" style="455" customWidth="1"/>
    <col min="12042" max="12043" width="9.5703125" style="455"/>
    <col min="12044" max="12044" width="10.42578125" style="455" customWidth="1"/>
    <col min="12045" max="12288" width="9.5703125" style="455"/>
    <col min="12289" max="12289" width="18.140625" style="455" customWidth="1"/>
    <col min="12290" max="12290" width="11" style="455" customWidth="1"/>
    <col min="12291" max="12291" width="10" style="455" customWidth="1"/>
    <col min="12292" max="12292" width="9.5703125" style="455" customWidth="1"/>
    <col min="12293" max="12293" width="11.85546875" style="455" customWidth="1"/>
    <col min="12294" max="12294" width="10.5703125" style="455" customWidth="1"/>
    <col min="12295" max="12295" width="9.5703125" style="455"/>
    <col min="12296" max="12296" width="10" style="455" customWidth="1"/>
    <col min="12297" max="12297" width="10.42578125" style="455" customWidth="1"/>
    <col min="12298" max="12299" width="9.5703125" style="455"/>
    <col min="12300" max="12300" width="10.42578125" style="455" customWidth="1"/>
    <col min="12301" max="12544" width="9.5703125" style="455"/>
    <col min="12545" max="12545" width="18.140625" style="455" customWidth="1"/>
    <col min="12546" max="12546" width="11" style="455" customWidth="1"/>
    <col min="12547" max="12547" width="10" style="455" customWidth="1"/>
    <col min="12548" max="12548" width="9.5703125" style="455" customWidth="1"/>
    <col min="12549" max="12549" width="11.85546875" style="455" customWidth="1"/>
    <col min="12550" max="12550" width="10.5703125" style="455" customWidth="1"/>
    <col min="12551" max="12551" width="9.5703125" style="455"/>
    <col min="12552" max="12552" width="10" style="455" customWidth="1"/>
    <col min="12553" max="12553" width="10.42578125" style="455" customWidth="1"/>
    <col min="12554" max="12555" width="9.5703125" style="455"/>
    <col min="12556" max="12556" width="10.42578125" style="455" customWidth="1"/>
    <col min="12557" max="12800" width="9.5703125" style="455"/>
    <col min="12801" max="12801" width="18.140625" style="455" customWidth="1"/>
    <col min="12802" max="12802" width="11" style="455" customWidth="1"/>
    <col min="12803" max="12803" width="10" style="455" customWidth="1"/>
    <col min="12804" max="12804" width="9.5703125" style="455" customWidth="1"/>
    <col min="12805" max="12805" width="11.85546875" style="455" customWidth="1"/>
    <col min="12806" max="12806" width="10.5703125" style="455" customWidth="1"/>
    <col min="12807" max="12807" width="9.5703125" style="455"/>
    <col min="12808" max="12808" width="10" style="455" customWidth="1"/>
    <col min="12809" max="12809" width="10.42578125" style="455" customWidth="1"/>
    <col min="12810" max="12811" width="9.5703125" style="455"/>
    <col min="12812" max="12812" width="10.42578125" style="455" customWidth="1"/>
    <col min="12813" max="13056" width="9.5703125" style="455"/>
    <col min="13057" max="13057" width="18.140625" style="455" customWidth="1"/>
    <col min="13058" max="13058" width="11" style="455" customWidth="1"/>
    <col min="13059" max="13059" width="10" style="455" customWidth="1"/>
    <col min="13060" max="13060" width="9.5703125" style="455" customWidth="1"/>
    <col min="13061" max="13061" width="11.85546875" style="455" customWidth="1"/>
    <col min="13062" max="13062" width="10.5703125" style="455" customWidth="1"/>
    <col min="13063" max="13063" width="9.5703125" style="455"/>
    <col min="13064" max="13064" width="10" style="455" customWidth="1"/>
    <col min="13065" max="13065" width="10.42578125" style="455" customWidth="1"/>
    <col min="13066" max="13067" width="9.5703125" style="455"/>
    <col min="13068" max="13068" width="10.42578125" style="455" customWidth="1"/>
    <col min="13069" max="13312" width="9.5703125" style="455"/>
    <col min="13313" max="13313" width="18.140625" style="455" customWidth="1"/>
    <col min="13314" max="13314" width="11" style="455" customWidth="1"/>
    <col min="13315" max="13315" width="10" style="455" customWidth="1"/>
    <col min="13316" max="13316" width="9.5703125" style="455" customWidth="1"/>
    <col min="13317" max="13317" width="11.85546875" style="455" customWidth="1"/>
    <col min="13318" max="13318" width="10.5703125" style="455" customWidth="1"/>
    <col min="13319" max="13319" width="9.5703125" style="455"/>
    <col min="13320" max="13320" width="10" style="455" customWidth="1"/>
    <col min="13321" max="13321" width="10.42578125" style="455" customWidth="1"/>
    <col min="13322" max="13323" width="9.5703125" style="455"/>
    <col min="13324" max="13324" width="10.42578125" style="455" customWidth="1"/>
    <col min="13325" max="13568" width="9.5703125" style="455"/>
    <col min="13569" max="13569" width="18.140625" style="455" customWidth="1"/>
    <col min="13570" max="13570" width="11" style="455" customWidth="1"/>
    <col min="13571" max="13571" width="10" style="455" customWidth="1"/>
    <col min="13572" max="13572" width="9.5703125" style="455" customWidth="1"/>
    <col min="13573" max="13573" width="11.85546875" style="455" customWidth="1"/>
    <col min="13574" max="13574" width="10.5703125" style="455" customWidth="1"/>
    <col min="13575" max="13575" width="9.5703125" style="455"/>
    <col min="13576" max="13576" width="10" style="455" customWidth="1"/>
    <col min="13577" max="13577" width="10.42578125" style="455" customWidth="1"/>
    <col min="13578" max="13579" width="9.5703125" style="455"/>
    <col min="13580" max="13580" width="10.42578125" style="455" customWidth="1"/>
    <col min="13581" max="13824" width="9.5703125" style="455"/>
    <col min="13825" max="13825" width="18.140625" style="455" customWidth="1"/>
    <col min="13826" max="13826" width="11" style="455" customWidth="1"/>
    <col min="13827" max="13827" width="10" style="455" customWidth="1"/>
    <col min="13828" max="13828" width="9.5703125" style="455" customWidth="1"/>
    <col min="13829" max="13829" width="11.85546875" style="455" customWidth="1"/>
    <col min="13830" max="13830" width="10.5703125" style="455" customWidth="1"/>
    <col min="13831" max="13831" width="9.5703125" style="455"/>
    <col min="13832" max="13832" width="10" style="455" customWidth="1"/>
    <col min="13833" max="13833" width="10.42578125" style="455" customWidth="1"/>
    <col min="13834" max="13835" width="9.5703125" style="455"/>
    <col min="13836" max="13836" width="10.42578125" style="455" customWidth="1"/>
    <col min="13837" max="14080" width="9.5703125" style="455"/>
    <col min="14081" max="14081" width="18.140625" style="455" customWidth="1"/>
    <col min="14082" max="14082" width="11" style="455" customWidth="1"/>
    <col min="14083" max="14083" width="10" style="455" customWidth="1"/>
    <col min="14084" max="14084" width="9.5703125" style="455" customWidth="1"/>
    <col min="14085" max="14085" width="11.85546875" style="455" customWidth="1"/>
    <col min="14086" max="14086" width="10.5703125" style="455" customWidth="1"/>
    <col min="14087" max="14087" width="9.5703125" style="455"/>
    <col min="14088" max="14088" width="10" style="455" customWidth="1"/>
    <col min="14089" max="14089" width="10.42578125" style="455" customWidth="1"/>
    <col min="14090" max="14091" width="9.5703125" style="455"/>
    <col min="14092" max="14092" width="10.42578125" style="455" customWidth="1"/>
    <col min="14093" max="14336" width="9.5703125" style="455"/>
    <col min="14337" max="14337" width="18.140625" style="455" customWidth="1"/>
    <col min="14338" max="14338" width="11" style="455" customWidth="1"/>
    <col min="14339" max="14339" width="10" style="455" customWidth="1"/>
    <col min="14340" max="14340" width="9.5703125" style="455" customWidth="1"/>
    <col min="14341" max="14341" width="11.85546875" style="455" customWidth="1"/>
    <col min="14342" max="14342" width="10.5703125" style="455" customWidth="1"/>
    <col min="14343" max="14343" width="9.5703125" style="455"/>
    <col min="14344" max="14344" width="10" style="455" customWidth="1"/>
    <col min="14345" max="14345" width="10.42578125" style="455" customWidth="1"/>
    <col min="14346" max="14347" width="9.5703125" style="455"/>
    <col min="14348" max="14348" width="10.42578125" style="455" customWidth="1"/>
    <col min="14349" max="14592" width="9.5703125" style="455"/>
    <col min="14593" max="14593" width="18.140625" style="455" customWidth="1"/>
    <col min="14594" max="14594" width="11" style="455" customWidth="1"/>
    <col min="14595" max="14595" width="10" style="455" customWidth="1"/>
    <col min="14596" max="14596" width="9.5703125" style="455" customWidth="1"/>
    <col min="14597" max="14597" width="11.85546875" style="455" customWidth="1"/>
    <col min="14598" max="14598" width="10.5703125" style="455" customWidth="1"/>
    <col min="14599" max="14599" width="9.5703125" style="455"/>
    <col min="14600" max="14600" width="10" style="455" customWidth="1"/>
    <col min="14601" max="14601" width="10.42578125" style="455" customWidth="1"/>
    <col min="14602" max="14603" width="9.5703125" style="455"/>
    <col min="14604" max="14604" width="10.42578125" style="455" customWidth="1"/>
    <col min="14605" max="14848" width="9.5703125" style="455"/>
    <col min="14849" max="14849" width="18.140625" style="455" customWidth="1"/>
    <col min="14850" max="14850" width="11" style="455" customWidth="1"/>
    <col min="14851" max="14851" width="10" style="455" customWidth="1"/>
    <col min="14852" max="14852" width="9.5703125" style="455" customWidth="1"/>
    <col min="14853" max="14853" width="11.85546875" style="455" customWidth="1"/>
    <col min="14854" max="14854" width="10.5703125" style="455" customWidth="1"/>
    <col min="14855" max="14855" width="9.5703125" style="455"/>
    <col min="14856" max="14856" width="10" style="455" customWidth="1"/>
    <col min="14857" max="14857" width="10.42578125" style="455" customWidth="1"/>
    <col min="14858" max="14859" width="9.5703125" style="455"/>
    <col min="14860" max="14860" width="10.42578125" style="455" customWidth="1"/>
    <col min="14861" max="15104" width="9.5703125" style="455"/>
    <col min="15105" max="15105" width="18.140625" style="455" customWidth="1"/>
    <col min="15106" max="15106" width="11" style="455" customWidth="1"/>
    <col min="15107" max="15107" width="10" style="455" customWidth="1"/>
    <col min="15108" max="15108" width="9.5703125" style="455" customWidth="1"/>
    <col min="15109" max="15109" width="11.85546875" style="455" customWidth="1"/>
    <col min="15110" max="15110" width="10.5703125" style="455" customWidth="1"/>
    <col min="15111" max="15111" width="9.5703125" style="455"/>
    <col min="15112" max="15112" width="10" style="455" customWidth="1"/>
    <col min="15113" max="15113" width="10.42578125" style="455" customWidth="1"/>
    <col min="15114" max="15115" width="9.5703125" style="455"/>
    <col min="15116" max="15116" width="10.42578125" style="455" customWidth="1"/>
    <col min="15117" max="15360" width="9.5703125" style="455"/>
    <col min="15361" max="15361" width="18.140625" style="455" customWidth="1"/>
    <col min="15362" max="15362" width="11" style="455" customWidth="1"/>
    <col min="15363" max="15363" width="10" style="455" customWidth="1"/>
    <col min="15364" max="15364" width="9.5703125" style="455" customWidth="1"/>
    <col min="15365" max="15365" width="11.85546875" style="455" customWidth="1"/>
    <col min="15366" max="15366" width="10.5703125" style="455" customWidth="1"/>
    <col min="15367" max="15367" width="9.5703125" style="455"/>
    <col min="15368" max="15368" width="10" style="455" customWidth="1"/>
    <col min="15369" max="15369" width="10.42578125" style="455" customWidth="1"/>
    <col min="15370" max="15371" width="9.5703125" style="455"/>
    <col min="15372" max="15372" width="10.42578125" style="455" customWidth="1"/>
    <col min="15373" max="15616" width="9.5703125" style="455"/>
    <col min="15617" max="15617" width="18.140625" style="455" customWidth="1"/>
    <col min="15618" max="15618" width="11" style="455" customWidth="1"/>
    <col min="15619" max="15619" width="10" style="455" customWidth="1"/>
    <col min="15620" max="15620" width="9.5703125" style="455" customWidth="1"/>
    <col min="15621" max="15621" width="11.85546875" style="455" customWidth="1"/>
    <col min="15622" max="15622" width="10.5703125" style="455" customWidth="1"/>
    <col min="15623" max="15623" width="9.5703125" style="455"/>
    <col min="15624" max="15624" width="10" style="455" customWidth="1"/>
    <col min="15625" max="15625" width="10.42578125" style="455" customWidth="1"/>
    <col min="15626" max="15627" width="9.5703125" style="455"/>
    <col min="15628" max="15628" width="10.42578125" style="455" customWidth="1"/>
    <col min="15629" max="15872" width="9.5703125" style="455"/>
    <col min="15873" max="15873" width="18.140625" style="455" customWidth="1"/>
    <col min="15874" max="15874" width="11" style="455" customWidth="1"/>
    <col min="15875" max="15875" width="10" style="455" customWidth="1"/>
    <col min="15876" max="15876" width="9.5703125" style="455" customWidth="1"/>
    <col min="15877" max="15877" width="11.85546875" style="455" customWidth="1"/>
    <col min="15878" max="15878" width="10.5703125" style="455" customWidth="1"/>
    <col min="15879" max="15879" width="9.5703125" style="455"/>
    <col min="15880" max="15880" width="10" style="455" customWidth="1"/>
    <col min="15881" max="15881" width="10.42578125" style="455" customWidth="1"/>
    <col min="15882" max="15883" width="9.5703125" style="455"/>
    <col min="15884" max="15884" width="10.42578125" style="455" customWidth="1"/>
    <col min="15885" max="16128" width="9.5703125" style="455"/>
    <col min="16129" max="16129" width="18.140625" style="455" customWidth="1"/>
    <col min="16130" max="16130" width="11" style="455" customWidth="1"/>
    <col min="16131" max="16131" width="10" style="455" customWidth="1"/>
    <col min="16132" max="16132" width="9.5703125" style="455" customWidth="1"/>
    <col min="16133" max="16133" width="11.85546875" style="455" customWidth="1"/>
    <col min="16134" max="16134" width="10.5703125" style="455" customWidth="1"/>
    <col min="16135" max="16135" width="9.5703125" style="455"/>
    <col min="16136" max="16136" width="10" style="455" customWidth="1"/>
    <col min="16137" max="16137" width="10.42578125" style="455" customWidth="1"/>
    <col min="16138" max="16139" width="9.5703125" style="455"/>
    <col min="16140" max="16140" width="10.42578125" style="455" customWidth="1"/>
    <col min="16141" max="16384" width="9.5703125" style="455"/>
  </cols>
  <sheetData>
    <row r="1" spans="1:12" ht="19.5">
      <c r="A1" s="981" t="s">
        <v>483</v>
      </c>
      <c r="B1" s="981"/>
      <c r="C1" s="978"/>
      <c r="D1" s="978"/>
      <c r="E1" s="982" t="s">
        <v>530</v>
      </c>
      <c r="F1"/>
      <c r="G1" s="983"/>
      <c r="H1" s="978"/>
      <c r="I1" s="978"/>
      <c r="J1" s="978"/>
      <c r="K1" s="978"/>
      <c r="L1"/>
    </row>
    <row r="2" spans="1:12" ht="15" customHeight="1" thickBot="1">
      <c r="A2" s="984" t="s">
        <v>235</v>
      </c>
      <c r="B2" s="984"/>
      <c r="C2" s="978"/>
      <c r="D2" s="978"/>
      <c r="E2" s="978"/>
      <c r="F2" s="983"/>
      <c r="G2" s="978"/>
      <c r="H2" s="978"/>
      <c r="I2" s="978"/>
      <c r="J2" s="978"/>
      <c r="K2" s="978"/>
      <c r="L2"/>
    </row>
    <row r="3" spans="1:12" ht="21" thickBot="1">
      <c r="A3" s="985" t="s">
        <v>4</v>
      </c>
      <c r="B3" s="986"/>
      <c r="C3" s="986"/>
      <c r="D3" s="986"/>
      <c r="E3" s="986"/>
      <c r="F3" s="986"/>
      <c r="G3" s="986"/>
      <c r="H3" s="986"/>
      <c r="I3" s="986"/>
      <c r="J3" s="986"/>
      <c r="K3" s="986"/>
      <c r="L3" s="987"/>
    </row>
    <row r="4" spans="1:12">
      <c r="A4" s="988"/>
      <c r="B4" s="1071"/>
      <c r="C4" s="989" t="s">
        <v>5</v>
      </c>
      <c r="D4" s="989"/>
      <c r="E4" s="989"/>
      <c r="F4" s="989"/>
      <c r="G4" s="1159"/>
      <c r="H4" s="1258" t="s">
        <v>6</v>
      </c>
      <c r="I4" s="1259"/>
      <c r="J4" s="1160" t="s">
        <v>7</v>
      </c>
      <c r="K4" s="1161" t="s">
        <v>8</v>
      </c>
      <c r="L4" s="1162"/>
    </row>
    <row r="5" spans="1:12" ht="15.75">
      <c r="A5" s="990" t="s">
        <v>9</v>
      </c>
      <c r="B5" s="991" t="s">
        <v>10</v>
      </c>
      <c r="C5" s="992" t="s">
        <v>36</v>
      </c>
      <c r="D5" s="992"/>
      <c r="E5" s="993" t="s">
        <v>37</v>
      </c>
      <c r="F5" s="994"/>
      <c r="G5" s="1163"/>
      <c r="H5" s="1260" t="s">
        <v>11</v>
      </c>
      <c r="I5" s="1261"/>
      <c r="J5" s="1164" t="s">
        <v>12</v>
      </c>
      <c r="K5" s="1165" t="s">
        <v>13</v>
      </c>
      <c r="L5" s="1166"/>
    </row>
    <row r="6" spans="1:12" ht="26.25" thickBot="1">
      <c r="A6" s="995" t="s">
        <v>14</v>
      </c>
      <c r="B6" s="996" t="s">
        <v>15</v>
      </c>
      <c r="C6" s="997" t="s">
        <v>529</v>
      </c>
      <c r="D6" s="998" t="s">
        <v>520</v>
      </c>
      <c r="E6" s="999" t="s">
        <v>529</v>
      </c>
      <c r="F6" s="1000" t="s">
        <v>520</v>
      </c>
      <c r="G6" s="1167" t="s">
        <v>16</v>
      </c>
      <c r="H6" s="1168" t="s">
        <v>529</v>
      </c>
      <c r="I6" s="1169" t="s">
        <v>16</v>
      </c>
      <c r="J6" s="1170" t="s">
        <v>16</v>
      </c>
      <c r="K6" s="1171" t="s">
        <v>529</v>
      </c>
      <c r="L6" s="1172" t="s">
        <v>17</v>
      </c>
    </row>
    <row r="7" spans="1:12" ht="15.75" thickBot="1">
      <c r="A7" s="1001" t="s">
        <v>18</v>
      </c>
      <c r="B7" s="1002" t="s">
        <v>19</v>
      </c>
      <c r="C7" s="1003">
        <v>19264.687381048705</v>
      </c>
      <c r="D7" s="1003">
        <v>19089.521785916884</v>
      </c>
      <c r="E7" s="1004">
        <v>19649.981128669679</v>
      </c>
      <c r="F7" s="1005">
        <v>19471.312221635224</v>
      </c>
      <c r="G7" s="1173">
        <v>0.91760075027675658</v>
      </c>
      <c r="H7" s="1174">
        <v>320.18147682951007</v>
      </c>
      <c r="I7" s="1174">
        <v>0.89362818938354827</v>
      </c>
      <c r="J7" s="1175">
        <v>-3.6067036258204297</v>
      </c>
      <c r="K7" s="1174">
        <v>100</v>
      </c>
      <c r="L7" s="1176" t="s">
        <v>19</v>
      </c>
    </row>
    <row r="8" spans="1:12" ht="15.75" thickBot="1">
      <c r="A8" s="1177"/>
      <c r="B8" s="1178"/>
      <c r="C8" s="1179"/>
      <c r="D8" s="1179"/>
      <c r="E8" s="1179"/>
      <c r="F8" s="1179"/>
      <c r="G8" s="1180"/>
      <c r="H8" s="1175"/>
      <c r="I8" s="1175"/>
      <c r="J8" s="1175"/>
      <c r="K8" s="1175"/>
      <c r="L8" s="1181"/>
    </row>
    <row r="9" spans="1:12">
      <c r="A9" s="1006" t="s">
        <v>79</v>
      </c>
      <c r="B9" s="1007" t="s">
        <v>19</v>
      </c>
      <c r="C9" s="1008">
        <v>18277.541789831506</v>
      </c>
      <c r="D9" s="1008">
        <v>17348.410834099268</v>
      </c>
      <c r="E9" s="1009">
        <v>18643.092625628138</v>
      </c>
      <c r="F9" s="1009">
        <v>17695.379050781252</v>
      </c>
      <c r="G9" s="1182">
        <v>5.3557122010621452</v>
      </c>
      <c r="H9" s="1183">
        <v>248.74375000000001</v>
      </c>
      <c r="I9" s="1183">
        <v>6.873730567924369</v>
      </c>
      <c r="J9" s="1183">
        <v>45.454545454545453</v>
      </c>
      <c r="K9" s="1183">
        <v>0.10577113770079988</v>
      </c>
      <c r="L9" s="1184">
        <v>3.5676190909236766E-2</v>
      </c>
    </row>
    <row r="10" spans="1:12">
      <c r="A10" s="1010" t="s">
        <v>80</v>
      </c>
      <c r="B10" s="1011" t="s">
        <v>19</v>
      </c>
      <c r="C10" s="1012">
        <v>20290.196196706274</v>
      </c>
      <c r="D10" s="1012">
        <v>20218.364905465307</v>
      </c>
      <c r="E10" s="1013">
        <v>20696.000120640401</v>
      </c>
      <c r="F10" s="1013">
        <v>20622.732203574615</v>
      </c>
      <c r="G10" s="1185">
        <v>0.35527744986712673</v>
      </c>
      <c r="H10" s="1186">
        <v>356.35382031905965</v>
      </c>
      <c r="I10" s="1186">
        <v>0.2135113698960541</v>
      </c>
      <c r="J10" s="1186">
        <v>0.76142131979695438</v>
      </c>
      <c r="K10" s="1186">
        <v>31.493356250413168</v>
      </c>
      <c r="L10" s="1187">
        <v>1.3652736658213094</v>
      </c>
    </row>
    <row r="11" spans="1:12">
      <c r="A11" s="1014" t="s">
        <v>81</v>
      </c>
      <c r="B11" s="1015" t="s">
        <v>19</v>
      </c>
      <c r="C11" s="1016">
        <v>19883.962655689935</v>
      </c>
      <c r="D11" s="1016">
        <v>19865.742423905787</v>
      </c>
      <c r="E11" s="1017">
        <v>20281.641908803733</v>
      </c>
      <c r="F11" s="1017">
        <v>20263.057272383903</v>
      </c>
      <c r="G11" s="1188">
        <v>9.1716842971954843E-2</v>
      </c>
      <c r="H11" s="1189">
        <v>397.87377049180333</v>
      </c>
      <c r="I11" s="1189">
        <v>1.0624890269718146</v>
      </c>
      <c r="J11" s="1189">
        <v>4.6711153479504288</v>
      </c>
      <c r="K11" s="1189">
        <v>7.2585443247173931</v>
      </c>
      <c r="L11" s="1190">
        <v>0.57403530795832847</v>
      </c>
    </row>
    <row r="12" spans="1:12">
      <c r="A12" s="1014" t="s">
        <v>82</v>
      </c>
      <c r="B12" s="1015" t="s">
        <v>19</v>
      </c>
      <c r="C12" s="1016" t="s">
        <v>510</v>
      </c>
      <c r="D12" s="1016" t="s">
        <v>510</v>
      </c>
      <c r="E12" s="1017" t="s">
        <v>510</v>
      </c>
      <c r="F12" s="1017" t="s">
        <v>510</v>
      </c>
      <c r="G12" s="1188" t="s">
        <v>72</v>
      </c>
      <c r="H12" s="1189" t="s">
        <v>510</v>
      </c>
      <c r="I12" s="1189" t="s">
        <v>72</v>
      </c>
      <c r="J12" s="1189" t="s">
        <v>72</v>
      </c>
      <c r="K12" s="1189">
        <v>0.2974813247834997</v>
      </c>
      <c r="L12" s="1190" t="s">
        <v>72</v>
      </c>
    </row>
    <row r="13" spans="1:12">
      <c r="A13" s="1014" t="s">
        <v>71</v>
      </c>
      <c r="B13" s="1015" t="s">
        <v>19</v>
      </c>
      <c r="C13" s="1016">
        <v>17051.922480461406</v>
      </c>
      <c r="D13" s="1016">
        <v>16875.933976502602</v>
      </c>
      <c r="E13" s="1017">
        <v>17392.960930070636</v>
      </c>
      <c r="F13" s="1017">
        <v>17213.452656032652</v>
      </c>
      <c r="G13" s="1188">
        <v>1.0428371206230564</v>
      </c>
      <c r="H13" s="1189">
        <v>286.9607636738906</v>
      </c>
      <c r="I13" s="1189">
        <v>0.61885250836471695</v>
      </c>
      <c r="J13" s="1189">
        <v>-13.497589716122121</v>
      </c>
      <c r="K13" s="1189">
        <v>32.028822635023467</v>
      </c>
      <c r="L13" s="1190">
        <v>-3.6622498176624489</v>
      </c>
    </row>
    <row r="14" spans="1:12" ht="15.75" thickBot="1">
      <c r="A14" s="1018" t="s">
        <v>83</v>
      </c>
      <c r="B14" s="1019" t="s">
        <v>19</v>
      </c>
      <c r="C14" s="1020">
        <v>20084.825422240483</v>
      </c>
      <c r="D14" s="1020">
        <v>20111.984129379238</v>
      </c>
      <c r="E14" s="1021">
        <v>20486.521930685292</v>
      </c>
      <c r="F14" s="1021">
        <v>20514.223811966822</v>
      </c>
      <c r="G14" s="1191">
        <v>-0.13503743322411157</v>
      </c>
      <c r="H14" s="1192">
        <v>297.88839183298921</v>
      </c>
      <c r="I14" s="1192">
        <v>-0.13439992176583304</v>
      </c>
      <c r="J14" s="1192">
        <v>2.1321462043111525</v>
      </c>
      <c r="K14" s="1192">
        <v>28.816024327361671</v>
      </c>
      <c r="L14" s="1193">
        <v>1.6191849722351819</v>
      </c>
    </row>
    <row r="15" spans="1:12" ht="15.75" thickBot="1">
      <c r="A15" s="1177"/>
      <c r="B15" s="1194"/>
      <c r="C15" s="1179"/>
      <c r="D15" s="1179"/>
      <c r="E15" s="1179"/>
      <c r="F15" s="1179"/>
      <c r="G15" s="1180"/>
      <c r="H15" s="1175"/>
      <c r="I15" s="1175"/>
      <c r="J15" s="1175"/>
      <c r="K15" s="1175"/>
      <c r="L15" s="1181"/>
    </row>
    <row r="16" spans="1:12">
      <c r="A16" s="1022" t="s">
        <v>84</v>
      </c>
      <c r="B16" s="1023" t="s">
        <v>21</v>
      </c>
      <c r="C16" s="1024" t="s">
        <v>72</v>
      </c>
      <c r="D16" s="1024" t="s">
        <v>72</v>
      </c>
      <c r="E16" s="1025" t="s">
        <v>72</v>
      </c>
      <c r="F16" s="1025" t="s">
        <v>72</v>
      </c>
      <c r="G16" s="1195" t="s">
        <v>72</v>
      </c>
      <c r="H16" s="1196" t="s">
        <v>72</v>
      </c>
      <c r="I16" s="1196" t="s">
        <v>72</v>
      </c>
      <c r="J16" s="1197" t="s">
        <v>72</v>
      </c>
      <c r="K16" s="1197" t="s">
        <v>72</v>
      </c>
      <c r="L16" s="1198" t="s">
        <v>72</v>
      </c>
    </row>
    <row r="17" spans="1:12">
      <c r="A17" s="1010" t="s">
        <v>84</v>
      </c>
      <c r="B17" s="1026" t="s">
        <v>22</v>
      </c>
      <c r="C17" s="1016" t="s">
        <v>72</v>
      </c>
      <c r="D17" s="1016" t="s">
        <v>72</v>
      </c>
      <c r="E17" s="1017" t="s">
        <v>72</v>
      </c>
      <c r="F17" s="1017" t="s">
        <v>72</v>
      </c>
      <c r="G17" s="1188" t="s">
        <v>72</v>
      </c>
      <c r="H17" s="1189" t="s">
        <v>72</v>
      </c>
      <c r="I17" s="1189" t="s">
        <v>72</v>
      </c>
      <c r="J17" s="1199" t="s">
        <v>72</v>
      </c>
      <c r="K17" s="1199" t="s">
        <v>72</v>
      </c>
      <c r="L17" s="1200" t="s">
        <v>72</v>
      </c>
    </row>
    <row r="18" spans="1:12">
      <c r="A18" s="1010" t="s">
        <v>84</v>
      </c>
      <c r="B18" s="1026" t="s">
        <v>23</v>
      </c>
      <c r="C18" s="1016" t="s">
        <v>72</v>
      </c>
      <c r="D18" s="1016" t="s">
        <v>72</v>
      </c>
      <c r="E18" s="1017" t="s">
        <v>72</v>
      </c>
      <c r="F18" s="1017" t="s">
        <v>72</v>
      </c>
      <c r="G18" s="1188" t="s">
        <v>72</v>
      </c>
      <c r="H18" s="1189" t="s">
        <v>72</v>
      </c>
      <c r="I18" s="1189" t="s">
        <v>72</v>
      </c>
      <c r="J18" s="1199" t="s">
        <v>72</v>
      </c>
      <c r="K18" s="1199" t="s">
        <v>72</v>
      </c>
      <c r="L18" s="1200" t="s">
        <v>72</v>
      </c>
    </row>
    <row r="19" spans="1:12">
      <c r="A19" s="1022" t="s">
        <v>84</v>
      </c>
      <c r="B19" s="1027" t="s">
        <v>24</v>
      </c>
      <c r="C19" s="1028" t="s">
        <v>510</v>
      </c>
      <c r="D19" s="1028" t="s">
        <v>72</v>
      </c>
      <c r="E19" s="1029" t="s">
        <v>510</v>
      </c>
      <c r="F19" s="1029" t="s">
        <v>72</v>
      </c>
      <c r="G19" s="1201" t="s">
        <v>72</v>
      </c>
      <c r="H19" s="1202" t="s">
        <v>510</v>
      </c>
      <c r="I19" s="1202" t="s">
        <v>72</v>
      </c>
      <c r="J19" s="1203" t="s">
        <v>72</v>
      </c>
      <c r="K19" s="1203">
        <v>1.9832088318899981E-2</v>
      </c>
      <c r="L19" s="1204" t="s">
        <v>72</v>
      </c>
    </row>
    <row r="20" spans="1:12">
      <c r="A20" s="1010" t="s">
        <v>84</v>
      </c>
      <c r="B20" s="1026" t="s">
        <v>25</v>
      </c>
      <c r="C20" s="1016" t="s">
        <v>510</v>
      </c>
      <c r="D20" s="1016" t="s">
        <v>72</v>
      </c>
      <c r="E20" s="1017" t="s">
        <v>510</v>
      </c>
      <c r="F20" s="1017" t="s">
        <v>72</v>
      </c>
      <c r="G20" s="1188" t="s">
        <v>72</v>
      </c>
      <c r="H20" s="1189" t="s">
        <v>510</v>
      </c>
      <c r="I20" s="1189" t="s">
        <v>72</v>
      </c>
      <c r="J20" s="1199" t="s">
        <v>72</v>
      </c>
      <c r="K20" s="1199">
        <v>1.9832088318899981E-2</v>
      </c>
      <c r="L20" s="1200" t="s">
        <v>72</v>
      </c>
    </row>
    <row r="21" spans="1:12">
      <c r="A21" s="1010" t="s">
        <v>84</v>
      </c>
      <c r="B21" s="1026" t="s">
        <v>26</v>
      </c>
      <c r="C21" s="1016" t="s">
        <v>72</v>
      </c>
      <c r="D21" s="1016" t="s">
        <v>72</v>
      </c>
      <c r="E21" s="1017" t="s">
        <v>72</v>
      </c>
      <c r="F21" s="1017" t="s">
        <v>72</v>
      </c>
      <c r="G21" s="1188" t="s">
        <v>72</v>
      </c>
      <c r="H21" s="1189" t="s">
        <v>72</v>
      </c>
      <c r="I21" s="1189" t="s">
        <v>72</v>
      </c>
      <c r="J21" s="1199" t="s">
        <v>72</v>
      </c>
      <c r="K21" s="1199" t="s">
        <v>72</v>
      </c>
      <c r="L21" s="1200" t="s">
        <v>72</v>
      </c>
    </row>
    <row r="22" spans="1:12">
      <c r="A22" s="1022" t="s">
        <v>84</v>
      </c>
      <c r="B22" s="1027" t="s">
        <v>27</v>
      </c>
      <c r="C22" s="1028">
        <v>17825.993876414916</v>
      </c>
      <c r="D22" s="1028">
        <v>17348.410834099268</v>
      </c>
      <c r="E22" s="1029">
        <v>18182.513753943214</v>
      </c>
      <c r="F22" s="1029">
        <v>17695.379050781252</v>
      </c>
      <c r="G22" s="1201">
        <v>2.7528921633382901</v>
      </c>
      <c r="H22" s="1202">
        <v>243.83846153846156</v>
      </c>
      <c r="I22" s="1202">
        <v>4.766154086519677</v>
      </c>
      <c r="J22" s="1203">
        <v>18.181818181818183</v>
      </c>
      <c r="K22" s="1203">
        <v>8.5939049381899918E-2</v>
      </c>
      <c r="L22" s="1204">
        <v>1.5844102590336806E-2</v>
      </c>
    </row>
    <row r="23" spans="1:12">
      <c r="A23" s="1010" t="s">
        <v>84</v>
      </c>
      <c r="B23" s="1026" t="s">
        <v>28</v>
      </c>
      <c r="C23" s="1016">
        <v>17456.717647058824</v>
      </c>
      <c r="D23" s="1016">
        <v>16704.323529411766</v>
      </c>
      <c r="E23" s="1017">
        <v>17805.851999999999</v>
      </c>
      <c r="F23" s="1017">
        <v>17038.41</v>
      </c>
      <c r="G23" s="1188">
        <v>4.5041878907714921</v>
      </c>
      <c r="H23" s="1189">
        <v>240.9</v>
      </c>
      <c r="I23" s="1189">
        <v>5.7506584723441589</v>
      </c>
      <c r="J23" s="1199">
        <v>22.222222222222221</v>
      </c>
      <c r="K23" s="1199">
        <v>7.2717657169299926E-2</v>
      </c>
      <c r="L23" s="1200">
        <v>1.5367246158021007E-2</v>
      </c>
    </row>
    <row r="24" spans="1:12" ht="15.75" thickBot="1">
      <c r="A24" s="1030" t="s">
        <v>84</v>
      </c>
      <c r="B24" s="1031" t="s">
        <v>29</v>
      </c>
      <c r="C24" s="1032" t="s">
        <v>510</v>
      </c>
      <c r="D24" s="1032" t="s">
        <v>510</v>
      </c>
      <c r="E24" s="1033" t="s">
        <v>510</v>
      </c>
      <c r="F24" s="1033" t="s">
        <v>510</v>
      </c>
      <c r="G24" s="1205" t="s">
        <v>72</v>
      </c>
      <c r="H24" s="1199" t="s">
        <v>510</v>
      </c>
      <c r="I24" s="1199" t="s">
        <v>72</v>
      </c>
      <c r="J24" s="1199" t="s">
        <v>72</v>
      </c>
      <c r="K24" s="1199">
        <v>1.3221392212599985E-2</v>
      </c>
      <c r="L24" s="1200" t="s">
        <v>72</v>
      </c>
    </row>
    <row r="25" spans="1:12" ht="15.75" thickBot="1">
      <c r="A25" s="1177"/>
      <c r="B25" s="1194"/>
      <c r="C25" s="1179"/>
      <c r="D25" s="1179"/>
      <c r="E25" s="1179"/>
      <c r="F25" s="1179"/>
      <c r="G25" s="1180"/>
      <c r="H25" s="1175"/>
      <c r="I25" s="1175"/>
      <c r="J25" s="1175"/>
      <c r="K25" s="1175"/>
      <c r="L25" s="1181"/>
    </row>
    <row r="26" spans="1:12">
      <c r="A26" s="1022" t="s">
        <v>85</v>
      </c>
      <c r="B26" s="1023" t="s">
        <v>21</v>
      </c>
      <c r="C26" s="1024">
        <v>21141.111636602844</v>
      </c>
      <c r="D26" s="1024">
        <v>21248.90141821525</v>
      </c>
      <c r="E26" s="1025">
        <v>21563.933869334902</v>
      </c>
      <c r="F26" s="1025">
        <v>21673.879446579554</v>
      </c>
      <c r="G26" s="1195">
        <v>-0.50727225606121762</v>
      </c>
      <c r="H26" s="1196">
        <v>422.97717842323652</v>
      </c>
      <c r="I26" s="1196">
        <v>-0.22541587318383005</v>
      </c>
      <c r="J26" s="1197">
        <v>-1.8329938900203666</v>
      </c>
      <c r="K26" s="1197">
        <v>3.186355523236597</v>
      </c>
      <c r="L26" s="1198">
        <v>5.7571989176825156E-2</v>
      </c>
    </row>
    <row r="27" spans="1:12">
      <c r="A27" s="1010" t="s">
        <v>85</v>
      </c>
      <c r="B27" s="1026" t="s">
        <v>22</v>
      </c>
      <c r="C27" s="1016">
        <v>21287.486274509803</v>
      </c>
      <c r="D27" s="1016">
        <v>21591.495098039217</v>
      </c>
      <c r="E27" s="1017">
        <v>21713.236000000001</v>
      </c>
      <c r="F27" s="1017">
        <v>22023.325000000001</v>
      </c>
      <c r="G27" s="1188">
        <v>-1.4080026517340134</v>
      </c>
      <c r="H27" s="1189">
        <v>417.5</v>
      </c>
      <c r="I27" s="1189">
        <v>-1.5097900448218868</v>
      </c>
      <c r="J27" s="1199">
        <v>-2.4242424242424243</v>
      </c>
      <c r="K27" s="1199">
        <v>2.1286441462285981</v>
      </c>
      <c r="L27" s="1200">
        <v>2.5795742481704576E-2</v>
      </c>
    </row>
    <row r="28" spans="1:12">
      <c r="A28" s="1010" t="s">
        <v>85</v>
      </c>
      <c r="B28" s="1026" t="s">
        <v>23</v>
      </c>
      <c r="C28" s="1016">
        <v>20857.72156862745</v>
      </c>
      <c r="D28" s="1016">
        <v>20546.75</v>
      </c>
      <c r="E28" s="1017">
        <v>21274.876</v>
      </c>
      <c r="F28" s="1017">
        <v>20957.685000000001</v>
      </c>
      <c r="G28" s="1188">
        <v>1.5134830015815148</v>
      </c>
      <c r="H28" s="1189">
        <v>434</v>
      </c>
      <c r="I28" s="1189">
        <v>2.358490566037736</v>
      </c>
      <c r="J28" s="1199">
        <v>-0.6211180124223602</v>
      </c>
      <c r="K28" s="1199">
        <v>1.0577113770079991</v>
      </c>
      <c r="L28" s="1200">
        <v>3.1776246695120802E-2</v>
      </c>
    </row>
    <row r="29" spans="1:12">
      <c r="A29" s="1022" t="s">
        <v>85</v>
      </c>
      <c r="B29" s="1027" t="s">
        <v>24</v>
      </c>
      <c r="C29" s="1028">
        <v>20793.539505437682</v>
      </c>
      <c r="D29" s="1028">
        <v>20774.593312383433</v>
      </c>
      <c r="E29" s="1029">
        <v>21209.410295546437</v>
      </c>
      <c r="F29" s="1029">
        <v>21190.085178631103</v>
      </c>
      <c r="G29" s="1201">
        <v>9.1198863772486524E-2</v>
      </c>
      <c r="H29" s="1202">
        <v>374.89333333333337</v>
      </c>
      <c r="I29" s="1202">
        <v>-0.59178110258255423</v>
      </c>
      <c r="J29" s="1203">
        <v>3.3568904593639579</v>
      </c>
      <c r="K29" s="1203">
        <v>11.601771666556489</v>
      </c>
      <c r="L29" s="1204">
        <v>0.78166078909520209</v>
      </c>
    </row>
    <row r="30" spans="1:12">
      <c r="A30" s="1010" t="s">
        <v>85</v>
      </c>
      <c r="B30" s="1026" t="s">
        <v>25</v>
      </c>
      <c r="C30" s="1016">
        <v>21030.553921568629</v>
      </c>
      <c r="D30" s="1016">
        <v>21021.466666666667</v>
      </c>
      <c r="E30" s="1017">
        <v>21451.165000000001</v>
      </c>
      <c r="F30" s="1017">
        <v>21441.896000000001</v>
      </c>
      <c r="G30" s="1188">
        <v>4.3228453304690183E-2</v>
      </c>
      <c r="H30" s="1189">
        <v>368.6</v>
      </c>
      <c r="I30" s="1189">
        <v>-0.86067778375470383</v>
      </c>
      <c r="J30" s="1199">
        <v>6.4347826086956523</v>
      </c>
      <c r="K30" s="1199">
        <v>8.0914920341111909</v>
      </c>
      <c r="L30" s="1200">
        <v>0.7633839604477739</v>
      </c>
    </row>
    <row r="31" spans="1:12">
      <c r="A31" s="1010" t="s">
        <v>85</v>
      </c>
      <c r="B31" s="1026" t="s">
        <v>26</v>
      </c>
      <c r="C31" s="1016">
        <v>20276.458823529414</v>
      </c>
      <c r="D31" s="1016">
        <v>20278.596078431372</v>
      </c>
      <c r="E31" s="1017">
        <v>20681.988000000001</v>
      </c>
      <c r="F31" s="1017">
        <v>20684.168000000001</v>
      </c>
      <c r="G31" s="1188">
        <v>-1.0539461872482813E-2</v>
      </c>
      <c r="H31" s="1189">
        <v>389.4</v>
      </c>
      <c r="I31" s="1189">
        <v>0.28328611898016121</v>
      </c>
      <c r="J31" s="1199">
        <v>-3.1021897810218979</v>
      </c>
      <c r="K31" s="1199">
        <v>3.5102796324452963</v>
      </c>
      <c r="L31" s="1200">
        <v>1.8276828647424637E-2</v>
      </c>
    </row>
    <row r="32" spans="1:12">
      <c r="A32" s="1022" t="s">
        <v>85</v>
      </c>
      <c r="B32" s="1027" t="s">
        <v>27</v>
      </c>
      <c r="C32" s="1028">
        <v>19686.501776612597</v>
      </c>
      <c r="D32" s="1028">
        <v>19533.051475067732</v>
      </c>
      <c r="E32" s="1029">
        <v>20080.231812144848</v>
      </c>
      <c r="F32" s="1029">
        <v>19923.712504569088</v>
      </c>
      <c r="G32" s="1201">
        <v>0.78559308432033081</v>
      </c>
      <c r="H32" s="1202">
        <v>330.7703996834191</v>
      </c>
      <c r="I32" s="1202">
        <v>0.85071324583455465</v>
      </c>
      <c r="J32" s="1203">
        <v>-0.47262701851122485</v>
      </c>
      <c r="K32" s="1203">
        <v>16.705229060620084</v>
      </c>
      <c r="L32" s="1204">
        <v>0.52604088754928924</v>
      </c>
    </row>
    <row r="33" spans="1:12">
      <c r="A33" s="1010" t="s">
        <v>85</v>
      </c>
      <c r="B33" s="1026" t="s">
        <v>28</v>
      </c>
      <c r="C33" s="1016">
        <v>19642.808823529413</v>
      </c>
      <c r="D33" s="1016">
        <v>19500.300980392156</v>
      </c>
      <c r="E33" s="1017">
        <v>20035.665000000001</v>
      </c>
      <c r="F33" s="1017">
        <v>19890.307000000001</v>
      </c>
      <c r="G33" s="1188">
        <v>0.73079817219513088</v>
      </c>
      <c r="H33" s="1189">
        <v>320.8</v>
      </c>
      <c r="I33" s="1189">
        <v>1.1030570438071226</v>
      </c>
      <c r="J33" s="1199">
        <v>1.0485651214128036</v>
      </c>
      <c r="K33" s="1199">
        <v>12.104184570635287</v>
      </c>
      <c r="L33" s="1200">
        <v>0.55763515369779881</v>
      </c>
    </row>
    <row r="34" spans="1:12" ht="15.75" thickBot="1">
      <c r="A34" s="1030" t="s">
        <v>85</v>
      </c>
      <c r="B34" s="1031" t="s">
        <v>29</v>
      </c>
      <c r="C34" s="1032">
        <v>19789.807843137252</v>
      </c>
      <c r="D34" s="1032">
        <v>19606.102941176468</v>
      </c>
      <c r="E34" s="1033">
        <v>20185.603999999999</v>
      </c>
      <c r="F34" s="1033">
        <v>19998.224999999999</v>
      </c>
      <c r="G34" s="1205">
        <v>0.93697815681142105</v>
      </c>
      <c r="H34" s="1199">
        <v>357</v>
      </c>
      <c r="I34" s="1199">
        <v>0.67681895093061961</v>
      </c>
      <c r="J34" s="1199">
        <v>-4.2640990371389274</v>
      </c>
      <c r="K34" s="1199">
        <v>4.6010444899847949</v>
      </c>
      <c r="L34" s="1200">
        <v>-3.1594266148513128E-2</v>
      </c>
    </row>
    <row r="35" spans="1:12" ht="15.75" thickBot="1">
      <c r="A35" s="1206"/>
      <c r="B35" s="1207"/>
      <c r="C35" s="1208"/>
      <c r="D35" s="1208"/>
      <c r="E35" s="1208"/>
      <c r="F35" s="1208"/>
      <c r="G35" s="1209"/>
      <c r="H35" s="1210"/>
      <c r="I35" s="1210"/>
      <c r="J35" s="1210"/>
      <c r="K35" s="1210"/>
      <c r="L35" s="1211"/>
    </row>
    <row r="36" spans="1:12">
      <c r="A36" s="1010" t="s">
        <v>86</v>
      </c>
      <c r="B36" s="1034" t="s">
        <v>26</v>
      </c>
      <c r="C36" s="1035">
        <v>20109.46470588235</v>
      </c>
      <c r="D36" s="1035">
        <v>20091.156862745098</v>
      </c>
      <c r="E36" s="1036">
        <v>20511.653999999999</v>
      </c>
      <c r="F36" s="1036">
        <v>20492.98</v>
      </c>
      <c r="G36" s="1212">
        <v>9.1123887301891027E-2</v>
      </c>
      <c r="H36" s="1213">
        <v>417.6</v>
      </c>
      <c r="I36" s="1213">
        <v>1.4330823415108171</v>
      </c>
      <c r="J36" s="1213">
        <v>4.3737574552683895</v>
      </c>
      <c r="K36" s="1213">
        <v>3.4706154558074962</v>
      </c>
      <c r="L36" s="1214">
        <v>0.26536470706601945</v>
      </c>
    </row>
    <row r="37" spans="1:12" ht="15.75" thickBot="1">
      <c r="A37" s="1030" t="s">
        <v>86</v>
      </c>
      <c r="B37" s="1031" t="s">
        <v>29</v>
      </c>
      <c r="C37" s="1032">
        <v>19656.823529411762</v>
      </c>
      <c r="D37" s="1032">
        <v>19639.036274509803</v>
      </c>
      <c r="E37" s="1033">
        <v>20049.96</v>
      </c>
      <c r="F37" s="1033">
        <v>20031.816999999999</v>
      </c>
      <c r="G37" s="1205">
        <v>9.0570915259459636E-2</v>
      </c>
      <c r="H37" s="1199">
        <v>379.8</v>
      </c>
      <c r="I37" s="1199">
        <v>0.7159904534606174</v>
      </c>
      <c r="J37" s="1199">
        <v>4.9450549450549453</v>
      </c>
      <c r="K37" s="1199">
        <v>3.7879288689098964</v>
      </c>
      <c r="L37" s="1200">
        <v>0.30867060089230902</v>
      </c>
    </row>
    <row r="38" spans="1:12" ht="15.75" thickBot="1">
      <c r="A38" s="1206"/>
      <c r="B38" s="1207"/>
      <c r="C38" s="1208"/>
      <c r="D38" s="1208"/>
      <c r="E38" s="1208"/>
      <c r="F38" s="1208"/>
      <c r="G38" s="1209"/>
      <c r="H38" s="1210"/>
      <c r="I38" s="1210"/>
      <c r="J38" s="1210"/>
      <c r="K38" s="1210"/>
      <c r="L38" s="1211"/>
    </row>
    <row r="39" spans="1:12">
      <c r="A39" s="1022" t="s">
        <v>87</v>
      </c>
      <c r="B39" s="1023" t="s">
        <v>21</v>
      </c>
      <c r="C39" s="1024" t="s">
        <v>72</v>
      </c>
      <c r="D39" s="1024" t="s">
        <v>510</v>
      </c>
      <c r="E39" s="1025" t="s">
        <v>72</v>
      </c>
      <c r="F39" s="1025" t="s">
        <v>510</v>
      </c>
      <c r="G39" s="1195" t="s">
        <v>72</v>
      </c>
      <c r="H39" s="1196" t="s">
        <v>72</v>
      </c>
      <c r="I39" s="1196" t="s">
        <v>72</v>
      </c>
      <c r="J39" s="1197" t="s">
        <v>72</v>
      </c>
      <c r="K39" s="1197" t="s">
        <v>72</v>
      </c>
      <c r="L39" s="1198" t="s">
        <v>72</v>
      </c>
    </row>
    <row r="40" spans="1:12">
      <c r="A40" s="1014" t="s">
        <v>87</v>
      </c>
      <c r="B40" s="1026" t="s">
        <v>22</v>
      </c>
      <c r="C40" s="1016" t="s">
        <v>72</v>
      </c>
      <c r="D40" s="1016" t="s">
        <v>72</v>
      </c>
      <c r="E40" s="1017" t="s">
        <v>72</v>
      </c>
      <c r="F40" s="1017" t="s">
        <v>72</v>
      </c>
      <c r="G40" s="1188" t="s">
        <v>72</v>
      </c>
      <c r="H40" s="1189" t="s">
        <v>72</v>
      </c>
      <c r="I40" s="1189" t="s">
        <v>72</v>
      </c>
      <c r="J40" s="1199" t="s">
        <v>72</v>
      </c>
      <c r="K40" s="1199" t="s">
        <v>72</v>
      </c>
      <c r="L40" s="1200" t="s">
        <v>72</v>
      </c>
    </row>
    <row r="41" spans="1:12">
      <c r="A41" s="1014" t="s">
        <v>87</v>
      </c>
      <c r="B41" s="1026" t="s">
        <v>23</v>
      </c>
      <c r="C41" s="1016" t="s">
        <v>72</v>
      </c>
      <c r="D41" s="1016" t="s">
        <v>72</v>
      </c>
      <c r="E41" s="1017" t="s">
        <v>72</v>
      </c>
      <c r="F41" s="1017" t="s">
        <v>72</v>
      </c>
      <c r="G41" s="1188" t="s">
        <v>72</v>
      </c>
      <c r="H41" s="1189" t="s">
        <v>72</v>
      </c>
      <c r="I41" s="1189" t="s">
        <v>72</v>
      </c>
      <c r="J41" s="1199" t="s">
        <v>72</v>
      </c>
      <c r="K41" s="1199" t="s">
        <v>72</v>
      </c>
      <c r="L41" s="1200" t="s">
        <v>72</v>
      </c>
    </row>
    <row r="42" spans="1:12">
      <c r="A42" s="1014" t="s">
        <v>87</v>
      </c>
      <c r="B42" s="1026" t="s">
        <v>30</v>
      </c>
      <c r="C42" s="1016" t="s">
        <v>72</v>
      </c>
      <c r="D42" s="1016" t="s">
        <v>510</v>
      </c>
      <c r="E42" s="1017" t="s">
        <v>72</v>
      </c>
      <c r="F42" s="1017" t="s">
        <v>510</v>
      </c>
      <c r="G42" s="1188" t="s">
        <v>72</v>
      </c>
      <c r="H42" s="1189" t="s">
        <v>72</v>
      </c>
      <c r="I42" s="1189" t="s">
        <v>72</v>
      </c>
      <c r="J42" s="1199" t="s">
        <v>72</v>
      </c>
      <c r="K42" s="1199" t="s">
        <v>72</v>
      </c>
      <c r="L42" s="1200" t="s">
        <v>72</v>
      </c>
    </row>
    <row r="43" spans="1:12">
      <c r="A43" s="1037" t="s">
        <v>87</v>
      </c>
      <c r="B43" s="1027" t="s">
        <v>24</v>
      </c>
      <c r="C43" s="1028" t="s">
        <v>510</v>
      </c>
      <c r="D43" s="1028" t="s">
        <v>510</v>
      </c>
      <c r="E43" s="1029" t="s">
        <v>510</v>
      </c>
      <c r="F43" s="1029" t="s">
        <v>510</v>
      </c>
      <c r="G43" s="1201" t="s">
        <v>72</v>
      </c>
      <c r="H43" s="1202" t="s">
        <v>510</v>
      </c>
      <c r="I43" s="1202" t="s">
        <v>72</v>
      </c>
      <c r="J43" s="1203" t="s">
        <v>72</v>
      </c>
      <c r="K43" s="1203">
        <v>4.6274872744099957E-2</v>
      </c>
      <c r="L43" s="1204" t="s">
        <v>72</v>
      </c>
    </row>
    <row r="44" spans="1:12">
      <c r="A44" s="1014" t="s">
        <v>87</v>
      </c>
      <c r="B44" s="1026" t="s">
        <v>26</v>
      </c>
      <c r="C44" s="1016" t="s">
        <v>510</v>
      </c>
      <c r="D44" s="1016" t="s">
        <v>510</v>
      </c>
      <c r="E44" s="1017" t="s">
        <v>510</v>
      </c>
      <c r="F44" s="1017" t="s">
        <v>510</v>
      </c>
      <c r="G44" s="1188" t="s">
        <v>72</v>
      </c>
      <c r="H44" s="1189" t="s">
        <v>510</v>
      </c>
      <c r="I44" s="1189" t="s">
        <v>72</v>
      </c>
      <c r="J44" s="1199" t="s">
        <v>72</v>
      </c>
      <c r="K44" s="1199">
        <v>1.3221392212599985E-2</v>
      </c>
      <c r="L44" s="1200" t="s">
        <v>72</v>
      </c>
    </row>
    <row r="45" spans="1:12">
      <c r="A45" s="1014" t="s">
        <v>87</v>
      </c>
      <c r="B45" s="1026" t="s">
        <v>31</v>
      </c>
      <c r="C45" s="1016" t="s">
        <v>510</v>
      </c>
      <c r="D45" s="1016" t="s">
        <v>510</v>
      </c>
      <c r="E45" s="1017" t="s">
        <v>510</v>
      </c>
      <c r="F45" s="1017" t="s">
        <v>510</v>
      </c>
      <c r="G45" s="1188" t="s">
        <v>72</v>
      </c>
      <c r="H45" s="1189" t="s">
        <v>510</v>
      </c>
      <c r="I45" s="1189" t="s">
        <v>72</v>
      </c>
      <c r="J45" s="1199" t="s">
        <v>72</v>
      </c>
      <c r="K45" s="1199">
        <v>3.3053480531499972E-2</v>
      </c>
      <c r="L45" s="1200" t="s">
        <v>72</v>
      </c>
    </row>
    <row r="46" spans="1:12">
      <c r="A46" s="1037" t="s">
        <v>87</v>
      </c>
      <c r="B46" s="1027" t="s">
        <v>27</v>
      </c>
      <c r="C46" s="1028" t="s">
        <v>510</v>
      </c>
      <c r="D46" s="1028" t="s">
        <v>510</v>
      </c>
      <c r="E46" s="1029" t="s">
        <v>510</v>
      </c>
      <c r="F46" s="1029" t="s">
        <v>510</v>
      </c>
      <c r="G46" s="1201" t="s">
        <v>72</v>
      </c>
      <c r="H46" s="1202" t="s">
        <v>510</v>
      </c>
      <c r="I46" s="1202" t="s">
        <v>72</v>
      </c>
      <c r="J46" s="1203" t="s">
        <v>72</v>
      </c>
      <c r="K46" s="1203">
        <v>0.25120645203939973</v>
      </c>
      <c r="L46" s="1204" t="s">
        <v>72</v>
      </c>
    </row>
    <row r="47" spans="1:12">
      <c r="A47" s="1014" t="s">
        <v>87</v>
      </c>
      <c r="B47" s="1026" t="s">
        <v>29</v>
      </c>
      <c r="C47" s="1016" t="s">
        <v>510</v>
      </c>
      <c r="D47" s="1016" t="s">
        <v>510</v>
      </c>
      <c r="E47" s="1017" t="s">
        <v>510</v>
      </c>
      <c r="F47" s="1017" t="s">
        <v>510</v>
      </c>
      <c r="G47" s="1188" t="s">
        <v>72</v>
      </c>
      <c r="H47" s="1189" t="s">
        <v>510</v>
      </c>
      <c r="I47" s="1189" t="s">
        <v>72</v>
      </c>
      <c r="J47" s="1199" t="s">
        <v>72</v>
      </c>
      <c r="K47" s="1199">
        <v>9.916044159449991E-2</v>
      </c>
      <c r="L47" s="1200" t="s">
        <v>72</v>
      </c>
    </row>
    <row r="48" spans="1:12" ht="15.75" thickBot="1">
      <c r="A48" s="1038" t="s">
        <v>87</v>
      </c>
      <c r="B48" s="1026" t="s">
        <v>32</v>
      </c>
      <c r="C48" s="1032" t="s">
        <v>510</v>
      </c>
      <c r="D48" s="1032" t="s">
        <v>510</v>
      </c>
      <c r="E48" s="1033" t="s">
        <v>510</v>
      </c>
      <c r="F48" s="1033" t="s">
        <v>510</v>
      </c>
      <c r="G48" s="1205" t="s">
        <v>72</v>
      </c>
      <c r="H48" s="1199" t="s">
        <v>510</v>
      </c>
      <c r="I48" s="1199" t="s">
        <v>72</v>
      </c>
      <c r="J48" s="1199" t="s">
        <v>72</v>
      </c>
      <c r="K48" s="1199">
        <v>0.15204601044489985</v>
      </c>
      <c r="L48" s="1200" t="s">
        <v>72</v>
      </c>
    </row>
    <row r="49" spans="1:12" ht="15.75" thickBot="1">
      <c r="A49" s="1206"/>
      <c r="B49" s="1207"/>
      <c r="C49" s="1208"/>
      <c r="D49" s="1208"/>
      <c r="E49" s="1208"/>
      <c r="F49" s="1208"/>
      <c r="G49" s="1209"/>
      <c r="H49" s="1210"/>
      <c r="I49" s="1210"/>
      <c r="J49" s="1210"/>
      <c r="K49" s="1210"/>
      <c r="L49" s="1211"/>
    </row>
    <row r="50" spans="1:12">
      <c r="A50" s="1022" t="s">
        <v>20</v>
      </c>
      <c r="B50" s="1023" t="s">
        <v>24</v>
      </c>
      <c r="C50" s="1024">
        <v>18584.377997673877</v>
      </c>
      <c r="D50" s="1024">
        <v>18249.22948690203</v>
      </c>
      <c r="E50" s="1025">
        <v>18956.065557627357</v>
      </c>
      <c r="F50" s="1025">
        <v>18614.21407664007</v>
      </c>
      <c r="G50" s="1195">
        <v>1.8365077331752282</v>
      </c>
      <c r="H50" s="1196">
        <v>353.74222585924713</v>
      </c>
      <c r="I50" s="1196">
        <v>-1.1934188018167642</v>
      </c>
      <c r="J50" s="1197">
        <v>13.358070500927644</v>
      </c>
      <c r="K50" s="1197">
        <v>4.0391353209492964</v>
      </c>
      <c r="L50" s="1198">
        <v>0.60448292816270355</v>
      </c>
    </row>
    <row r="51" spans="1:12">
      <c r="A51" s="1010" t="s">
        <v>20</v>
      </c>
      <c r="B51" s="1026" t="s">
        <v>25</v>
      </c>
      <c r="C51" s="1016">
        <v>18671.338235294115</v>
      </c>
      <c r="D51" s="1016">
        <v>17491.882352941178</v>
      </c>
      <c r="E51" s="1017">
        <v>19044.764999999999</v>
      </c>
      <c r="F51" s="1017">
        <v>17841.72</v>
      </c>
      <c r="G51" s="1188">
        <v>6.7428756868732282</v>
      </c>
      <c r="H51" s="1189">
        <v>321.89999999999998</v>
      </c>
      <c r="I51" s="1189">
        <v>6.216972334472759E-2</v>
      </c>
      <c r="J51" s="1199">
        <v>46.739130434782609</v>
      </c>
      <c r="K51" s="1199">
        <v>0.89244397435049916</v>
      </c>
      <c r="L51" s="1200">
        <v>0.30619532845742581</v>
      </c>
    </row>
    <row r="52" spans="1:12">
      <c r="A52" s="1010" t="s">
        <v>20</v>
      </c>
      <c r="B52" s="1026" t="s">
        <v>26</v>
      </c>
      <c r="C52" s="1016">
        <v>18620.398039215688</v>
      </c>
      <c r="D52" s="1016">
        <v>18245.907843137255</v>
      </c>
      <c r="E52" s="1017">
        <v>18992.806</v>
      </c>
      <c r="F52" s="1017">
        <v>18610.826000000001</v>
      </c>
      <c r="G52" s="1188">
        <v>2.0524612932279283</v>
      </c>
      <c r="H52" s="1189">
        <v>353.4</v>
      </c>
      <c r="I52" s="1189">
        <v>-0.61867266591677317</v>
      </c>
      <c r="J52" s="1199">
        <v>11.636363636363637</v>
      </c>
      <c r="K52" s="1199">
        <v>2.0294837046340981</v>
      </c>
      <c r="L52" s="1200">
        <v>0.27711003484502039</v>
      </c>
    </row>
    <row r="53" spans="1:12">
      <c r="A53" s="1010" t="s">
        <v>20</v>
      </c>
      <c r="B53" s="1026" t="s">
        <v>31</v>
      </c>
      <c r="C53" s="1016">
        <v>18464.611764705882</v>
      </c>
      <c r="D53" s="1016">
        <v>18595.963725490197</v>
      </c>
      <c r="E53" s="1017">
        <v>18833.903999999999</v>
      </c>
      <c r="F53" s="1017">
        <v>18967.883000000002</v>
      </c>
      <c r="G53" s="1188">
        <v>-0.70634661759566419</v>
      </c>
      <c r="H53" s="1189">
        <v>379.8</v>
      </c>
      <c r="I53" s="1189">
        <v>-0.39339103068450038</v>
      </c>
      <c r="J53" s="1199">
        <v>-1.7441860465116279</v>
      </c>
      <c r="K53" s="1199">
        <v>1.1172076419646988</v>
      </c>
      <c r="L53" s="1200">
        <v>2.1177564860257236E-2</v>
      </c>
    </row>
    <row r="54" spans="1:12">
      <c r="A54" s="1022" t="s">
        <v>20</v>
      </c>
      <c r="B54" s="1027" t="s">
        <v>27</v>
      </c>
      <c r="C54" s="1028">
        <v>17554.866440498547</v>
      </c>
      <c r="D54" s="1028">
        <v>17381.236270608766</v>
      </c>
      <c r="E54" s="1029">
        <v>17905.963769308517</v>
      </c>
      <c r="F54" s="1029">
        <v>17728.860996020943</v>
      </c>
      <c r="G54" s="1201">
        <v>0.9989517844791187</v>
      </c>
      <c r="H54" s="1202">
        <v>304.54331831831831</v>
      </c>
      <c r="I54" s="1202">
        <v>0.55434839778865497</v>
      </c>
      <c r="J54" s="1203">
        <v>-18.928788800973827</v>
      </c>
      <c r="K54" s="1203">
        <v>17.610894427183183</v>
      </c>
      <c r="L54" s="1204">
        <v>-3.3283778598237639</v>
      </c>
    </row>
    <row r="55" spans="1:12">
      <c r="A55" s="1010" t="s">
        <v>20</v>
      </c>
      <c r="B55" s="1026" t="s">
        <v>28</v>
      </c>
      <c r="C55" s="1016">
        <v>16997.017647058823</v>
      </c>
      <c r="D55" s="1016">
        <v>16843.000980392157</v>
      </c>
      <c r="E55" s="1017">
        <v>17336.957999999999</v>
      </c>
      <c r="F55" s="1017">
        <v>17179.861000000001</v>
      </c>
      <c r="G55" s="1188">
        <v>0.9144253262584483</v>
      </c>
      <c r="H55" s="1189">
        <v>277.60000000000002</v>
      </c>
      <c r="I55" s="1189">
        <v>1.2399708242159133</v>
      </c>
      <c r="J55" s="1199">
        <v>-10.916334661354583</v>
      </c>
      <c r="K55" s="1199">
        <v>7.3907582468433928</v>
      </c>
      <c r="L55" s="1200">
        <v>-0.60643795528494415</v>
      </c>
    </row>
    <row r="56" spans="1:12">
      <c r="A56" s="1010" t="s">
        <v>20</v>
      </c>
      <c r="B56" s="1026" t="s">
        <v>29</v>
      </c>
      <c r="C56" s="1016">
        <v>17768.841176470589</v>
      </c>
      <c r="D56" s="1016">
        <v>17605.900980392158</v>
      </c>
      <c r="E56" s="1017">
        <v>18124.218000000001</v>
      </c>
      <c r="F56" s="1017">
        <v>17958.019</v>
      </c>
      <c r="G56" s="1188">
        <v>0.92548626883622587</v>
      </c>
      <c r="H56" s="1189">
        <v>316.89999999999998</v>
      </c>
      <c r="I56" s="1189">
        <v>0.69907848744835988</v>
      </c>
      <c r="J56" s="1199">
        <v>-28.43016069221261</v>
      </c>
      <c r="K56" s="1199">
        <v>7.6551860910953922</v>
      </c>
      <c r="L56" s="1200">
        <v>-2.6551433551545278</v>
      </c>
    </row>
    <row r="57" spans="1:12">
      <c r="A57" s="1010" t="s">
        <v>20</v>
      </c>
      <c r="B57" s="1026" t="s">
        <v>32</v>
      </c>
      <c r="C57" s="1016">
        <v>18261.29117647059</v>
      </c>
      <c r="D57" s="1016">
        <v>17880.377450980392</v>
      </c>
      <c r="E57" s="1017">
        <v>18626.517</v>
      </c>
      <c r="F57" s="1017">
        <v>18237.985000000001</v>
      </c>
      <c r="G57" s="1188">
        <v>2.1303449915108454</v>
      </c>
      <c r="H57" s="1189">
        <v>345.3</v>
      </c>
      <c r="I57" s="1189">
        <v>0.49476135040744712</v>
      </c>
      <c r="J57" s="1199">
        <v>-6.053268765133172</v>
      </c>
      <c r="K57" s="1199">
        <v>2.5649500892443977</v>
      </c>
      <c r="L57" s="1200">
        <v>-6.6796549384290138E-2</v>
      </c>
    </row>
    <row r="58" spans="1:12">
      <c r="A58" s="1022" t="s">
        <v>20</v>
      </c>
      <c r="B58" s="1027" t="s">
        <v>33</v>
      </c>
      <c r="C58" s="1028">
        <v>15014.472308994706</v>
      </c>
      <c r="D58" s="1028">
        <v>14999.344377982863</v>
      </c>
      <c r="E58" s="1029">
        <v>15314.761755174601</v>
      </c>
      <c r="F58" s="1029">
        <v>15299.33126554252</v>
      </c>
      <c r="G58" s="1201">
        <v>0.10085728169592492</v>
      </c>
      <c r="H58" s="1202">
        <v>231.13694267515925</v>
      </c>
      <c r="I58" s="1202">
        <v>0.31764714002092675</v>
      </c>
      <c r="J58" s="1203">
        <v>-11.599099099099099</v>
      </c>
      <c r="K58" s="1203">
        <v>10.37879288689099</v>
      </c>
      <c r="L58" s="1204">
        <v>-0.93835488600138284</v>
      </c>
    </row>
    <row r="59" spans="1:12">
      <c r="A59" s="1010" t="s">
        <v>20</v>
      </c>
      <c r="B59" s="1026" t="s">
        <v>73</v>
      </c>
      <c r="C59" s="1039">
        <v>14631.393137254903</v>
      </c>
      <c r="D59" s="1039">
        <v>14656.701960784312</v>
      </c>
      <c r="E59" s="1040">
        <v>14924.021000000001</v>
      </c>
      <c r="F59" s="1040">
        <v>14949.835999999999</v>
      </c>
      <c r="G59" s="1215">
        <v>-0.17267747953889723</v>
      </c>
      <c r="H59" s="1216">
        <v>219.5</v>
      </c>
      <c r="I59" s="1216">
        <v>0.64190738193489494</v>
      </c>
      <c r="J59" s="1217">
        <v>-4.1780199818346953</v>
      </c>
      <c r="K59" s="1217">
        <v>6.974284392146493</v>
      </c>
      <c r="L59" s="1218">
        <v>-4.1582554899960655E-2</v>
      </c>
    </row>
    <row r="60" spans="1:12">
      <c r="A60" s="1010" t="s">
        <v>20</v>
      </c>
      <c r="B60" s="1026" t="s">
        <v>34</v>
      </c>
      <c r="C60" s="1016">
        <v>15535.799019607843</v>
      </c>
      <c r="D60" s="1016">
        <v>15453.104901960784</v>
      </c>
      <c r="E60" s="1017">
        <v>15846.514999999999</v>
      </c>
      <c r="F60" s="1017">
        <v>15762.166999999999</v>
      </c>
      <c r="G60" s="1188">
        <v>0.53512946538378869</v>
      </c>
      <c r="H60" s="1189">
        <v>249.1</v>
      </c>
      <c r="I60" s="1189">
        <v>1.7981201471189237</v>
      </c>
      <c r="J60" s="1199">
        <v>-24.867724867724867</v>
      </c>
      <c r="K60" s="1199">
        <v>2.8161565412837972</v>
      </c>
      <c r="L60" s="1200">
        <v>-0.79691935242677481</v>
      </c>
    </row>
    <row r="61" spans="1:12" ht="15.75" thickBot="1">
      <c r="A61" s="1010" t="s">
        <v>20</v>
      </c>
      <c r="B61" s="1026" t="s">
        <v>35</v>
      </c>
      <c r="C61" s="1016">
        <v>16339.137254901958</v>
      </c>
      <c r="D61" s="1016">
        <v>15636.994117647058</v>
      </c>
      <c r="E61" s="1017">
        <v>16665.919999999998</v>
      </c>
      <c r="F61" s="1017">
        <v>15949.734</v>
      </c>
      <c r="G61" s="1188">
        <v>4.4902692421077228</v>
      </c>
      <c r="H61" s="1189">
        <v>283.10000000000002</v>
      </c>
      <c r="I61" s="1189">
        <v>0.81908831908832302</v>
      </c>
      <c r="J61" s="1199">
        <v>-17.592592592592592</v>
      </c>
      <c r="K61" s="1199">
        <v>0.58835195346069946</v>
      </c>
      <c r="L61" s="1200">
        <v>-9.9852978674647486E-2</v>
      </c>
    </row>
    <row r="62" spans="1:12" ht="15.75" thickBot="1">
      <c r="A62" s="1206"/>
      <c r="B62" s="1207"/>
      <c r="C62" s="1208"/>
      <c r="D62" s="1208"/>
      <c r="E62" s="1208"/>
      <c r="F62" s="1208"/>
      <c r="G62" s="1209"/>
      <c r="H62" s="1210"/>
      <c r="I62" s="1210"/>
      <c r="J62" s="1210"/>
      <c r="K62" s="1210"/>
      <c r="L62" s="1211"/>
    </row>
    <row r="63" spans="1:12">
      <c r="A63" s="1022" t="s">
        <v>88</v>
      </c>
      <c r="B63" s="1027" t="s">
        <v>21</v>
      </c>
      <c r="C63" s="1028">
        <v>20890.850239616262</v>
      </c>
      <c r="D63" s="1028">
        <v>21021.71038993993</v>
      </c>
      <c r="E63" s="1029">
        <v>21308.667244408589</v>
      </c>
      <c r="F63" s="1029">
        <v>21442.14459773873</v>
      </c>
      <c r="G63" s="1201">
        <v>-0.62250001496686924</v>
      </c>
      <c r="H63" s="1202">
        <v>349.66102564102562</v>
      </c>
      <c r="I63" s="1202">
        <v>-0.68329133468312231</v>
      </c>
      <c r="J63" s="1203">
        <v>-6.4748201438848918</v>
      </c>
      <c r="K63" s="1203">
        <v>2.5781714814569976</v>
      </c>
      <c r="L63" s="1204">
        <v>-7.9064228732258712E-2</v>
      </c>
    </row>
    <row r="64" spans="1:12">
      <c r="A64" s="1010" t="s">
        <v>88</v>
      </c>
      <c r="B64" s="1026" t="s">
        <v>22</v>
      </c>
      <c r="C64" s="1016">
        <v>20655.535294117646</v>
      </c>
      <c r="D64" s="1016">
        <v>20868.723529411767</v>
      </c>
      <c r="E64" s="1017">
        <v>21068.646000000001</v>
      </c>
      <c r="F64" s="1017">
        <v>21286.098000000002</v>
      </c>
      <c r="G64" s="1188">
        <v>-1.0215681615296572</v>
      </c>
      <c r="H64" s="1189">
        <v>322</v>
      </c>
      <c r="I64" s="1189">
        <v>0.24906600249066357</v>
      </c>
      <c r="J64" s="1199">
        <v>-3.5714285714285712</v>
      </c>
      <c r="K64" s="1199">
        <v>0.5354663846102995</v>
      </c>
      <c r="L64" s="1200">
        <v>1.9588183836294348E-4</v>
      </c>
    </row>
    <row r="65" spans="1:12">
      <c r="A65" s="1010" t="s">
        <v>88</v>
      </c>
      <c r="B65" s="1026" t="s">
        <v>23</v>
      </c>
      <c r="C65" s="1016">
        <v>20879.72156862745</v>
      </c>
      <c r="D65" s="1016">
        <v>21034.365686274508</v>
      </c>
      <c r="E65" s="1017">
        <v>21297.315999999999</v>
      </c>
      <c r="F65" s="1017">
        <v>21455.053</v>
      </c>
      <c r="G65" s="1188">
        <v>-0.73519743810467864</v>
      </c>
      <c r="H65" s="1189">
        <v>352.2</v>
      </c>
      <c r="I65" s="1189">
        <v>-0.78873239436620046</v>
      </c>
      <c r="J65" s="1199">
        <v>-3.5573122529644272</v>
      </c>
      <c r="K65" s="1199">
        <v>1.6130098499371983</v>
      </c>
      <c r="L65" s="1200">
        <v>8.2607373124665706E-4</v>
      </c>
    </row>
    <row r="66" spans="1:12">
      <c r="A66" s="1010" t="s">
        <v>88</v>
      </c>
      <c r="B66" s="1026" t="s">
        <v>30</v>
      </c>
      <c r="C66" s="1016">
        <v>21182.160784313724</v>
      </c>
      <c r="D66" s="1016">
        <v>21121.340196078432</v>
      </c>
      <c r="E66" s="1017">
        <v>21605.804</v>
      </c>
      <c r="F66" s="1017">
        <v>21543.767</v>
      </c>
      <c r="G66" s="1188">
        <v>0.28795799731774052</v>
      </c>
      <c r="H66" s="1189">
        <v>374.6</v>
      </c>
      <c r="I66" s="1189">
        <v>-0.15991471215350903</v>
      </c>
      <c r="J66" s="1199">
        <v>-18.75</v>
      </c>
      <c r="K66" s="1199">
        <v>0.42969524690949962</v>
      </c>
      <c r="L66" s="1200">
        <v>-8.0086184301868479E-2</v>
      </c>
    </row>
    <row r="67" spans="1:12">
      <c r="A67" s="1022" t="s">
        <v>88</v>
      </c>
      <c r="B67" s="1027" t="s">
        <v>24</v>
      </c>
      <c r="C67" s="1028">
        <v>20693.755169771099</v>
      </c>
      <c r="D67" s="1028">
        <v>20819.739038156826</v>
      </c>
      <c r="E67" s="1029">
        <v>21107.63027316652</v>
      </c>
      <c r="F67" s="1029">
        <v>21236.133818919963</v>
      </c>
      <c r="G67" s="1201">
        <v>-0.60511742320513728</v>
      </c>
      <c r="H67" s="1202">
        <v>313.52292626728115</v>
      </c>
      <c r="I67" s="1202">
        <v>-0.95371759080327656</v>
      </c>
      <c r="J67" s="1203">
        <v>1.1655011655011656</v>
      </c>
      <c r="K67" s="1203">
        <v>11.476168440536789</v>
      </c>
      <c r="L67" s="1204">
        <v>0.54135674105294385</v>
      </c>
    </row>
    <row r="68" spans="1:12">
      <c r="A68" s="1010" t="s">
        <v>88</v>
      </c>
      <c r="B68" s="1026" t="s">
        <v>25</v>
      </c>
      <c r="C68" s="1016">
        <v>19776.594117647059</v>
      </c>
      <c r="D68" s="1016">
        <v>20492.433333333331</v>
      </c>
      <c r="E68" s="1017">
        <v>20172.126</v>
      </c>
      <c r="F68" s="1017">
        <v>20902.281999999999</v>
      </c>
      <c r="G68" s="1188">
        <v>-3.4931879686629386</v>
      </c>
      <c r="H68" s="1189">
        <v>284.89999999999998</v>
      </c>
      <c r="I68" s="1189">
        <v>-0.9043478260869644</v>
      </c>
      <c r="J68" s="1199">
        <v>4.529616724738676</v>
      </c>
      <c r="K68" s="1199">
        <v>1.9832088318899981</v>
      </c>
      <c r="L68" s="1200">
        <v>0.154367947419215</v>
      </c>
    </row>
    <row r="69" spans="1:12">
      <c r="A69" s="1010" t="s">
        <v>88</v>
      </c>
      <c r="B69" s="1026" t="s">
        <v>26</v>
      </c>
      <c r="C69" s="1016">
        <v>20860.930392156864</v>
      </c>
      <c r="D69" s="1016">
        <v>20949.758823529413</v>
      </c>
      <c r="E69" s="1017">
        <v>21278.149000000001</v>
      </c>
      <c r="F69" s="1017">
        <v>21368.754000000001</v>
      </c>
      <c r="G69" s="1188">
        <v>-0.42400694022683566</v>
      </c>
      <c r="H69" s="1189">
        <v>312.7</v>
      </c>
      <c r="I69" s="1189">
        <v>-0.38228735266007924</v>
      </c>
      <c r="J69" s="1199">
        <v>0.58365758754863817</v>
      </c>
      <c r="K69" s="1199">
        <v>6.8354597739141933</v>
      </c>
      <c r="L69" s="1200">
        <v>0.28476838284811201</v>
      </c>
    </row>
    <row r="70" spans="1:12">
      <c r="A70" s="1010" t="s">
        <v>88</v>
      </c>
      <c r="B70" s="1026" t="s">
        <v>31</v>
      </c>
      <c r="C70" s="1016">
        <v>20873.340196078432</v>
      </c>
      <c r="D70" s="1016">
        <v>20711.420588235294</v>
      </c>
      <c r="E70" s="1017">
        <v>21290.807000000001</v>
      </c>
      <c r="F70" s="1017">
        <v>21125.649000000001</v>
      </c>
      <c r="G70" s="1188">
        <v>0.7817889997130949</v>
      </c>
      <c r="H70" s="1189">
        <v>337</v>
      </c>
      <c r="I70" s="1189">
        <v>-2.0633536762569085</v>
      </c>
      <c r="J70" s="1199">
        <v>0.24937655860349126</v>
      </c>
      <c r="K70" s="1199">
        <v>2.6574998347325973</v>
      </c>
      <c r="L70" s="1200">
        <v>0.10222041078561483</v>
      </c>
    </row>
    <row r="71" spans="1:12">
      <c r="A71" s="1022" t="s">
        <v>88</v>
      </c>
      <c r="B71" s="1027" t="s">
        <v>27</v>
      </c>
      <c r="C71" s="1028">
        <v>19370.495383201513</v>
      </c>
      <c r="D71" s="1028">
        <v>19223.636361221223</v>
      </c>
      <c r="E71" s="1029">
        <v>19757.905290865543</v>
      </c>
      <c r="F71" s="1029">
        <v>19608.109088445646</v>
      </c>
      <c r="G71" s="1201">
        <v>0.76395027049378461</v>
      </c>
      <c r="H71" s="1202">
        <v>276.69140170174654</v>
      </c>
      <c r="I71" s="1202">
        <v>1.3093857365779082</v>
      </c>
      <c r="J71" s="1203">
        <v>4.5901639344262293</v>
      </c>
      <c r="K71" s="1203">
        <v>14.761684405367886</v>
      </c>
      <c r="L71" s="1204">
        <v>1.1568924599144985</v>
      </c>
    </row>
    <row r="72" spans="1:12">
      <c r="A72" s="1010" t="s">
        <v>88</v>
      </c>
      <c r="B72" s="1026" t="s">
        <v>28</v>
      </c>
      <c r="C72" s="1016">
        <v>18642.368627450982</v>
      </c>
      <c r="D72" s="1016">
        <v>18350.476470588237</v>
      </c>
      <c r="E72" s="1017">
        <v>19015.216</v>
      </c>
      <c r="F72" s="1017">
        <v>18717.486000000001</v>
      </c>
      <c r="G72" s="1188">
        <v>1.5906516505475123</v>
      </c>
      <c r="H72" s="1189">
        <v>245.8</v>
      </c>
      <c r="I72" s="1189">
        <v>2.4166666666666714</v>
      </c>
      <c r="J72" s="1199">
        <v>6.0064935064935066</v>
      </c>
      <c r="K72" s="1199">
        <v>4.3167845574138957</v>
      </c>
      <c r="L72" s="1200">
        <v>0.39146753708636117</v>
      </c>
    </row>
    <row r="73" spans="1:12">
      <c r="A73" s="1010" t="s">
        <v>88</v>
      </c>
      <c r="B73" s="1026" t="s">
        <v>29</v>
      </c>
      <c r="C73" s="1016">
        <v>19630.658823529411</v>
      </c>
      <c r="D73" s="1016">
        <v>19533.52156862745</v>
      </c>
      <c r="E73" s="1017">
        <v>20023.272000000001</v>
      </c>
      <c r="F73" s="1017">
        <v>19924.191999999999</v>
      </c>
      <c r="G73" s="1188">
        <v>0.49728490871801351</v>
      </c>
      <c r="H73" s="1189">
        <v>284</v>
      </c>
      <c r="I73" s="1189">
        <v>1.5373614587057602</v>
      </c>
      <c r="J73" s="1189">
        <v>3.058623619371283</v>
      </c>
      <c r="K73" s="1189">
        <v>8.0187743769418915</v>
      </c>
      <c r="L73" s="1190">
        <v>0.51861507024463815</v>
      </c>
    </row>
    <row r="74" spans="1:12" ht="15.75" thickBot="1">
      <c r="A74" s="1041" t="s">
        <v>88</v>
      </c>
      <c r="B74" s="1042" t="s">
        <v>32</v>
      </c>
      <c r="C74" s="1020">
        <v>19611.964705882354</v>
      </c>
      <c r="D74" s="1020">
        <v>19478.75882352941</v>
      </c>
      <c r="E74" s="1021">
        <v>20004.204000000002</v>
      </c>
      <c r="F74" s="1021">
        <v>19868.333999999999</v>
      </c>
      <c r="G74" s="1191">
        <v>0.68385200289064307</v>
      </c>
      <c r="H74" s="1192">
        <v>307.5</v>
      </c>
      <c r="I74" s="1192">
        <v>-0.83843921315705328</v>
      </c>
      <c r="J74" s="1192">
        <v>7.3099415204678362</v>
      </c>
      <c r="K74" s="1192">
        <v>2.4261254710120976</v>
      </c>
      <c r="L74" s="1193">
        <v>0.24680985258349875</v>
      </c>
    </row>
    <row r="75" spans="1:12">
      <c r="A75" s="1043"/>
      <c r="B75" s="1043"/>
      <c r="C75" s="1044"/>
      <c r="D75" s="1044"/>
      <c r="E75" s="1044"/>
      <c r="F75" s="1044"/>
      <c r="G75" s="1219"/>
      <c r="H75" s="1219"/>
      <c r="I75" s="1219"/>
      <c r="J75" s="1219"/>
      <c r="K75" s="1219"/>
      <c r="L75" s="1220"/>
    </row>
    <row r="76" spans="1:12" ht="15.75" thickBot="1">
      <c r="A76"/>
      <c r="B76"/>
      <c r="C76"/>
      <c r="D76"/>
      <c r="E76"/>
      <c r="F76"/>
      <c r="G76" s="1220"/>
      <c r="H76" s="1220"/>
      <c r="I76" s="1220"/>
      <c r="J76" s="1220"/>
      <c r="K76" s="1220"/>
      <c r="L76" s="1221"/>
    </row>
    <row r="77" spans="1:12" ht="21" thickBot="1">
      <c r="A77" s="985" t="s">
        <v>233</v>
      </c>
      <c r="B77" s="986"/>
      <c r="C77" s="986"/>
      <c r="D77" s="986"/>
      <c r="E77" s="986"/>
      <c r="F77" s="986"/>
      <c r="G77" s="1222"/>
      <c r="H77" s="1222"/>
      <c r="I77" s="1222"/>
      <c r="J77" s="1222"/>
      <c r="K77" s="1222"/>
      <c r="L77" s="1223"/>
    </row>
    <row r="78" spans="1:12">
      <c r="A78" s="988"/>
      <c r="B78" s="1071"/>
      <c r="C78" s="989" t="s">
        <v>5</v>
      </c>
      <c r="D78" s="989" t="s">
        <v>5</v>
      </c>
      <c r="E78" s="989"/>
      <c r="F78" s="989"/>
      <c r="G78" s="1159"/>
      <c r="H78" s="1258" t="s">
        <v>6</v>
      </c>
      <c r="I78" s="1259"/>
      <c r="J78" s="1160" t="s">
        <v>7</v>
      </c>
      <c r="K78" s="1161" t="s">
        <v>8</v>
      </c>
      <c r="L78" s="1162"/>
    </row>
    <row r="79" spans="1:12" ht="15.75">
      <c r="A79" s="990" t="s">
        <v>9</v>
      </c>
      <c r="B79" s="991" t="s">
        <v>10</v>
      </c>
      <c r="C79" s="992" t="s">
        <v>36</v>
      </c>
      <c r="D79" s="992" t="s">
        <v>36</v>
      </c>
      <c r="E79" s="993" t="s">
        <v>37</v>
      </c>
      <c r="F79" s="994"/>
      <c r="G79" s="1163"/>
      <c r="H79" s="1260" t="s">
        <v>11</v>
      </c>
      <c r="I79" s="1261"/>
      <c r="J79" s="1164" t="s">
        <v>12</v>
      </c>
      <c r="K79" s="1165" t="s">
        <v>13</v>
      </c>
      <c r="L79" s="1166"/>
    </row>
    <row r="80" spans="1:12" ht="26.25" thickBot="1">
      <c r="A80" s="995" t="s">
        <v>14</v>
      </c>
      <c r="B80" s="996" t="s">
        <v>15</v>
      </c>
      <c r="C80" s="997" t="s">
        <v>529</v>
      </c>
      <c r="D80" s="998" t="s">
        <v>520</v>
      </c>
      <c r="E80" s="999" t="s">
        <v>529</v>
      </c>
      <c r="F80" s="1000" t="s">
        <v>520</v>
      </c>
      <c r="G80" s="1167" t="s">
        <v>16</v>
      </c>
      <c r="H80" s="1168" t="s">
        <v>529</v>
      </c>
      <c r="I80" s="1169" t="s">
        <v>16</v>
      </c>
      <c r="J80" s="1170" t="s">
        <v>16</v>
      </c>
      <c r="K80" s="1171" t="s">
        <v>529</v>
      </c>
      <c r="L80" s="1172" t="s">
        <v>17</v>
      </c>
    </row>
    <row r="81" spans="1:12" ht="15.75" thickBot="1">
      <c r="A81" s="1001" t="s">
        <v>18</v>
      </c>
      <c r="B81" s="1002" t="s">
        <v>19</v>
      </c>
      <c r="C81" s="1003">
        <v>19317.065212226225</v>
      </c>
      <c r="D81" s="1003">
        <v>19135.804764348079</v>
      </c>
      <c r="E81" s="1004">
        <v>19703.40651647075</v>
      </c>
      <c r="F81" s="1005">
        <v>19518.520859635042</v>
      </c>
      <c r="G81" s="1173">
        <v>0.94723190432968485</v>
      </c>
      <c r="H81" s="1174">
        <v>323.560677123777</v>
      </c>
      <c r="I81" s="1174">
        <v>0.90545260327107124</v>
      </c>
      <c r="J81" s="1175">
        <v>-9.4501476585571655</v>
      </c>
      <c r="K81" s="1174">
        <v>100</v>
      </c>
      <c r="L81" s="1176" t="s">
        <v>19</v>
      </c>
    </row>
    <row r="82" spans="1:12" ht="15.75" thickBot="1">
      <c r="A82" s="1177"/>
      <c r="B82" s="1178"/>
      <c r="C82" s="1179"/>
      <c r="D82" s="1179"/>
      <c r="E82" s="1179"/>
      <c r="F82" s="1179"/>
      <c r="G82" s="1180"/>
      <c r="H82" s="1175"/>
      <c r="I82" s="1175"/>
      <c r="J82" s="1175"/>
      <c r="K82" s="1175"/>
      <c r="L82" s="1181"/>
    </row>
    <row r="83" spans="1:12">
      <c r="A83" s="1006" t="s">
        <v>79</v>
      </c>
      <c r="B83" s="1007" t="s">
        <v>19</v>
      </c>
      <c r="C83" s="1008">
        <v>15893.973529411764</v>
      </c>
      <c r="D83" s="1008">
        <v>14522.712745098039</v>
      </c>
      <c r="E83" s="1009">
        <v>16211.852999999999</v>
      </c>
      <c r="F83" s="1009">
        <v>14813.166999999999</v>
      </c>
      <c r="G83" s="1182">
        <v>9.4421807301571619</v>
      </c>
      <c r="H83" s="1183">
        <v>231.69999999999996</v>
      </c>
      <c r="I83" s="1183">
        <v>-3.4583333333333499</v>
      </c>
      <c r="J83" s="1183">
        <v>50</v>
      </c>
      <c r="K83" s="1183">
        <v>9.3182171144587669E-2</v>
      </c>
      <c r="L83" s="1184">
        <v>3.6931292224604548E-2</v>
      </c>
    </row>
    <row r="84" spans="1:12">
      <c r="A84" s="1010" t="s">
        <v>80</v>
      </c>
      <c r="B84" s="1011" t="s">
        <v>19</v>
      </c>
      <c r="C84" s="1012">
        <v>20430.83215059929</v>
      </c>
      <c r="D84" s="1012">
        <v>20259.830872893333</v>
      </c>
      <c r="E84" s="1013">
        <v>20839.448793611275</v>
      </c>
      <c r="F84" s="1013">
        <v>20665.0274903512</v>
      </c>
      <c r="G84" s="1185">
        <v>0.84404099312964609</v>
      </c>
      <c r="H84" s="1186">
        <v>358.23357172907026</v>
      </c>
      <c r="I84" s="1186">
        <v>0.79273891541706709</v>
      </c>
      <c r="J84" s="1186">
        <v>-3.413246647704185</v>
      </c>
      <c r="K84" s="1186">
        <v>36.915670135114148</v>
      </c>
      <c r="L84" s="1187">
        <v>2.3073168795945307</v>
      </c>
    </row>
    <row r="85" spans="1:12">
      <c r="A85" s="1014" t="s">
        <v>81</v>
      </c>
      <c r="B85" s="1015" t="s">
        <v>19</v>
      </c>
      <c r="C85" s="1016">
        <v>19781.068940260437</v>
      </c>
      <c r="D85" s="1016">
        <v>19794.895231021826</v>
      </c>
      <c r="E85" s="1017">
        <v>20176.690319065645</v>
      </c>
      <c r="F85" s="1017">
        <v>20190.793135642263</v>
      </c>
      <c r="G85" s="1188">
        <v>-6.9847759233009177E-2</v>
      </c>
      <c r="H85" s="1189">
        <v>394.66213921901527</v>
      </c>
      <c r="I85" s="1189">
        <v>0.17055852013602724</v>
      </c>
      <c r="J85" s="1189">
        <v>1.7271157167530224</v>
      </c>
      <c r="K85" s="1189">
        <v>9.1473831340270237</v>
      </c>
      <c r="L85" s="1190">
        <v>1.0050684103594669</v>
      </c>
    </row>
    <row r="86" spans="1:12">
      <c r="A86" s="1014" t="s">
        <v>82</v>
      </c>
      <c r="B86" s="1015" t="s">
        <v>19</v>
      </c>
      <c r="C86" s="1016" t="s">
        <v>72</v>
      </c>
      <c r="D86" s="1016" t="s">
        <v>72</v>
      </c>
      <c r="E86" s="1017" t="s">
        <v>72</v>
      </c>
      <c r="F86" s="1017" t="s">
        <v>72</v>
      </c>
      <c r="G86" s="1188" t="s">
        <v>72</v>
      </c>
      <c r="H86" s="1189" t="s">
        <v>72</v>
      </c>
      <c r="I86" s="1189" t="s">
        <v>72</v>
      </c>
      <c r="J86" s="1189" t="s">
        <v>72</v>
      </c>
      <c r="K86" s="1189" t="s">
        <v>72</v>
      </c>
      <c r="L86" s="1190" t="s">
        <v>72</v>
      </c>
    </row>
    <row r="87" spans="1:12">
      <c r="A87" s="1014" t="s">
        <v>71</v>
      </c>
      <c r="B87" s="1015" t="s">
        <v>19</v>
      </c>
      <c r="C87" s="1016">
        <v>17190.845509859952</v>
      </c>
      <c r="D87" s="1016">
        <v>16918.060336134877</v>
      </c>
      <c r="E87" s="1017">
        <v>17534.66242005715</v>
      </c>
      <c r="F87" s="1017">
        <v>17256.421542857574</v>
      </c>
      <c r="G87" s="1188">
        <v>1.6123903586183537</v>
      </c>
      <c r="H87" s="1189">
        <v>277.75616999487971</v>
      </c>
      <c r="I87" s="1189">
        <v>-0.7372470370496883</v>
      </c>
      <c r="J87" s="1189">
        <v>-17.3508252221752</v>
      </c>
      <c r="K87" s="1189">
        <v>30.330796707563284</v>
      </c>
      <c r="L87" s="1190">
        <v>-2.8994100144167483</v>
      </c>
    </row>
    <row r="88" spans="1:12" ht="15.75" thickBot="1">
      <c r="A88" s="1018" t="s">
        <v>83</v>
      </c>
      <c r="B88" s="1019" t="s">
        <v>19</v>
      </c>
      <c r="C88" s="1020">
        <v>19540.711737268928</v>
      </c>
      <c r="D88" s="1020">
        <v>19790.633861690552</v>
      </c>
      <c r="E88" s="1021">
        <v>19931.525972014308</v>
      </c>
      <c r="F88" s="1021">
        <v>20186.446538924363</v>
      </c>
      <c r="G88" s="1191">
        <v>-1.2628303174533813</v>
      </c>
      <c r="H88" s="1192">
        <v>300.91281373844123</v>
      </c>
      <c r="I88" s="1192">
        <v>-0.47875768327797524</v>
      </c>
      <c r="J88" s="1192">
        <v>-11.150234741784038</v>
      </c>
      <c r="K88" s="1192">
        <v>23.512967852150954</v>
      </c>
      <c r="L88" s="1193">
        <v>-0.44990656776185745</v>
      </c>
    </row>
    <row r="89" spans="1:12" ht="15.75" thickBot="1">
      <c r="A89" s="1177"/>
      <c r="B89" s="1194"/>
      <c r="C89" s="1179"/>
      <c r="D89" s="1179"/>
      <c r="E89" s="1179"/>
      <c r="F89" s="1179"/>
      <c r="G89" s="1180"/>
      <c r="H89" s="1175"/>
      <c r="I89" s="1175"/>
      <c r="J89" s="1175"/>
      <c r="K89" s="1175"/>
      <c r="L89" s="1181"/>
    </row>
    <row r="90" spans="1:12">
      <c r="A90" s="1022" t="s">
        <v>84</v>
      </c>
      <c r="B90" s="1023" t="s">
        <v>21</v>
      </c>
      <c r="C90" s="1024" t="s">
        <v>72</v>
      </c>
      <c r="D90" s="1024" t="s">
        <v>72</v>
      </c>
      <c r="E90" s="1025" t="s">
        <v>72</v>
      </c>
      <c r="F90" s="1025" t="s">
        <v>72</v>
      </c>
      <c r="G90" s="1195" t="s">
        <v>72</v>
      </c>
      <c r="H90" s="1196" t="s">
        <v>72</v>
      </c>
      <c r="I90" s="1196" t="s">
        <v>72</v>
      </c>
      <c r="J90" s="1197" t="s">
        <v>72</v>
      </c>
      <c r="K90" s="1197" t="s">
        <v>72</v>
      </c>
      <c r="L90" s="1198" t="s">
        <v>72</v>
      </c>
    </row>
    <row r="91" spans="1:12">
      <c r="A91" s="1010" t="s">
        <v>84</v>
      </c>
      <c r="B91" s="1026" t="s">
        <v>22</v>
      </c>
      <c r="C91" s="1016" t="s">
        <v>72</v>
      </c>
      <c r="D91" s="1016" t="s">
        <v>72</v>
      </c>
      <c r="E91" s="1017" t="s">
        <v>72</v>
      </c>
      <c r="F91" s="1017" t="s">
        <v>72</v>
      </c>
      <c r="G91" s="1188" t="s">
        <v>72</v>
      </c>
      <c r="H91" s="1189" t="s">
        <v>72</v>
      </c>
      <c r="I91" s="1189" t="s">
        <v>72</v>
      </c>
      <c r="J91" s="1199" t="s">
        <v>72</v>
      </c>
      <c r="K91" s="1199" t="s">
        <v>72</v>
      </c>
      <c r="L91" s="1200" t="s">
        <v>72</v>
      </c>
    </row>
    <row r="92" spans="1:12">
      <c r="A92" s="1010" t="s">
        <v>84</v>
      </c>
      <c r="B92" s="1026" t="s">
        <v>23</v>
      </c>
      <c r="C92" s="1016" t="s">
        <v>72</v>
      </c>
      <c r="D92" s="1016" t="s">
        <v>72</v>
      </c>
      <c r="E92" s="1017" t="s">
        <v>72</v>
      </c>
      <c r="F92" s="1017" t="s">
        <v>72</v>
      </c>
      <c r="G92" s="1188" t="s">
        <v>72</v>
      </c>
      <c r="H92" s="1189" t="s">
        <v>72</v>
      </c>
      <c r="I92" s="1189" t="s">
        <v>72</v>
      </c>
      <c r="J92" s="1199" t="s">
        <v>72</v>
      </c>
      <c r="K92" s="1199" t="s">
        <v>72</v>
      </c>
      <c r="L92" s="1200" t="s">
        <v>72</v>
      </c>
    </row>
    <row r="93" spans="1:12">
      <c r="A93" s="1022" t="s">
        <v>84</v>
      </c>
      <c r="B93" s="1027" t="s">
        <v>24</v>
      </c>
      <c r="C93" s="1028" t="s">
        <v>72</v>
      </c>
      <c r="D93" s="1028" t="s">
        <v>72</v>
      </c>
      <c r="E93" s="1029" t="s">
        <v>72</v>
      </c>
      <c r="F93" s="1029" t="s">
        <v>72</v>
      </c>
      <c r="G93" s="1201" t="s">
        <v>72</v>
      </c>
      <c r="H93" s="1202" t="s">
        <v>72</v>
      </c>
      <c r="I93" s="1202" t="s">
        <v>72</v>
      </c>
      <c r="J93" s="1203" t="s">
        <v>72</v>
      </c>
      <c r="K93" s="1203" t="s">
        <v>72</v>
      </c>
      <c r="L93" s="1204" t="s">
        <v>72</v>
      </c>
    </row>
    <row r="94" spans="1:12">
      <c r="A94" s="1010" t="s">
        <v>84</v>
      </c>
      <c r="B94" s="1026" t="s">
        <v>25</v>
      </c>
      <c r="C94" s="1016" t="s">
        <v>72</v>
      </c>
      <c r="D94" s="1016" t="s">
        <v>72</v>
      </c>
      <c r="E94" s="1017" t="s">
        <v>72</v>
      </c>
      <c r="F94" s="1017" t="s">
        <v>72</v>
      </c>
      <c r="G94" s="1188" t="s">
        <v>72</v>
      </c>
      <c r="H94" s="1189" t="s">
        <v>72</v>
      </c>
      <c r="I94" s="1189" t="s">
        <v>72</v>
      </c>
      <c r="J94" s="1199" t="s">
        <v>72</v>
      </c>
      <c r="K94" s="1199" t="s">
        <v>72</v>
      </c>
      <c r="L94" s="1200" t="s">
        <v>72</v>
      </c>
    </row>
    <row r="95" spans="1:12">
      <c r="A95" s="1010" t="s">
        <v>84</v>
      </c>
      <c r="B95" s="1026" t="s">
        <v>26</v>
      </c>
      <c r="C95" s="1016" t="s">
        <v>72</v>
      </c>
      <c r="D95" s="1016" t="s">
        <v>72</v>
      </c>
      <c r="E95" s="1017" t="s">
        <v>72</v>
      </c>
      <c r="F95" s="1017" t="s">
        <v>72</v>
      </c>
      <c r="G95" s="1188" t="s">
        <v>72</v>
      </c>
      <c r="H95" s="1189" t="s">
        <v>72</v>
      </c>
      <c r="I95" s="1189" t="s">
        <v>72</v>
      </c>
      <c r="J95" s="1199" t="s">
        <v>72</v>
      </c>
      <c r="K95" s="1199" t="s">
        <v>72</v>
      </c>
      <c r="L95" s="1200" t="s">
        <v>72</v>
      </c>
    </row>
    <row r="96" spans="1:12">
      <c r="A96" s="1022" t="s">
        <v>84</v>
      </c>
      <c r="B96" s="1027" t="s">
        <v>27</v>
      </c>
      <c r="C96" s="1028">
        <v>15893.973529411764</v>
      </c>
      <c r="D96" s="1028" t="s">
        <v>510</v>
      </c>
      <c r="E96" s="1029">
        <v>16211.852999999999</v>
      </c>
      <c r="F96" s="1029" t="s">
        <v>510</v>
      </c>
      <c r="G96" s="1201" t="s">
        <v>72</v>
      </c>
      <c r="H96" s="1202">
        <v>231.69999999999996</v>
      </c>
      <c r="I96" s="1202" t="s">
        <v>72</v>
      </c>
      <c r="J96" s="1203" t="s">
        <v>72</v>
      </c>
      <c r="K96" s="1203">
        <v>9.3182171144587669E-2</v>
      </c>
      <c r="L96" s="1204" t="s">
        <v>72</v>
      </c>
    </row>
    <row r="97" spans="1:12">
      <c r="A97" s="1010" t="s">
        <v>84</v>
      </c>
      <c r="B97" s="1026" t="s">
        <v>28</v>
      </c>
      <c r="C97" s="1016">
        <v>15893.973529411764</v>
      </c>
      <c r="D97" s="1016" t="s">
        <v>510</v>
      </c>
      <c r="E97" s="1017">
        <v>16211.852999999999</v>
      </c>
      <c r="F97" s="1017" t="s">
        <v>510</v>
      </c>
      <c r="G97" s="1188" t="s">
        <v>72</v>
      </c>
      <c r="H97" s="1189">
        <v>231.7</v>
      </c>
      <c r="I97" s="1189" t="s">
        <v>72</v>
      </c>
      <c r="J97" s="1199" t="s">
        <v>72</v>
      </c>
      <c r="K97" s="1199">
        <v>9.3182171144587669E-2</v>
      </c>
      <c r="L97" s="1200" t="s">
        <v>72</v>
      </c>
    </row>
    <row r="98" spans="1:12" ht="15.75" thickBot="1">
      <c r="A98" s="1030" t="s">
        <v>84</v>
      </c>
      <c r="B98" s="1031" t="s">
        <v>29</v>
      </c>
      <c r="C98" s="1032" t="s">
        <v>72</v>
      </c>
      <c r="D98" s="1032" t="s">
        <v>72</v>
      </c>
      <c r="E98" s="1033" t="s">
        <v>72</v>
      </c>
      <c r="F98" s="1033" t="s">
        <v>72</v>
      </c>
      <c r="G98" s="1205" t="s">
        <v>72</v>
      </c>
      <c r="H98" s="1199" t="s">
        <v>72</v>
      </c>
      <c r="I98" s="1199" t="s">
        <v>72</v>
      </c>
      <c r="J98" s="1199" t="s">
        <v>72</v>
      </c>
      <c r="K98" s="1199" t="s">
        <v>72</v>
      </c>
      <c r="L98" s="1200" t="s">
        <v>72</v>
      </c>
    </row>
    <row r="99" spans="1:12" ht="15.75" thickBot="1">
      <c r="A99" s="1177"/>
      <c r="B99" s="1194"/>
      <c r="C99" s="1179"/>
      <c r="D99" s="1179"/>
      <c r="E99" s="1179"/>
      <c r="F99" s="1179"/>
      <c r="G99" s="1180"/>
      <c r="H99" s="1175"/>
      <c r="I99" s="1175"/>
      <c r="J99" s="1175"/>
      <c r="K99" s="1175"/>
      <c r="L99" s="1181"/>
    </row>
    <row r="100" spans="1:12">
      <c r="A100" s="1022" t="s">
        <v>85</v>
      </c>
      <c r="B100" s="1023" t="s">
        <v>21</v>
      </c>
      <c r="C100" s="1024">
        <v>20920.339835238748</v>
      </c>
      <c r="D100" s="1024">
        <v>21075.953136933986</v>
      </c>
      <c r="E100" s="1025">
        <v>21338.746631943523</v>
      </c>
      <c r="F100" s="1025">
        <v>21497.472199672666</v>
      </c>
      <c r="G100" s="1195">
        <v>-0.73834526336338313</v>
      </c>
      <c r="H100" s="1196">
        <v>419.40391061452516</v>
      </c>
      <c r="I100" s="1196">
        <v>0.31375989521293557</v>
      </c>
      <c r="J100" s="1197">
        <v>-5.7894736842105265</v>
      </c>
      <c r="K100" s="1197">
        <v>2.7799347724801988</v>
      </c>
      <c r="L100" s="1198">
        <v>0.10801802378100067</v>
      </c>
    </row>
    <row r="101" spans="1:12">
      <c r="A101" s="1010" t="s">
        <v>85</v>
      </c>
      <c r="B101" s="1026" t="s">
        <v>22</v>
      </c>
      <c r="C101" s="1016">
        <v>21084.511764705883</v>
      </c>
      <c r="D101" s="1016">
        <v>21393.118627450978</v>
      </c>
      <c r="E101" s="1017">
        <v>21506.202000000001</v>
      </c>
      <c r="F101" s="1017">
        <v>21820.981</v>
      </c>
      <c r="G101" s="1188">
        <v>-1.4425520099210876</v>
      </c>
      <c r="H101" s="1189">
        <v>406.8</v>
      </c>
      <c r="I101" s="1189">
        <v>-3.3729216152018973</v>
      </c>
      <c r="J101" s="1199">
        <v>-2.8571428571428572</v>
      </c>
      <c r="K101" s="1199">
        <v>1.5840969094579902</v>
      </c>
      <c r="L101" s="1200">
        <v>0.10751133780843314</v>
      </c>
    </row>
    <row r="102" spans="1:12">
      <c r="A102" s="1010" t="s">
        <v>85</v>
      </c>
      <c r="B102" s="1026" t="s">
        <v>23</v>
      </c>
      <c r="C102" s="1016">
        <v>20717.496078431373</v>
      </c>
      <c r="D102" s="1016">
        <v>20678.033333333333</v>
      </c>
      <c r="E102" s="1017">
        <v>21131.846000000001</v>
      </c>
      <c r="F102" s="1017">
        <v>21091.594000000001</v>
      </c>
      <c r="G102" s="1188">
        <v>0.19084380251203586</v>
      </c>
      <c r="H102" s="1189">
        <v>436.1</v>
      </c>
      <c r="I102" s="1189">
        <v>5.2110977080820318</v>
      </c>
      <c r="J102" s="1199">
        <v>-9.4117647058823533</v>
      </c>
      <c r="K102" s="1199">
        <v>1.1958378630222084</v>
      </c>
      <c r="L102" s="1200">
        <v>5.0668597256686709E-4</v>
      </c>
    </row>
    <row r="103" spans="1:12">
      <c r="A103" s="1022" t="s">
        <v>85</v>
      </c>
      <c r="B103" s="1027" t="s">
        <v>24</v>
      </c>
      <c r="C103" s="1028">
        <v>21038.10599045486</v>
      </c>
      <c r="D103" s="1028">
        <v>20941.963244650513</v>
      </c>
      <c r="E103" s="1029">
        <v>21458.868110263957</v>
      </c>
      <c r="F103" s="1029">
        <v>21360.802509543522</v>
      </c>
      <c r="G103" s="1201">
        <v>0.45909136923400146</v>
      </c>
      <c r="H103" s="1202">
        <v>375.46456071076011</v>
      </c>
      <c r="I103" s="1202">
        <v>-1.4197140363092662</v>
      </c>
      <c r="J103" s="1203">
        <v>7.1957671957671954</v>
      </c>
      <c r="K103" s="1203">
        <v>15.732256561577884</v>
      </c>
      <c r="L103" s="1204">
        <v>2.4429864167318716</v>
      </c>
    </row>
    <row r="104" spans="1:12">
      <c r="A104" s="1010" t="s">
        <v>85</v>
      </c>
      <c r="B104" s="1026" t="s">
        <v>25</v>
      </c>
      <c r="C104" s="1016">
        <v>21357.590196078429</v>
      </c>
      <c r="D104" s="1016">
        <v>21242.001960784313</v>
      </c>
      <c r="E104" s="1017">
        <v>21784.741999999998</v>
      </c>
      <c r="F104" s="1017">
        <v>21666.842000000001</v>
      </c>
      <c r="G104" s="1188">
        <v>0.54414944272911492</v>
      </c>
      <c r="H104" s="1189">
        <v>370.6</v>
      </c>
      <c r="I104" s="1189">
        <v>-1.7236807212940863</v>
      </c>
      <c r="J104" s="1199">
        <v>11.192930780559648</v>
      </c>
      <c r="K104" s="1199">
        <v>11.725423202360615</v>
      </c>
      <c r="L104" s="1200">
        <v>2.1768365056934798</v>
      </c>
    </row>
    <row r="105" spans="1:12">
      <c r="A105" s="1010" t="s">
        <v>85</v>
      </c>
      <c r="B105" s="1026" t="s">
        <v>26</v>
      </c>
      <c r="C105" s="1016">
        <v>20149.047058823526</v>
      </c>
      <c r="D105" s="1016">
        <v>20202.408823529411</v>
      </c>
      <c r="E105" s="1017">
        <v>20552.027999999998</v>
      </c>
      <c r="F105" s="1017">
        <v>20606.456999999999</v>
      </c>
      <c r="G105" s="1188">
        <v>-0.26413565417868823</v>
      </c>
      <c r="H105" s="1189">
        <v>389.7</v>
      </c>
      <c r="I105" s="1189">
        <v>-0.20486555697823597</v>
      </c>
      <c r="J105" s="1199">
        <v>-3.007518796992481</v>
      </c>
      <c r="K105" s="1199">
        <v>4.0068333592172696</v>
      </c>
      <c r="L105" s="1200">
        <v>0.26614991103839181</v>
      </c>
    </row>
    <row r="106" spans="1:12">
      <c r="A106" s="1022" t="s">
        <v>85</v>
      </c>
      <c r="B106" s="1027" t="s">
        <v>27</v>
      </c>
      <c r="C106" s="1028">
        <v>19754.865731498245</v>
      </c>
      <c r="D106" s="1028">
        <v>19546.98519116026</v>
      </c>
      <c r="E106" s="1029">
        <v>20149.96304612821</v>
      </c>
      <c r="F106" s="1029">
        <v>19937.924894983465</v>
      </c>
      <c r="G106" s="1201">
        <v>1.0634915732784977</v>
      </c>
      <c r="H106" s="1202">
        <v>334.26354430379746</v>
      </c>
      <c r="I106" s="1202">
        <v>1.8184336138187545</v>
      </c>
      <c r="J106" s="1203">
        <v>-10.633484162895927</v>
      </c>
      <c r="K106" s="1203">
        <v>18.403478801056064</v>
      </c>
      <c r="L106" s="1204">
        <v>-0.24368756091834243</v>
      </c>
    </row>
    <row r="107" spans="1:12">
      <c r="A107" s="1010" t="s">
        <v>85</v>
      </c>
      <c r="B107" s="1026" t="s">
        <v>28</v>
      </c>
      <c r="C107" s="1016">
        <v>19694.365686274508</v>
      </c>
      <c r="D107" s="1016">
        <v>19542.300980392156</v>
      </c>
      <c r="E107" s="1017">
        <v>20088.253000000001</v>
      </c>
      <c r="F107" s="1017">
        <v>19933.147000000001</v>
      </c>
      <c r="G107" s="1188">
        <v>0.77813101965284137</v>
      </c>
      <c r="H107" s="1189">
        <v>323.89999999999998</v>
      </c>
      <c r="I107" s="1189">
        <v>1.9836272040302121</v>
      </c>
      <c r="J107" s="1199">
        <v>-11.334002006018054</v>
      </c>
      <c r="K107" s="1199">
        <v>13.728839881969249</v>
      </c>
      <c r="L107" s="1200">
        <v>-0.29169168883654528</v>
      </c>
    </row>
    <row r="108" spans="1:12" ht="15.75" thickBot="1">
      <c r="A108" s="1030" t="s">
        <v>85</v>
      </c>
      <c r="B108" s="1031" t="s">
        <v>29</v>
      </c>
      <c r="C108" s="1032">
        <v>19912.660784313724</v>
      </c>
      <c r="D108" s="1032">
        <v>19559.48431372549</v>
      </c>
      <c r="E108" s="1033">
        <v>20310.914000000001</v>
      </c>
      <c r="F108" s="1033">
        <v>19950.673999999999</v>
      </c>
      <c r="G108" s="1205">
        <v>1.8056532826911091</v>
      </c>
      <c r="H108" s="1199">
        <v>364.7</v>
      </c>
      <c r="I108" s="1199">
        <v>1.1089548100914888</v>
      </c>
      <c r="J108" s="1199">
        <v>-8.5106382978723403</v>
      </c>
      <c r="K108" s="1199">
        <v>4.6746389190868145</v>
      </c>
      <c r="L108" s="1200">
        <v>4.8004127918201966E-2</v>
      </c>
    </row>
    <row r="109" spans="1:12" ht="15.75" thickBot="1">
      <c r="A109" s="1206"/>
      <c r="B109" s="1207"/>
      <c r="C109" s="1208"/>
      <c r="D109" s="1208"/>
      <c r="E109" s="1208"/>
      <c r="F109" s="1208"/>
      <c r="G109" s="1209"/>
      <c r="H109" s="1210"/>
      <c r="I109" s="1210"/>
      <c r="J109" s="1210"/>
      <c r="K109" s="1210"/>
      <c r="L109" s="1211"/>
    </row>
    <row r="110" spans="1:12">
      <c r="A110" s="1010" t="s">
        <v>86</v>
      </c>
      <c r="B110" s="1034" t="s">
        <v>26</v>
      </c>
      <c r="C110" s="1035">
        <v>19913.617647058822</v>
      </c>
      <c r="D110" s="1035">
        <v>19959.519607843136</v>
      </c>
      <c r="E110" s="1036">
        <v>20311.89</v>
      </c>
      <c r="F110" s="1036">
        <v>20358.71</v>
      </c>
      <c r="G110" s="1212">
        <v>-0.22997527839435658</v>
      </c>
      <c r="H110" s="1213">
        <v>409.6</v>
      </c>
      <c r="I110" s="1213">
        <v>0.3675569713305562</v>
      </c>
      <c r="J110" s="1213">
        <v>-2.1201413427561837</v>
      </c>
      <c r="K110" s="1213">
        <v>4.3019102345084637</v>
      </c>
      <c r="L110" s="1214">
        <v>0.32216055091965767</v>
      </c>
    </row>
    <row r="111" spans="1:12" ht="15.75" thickBot="1">
      <c r="A111" s="1030" t="s">
        <v>86</v>
      </c>
      <c r="B111" s="1031" t="s">
        <v>29</v>
      </c>
      <c r="C111" s="1032">
        <v>19654.712745098041</v>
      </c>
      <c r="D111" s="1032">
        <v>19626.090196078432</v>
      </c>
      <c r="E111" s="1033">
        <v>20047.807000000001</v>
      </c>
      <c r="F111" s="1033">
        <v>20018.612000000001</v>
      </c>
      <c r="G111" s="1205">
        <v>0.14583928196420265</v>
      </c>
      <c r="H111" s="1199">
        <v>381.4</v>
      </c>
      <c r="I111" s="1199">
        <v>0.23653088042049336</v>
      </c>
      <c r="J111" s="1199">
        <v>5.4054054054054053</v>
      </c>
      <c r="K111" s="1199">
        <v>4.8454728995185592</v>
      </c>
      <c r="L111" s="1200">
        <v>0.68290785943980747</v>
      </c>
    </row>
    <row r="112" spans="1:12" ht="15.75" thickBot="1">
      <c r="A112" s="1206"/>
      <c r="B112" s="1207"/>
      <c r="C112" s="1208"/>
      <c r="D112" s="1208"/>
      <c r="E112" s="1208"/>
      <c r="F112" s="1208"/>
      <c r="G112" s="1209"/>
      <c r="H112" s="1210"/>
      <c r="I112" s="1210"/>
      <c r="J112" s="1210"/>
      <c r="K112" s="1210"/>
      <c r="L112" s="1211"/>
    </row>
    <row r="113" spans="1:12">
      <c r="A113" s="1022" t="s">
        <v>87</v>
      </c>
      <c r="B113" s="1023" t="s">
        <v>21</v>
      </c>
      <c r="C113" s="1024" t="s">
        <v>72</v>
      </c>
      <c r="D113" s="1024" t="s">
        <v>72</v>
      </c>
      <c r="E113" s="1025" t="s">
        <v>72</v>
      </c>
      <c r="F113" s="1025" t="s">
        <v>72</v>
      </c>
      <c r="G113" s="1195" t="s">
        <v>72</v>
      </c>
      <c r="H113" s="1196" t="s">
        <v>72</v>
      </c>
      <c r="I113" s="1196" t="s">
        <v>72</v>
      </c>
      <c r="J113" s="1197" t="s">
        <v>72</v>
      </c>
      <c r="K113" s="1197" t="s">
        <v>72</v>
      </c>
      <c r="L113" s="1198" t="s">
        <v>72</v>
      </c>
    </row>
    <row r="114" spans="1:12">
      <c r="A114" s="1014" t="s">
        <v>87</v>
      </c>
      <c r="B114" s="1026" t="s">
        <v>22</v>
      </c>
      <c r="C114" s="1016" t="s">
        <v>72</v>
      </c>
      <c r="D114" s="1016" t="s">
        <v>72</v>
      </c>
      <c r="E114" s="1017" t="s">
        <v>72</v>
      </c>
      <c r="F114" s="1017" t="s">
        <v>72</v>
      </c>
      <c r="G114" s="1188" t="s">
        <v>72</v>
      </c>
      <c r="H114" s="1189" t="s">
        <v>72</v>
      </c>
      <c r="I114" s="1189" t="s">
        <v>72</v>
      </c>
      <c r="J114" s="1199" t="s">
        <v>72</v>
      </c>
      <c r="K114" s="1199" t="s">
        <v>72</v>
      </c>
      <c r="L114" s="1200" t="s">
        <v>72</v>
      </c>
    </row>
    <row r="115" spans="1:12">
      <c r="A115" s="1014" t="s">
        <v>87</v>
      </c>
      <c r="B115" s="1026" t="s">
        <v>23</v>
      </c>
      <c r="C115" s="1016" t="s">
        <v>72</v>
      </c>
      <c r="D115" s="1016" t="s">
        <v>72</v>
      </c>
      <c r="E115" s="1017" t="s">
        <v>72</v>
      </c>
      <c r="F115" s="1017" t="s">
        <v>72</v>
      </c>
      <c r="G115" s="1188" t="s">
        <v>72</v>
      </c>
      <c r="H115" s="1189" t="s">
        <v>72</v>
      </c>
      <c r="I115" s="1189" t="s">
        <v>72</v>
      </c>
      <c r="J115" s="1199" t="s">
        <v>72</v>
      </c>
      <c r="K115" s="1199" t="s">
        <v>72</v>
      </c>
      <c r="L115" s="1200" t="s">
        <v>72</v>
      </c>
    </row>
    <row r="116" spans="1:12">
      <c r="A116" s="1014" t="s">
        <v>87</v>
      </c>
      <c r="B116" s="1026" t="s">
        <v>30</v>
      </c>
      <c r="C116" s="1016" t="s">
        <v>72</v>
      </c>
      <c r="D116" s="1016" t="s">
        <v>72</v>
      </c>
      <c r="E116" s="1017" t="s">
        <v>72</v>
      </c>
      <c r="F116" s="1017" t="s">
        <v>72</v>
      </c>
      <c r="G116" s="1188" t="s">
        <v>72</v>
      </c>
      <c r="H116" s="1189" t="s">
        <v>72</v>
      </c>
      <c r="I116" s="1189" t="s">
        <v>72</v>
      </c>
      <c r="J116" s="1199" t="s">
        <v>72</v>
      </c>
      <c r="K116" s="1199" t="s">
        <v>72</v>
      </c>
      <c r="L116" s="1200" t="s">
        <v>72</v>
      </c>
    </row>
    <row r="117" spans="1:12">
      <c r="A117" s="1037" t="s">
        <v>87</v>
      </c>
      <c r="B117" s="1027" t="s">
        <v>24</v>
      </c>
      <c r="C117" s="1028" t="s">
        <v>72</v>
      </c>
      <c r="D117" s="1028" t="s">
        <v>72</v>
      </c>
      <c r="E117" s="1029" t="s">
        <v>72</v>
      </c>
      <c r="F117" s="1029" t="s">
        <v>72</v>
      </c>
      <c r="G117" s="1201" t="s">
        <v>72</v>
      </c>
      <c r="H117" s="1202" t="s">
        <v>72</v>
      </c>
      <c r="I117" s="1202" t="s">
        <v>72</v>
      </c>
      <c r="J117" s="1203" t="s">
        <v>72</v>
      </c>
      <c r="K117" s="1203" t="s">
        <v>72</v>
      </c>
      <c r="L117" s="1204" t="s">
        <v>72</v>
      </c>
    </row>
    <row r="118" spans="1:12">
      <c r="A118" s="1014" t="s">
        <v>87</v>
      </c>
      <c r="B118" s="1026" t="s">
        <v>26</v>
      </c>
      <c r="C118" s="1016" t="s">
        <v>72</v>
      </c>
      <c r="D118" s="1016" t="s">
        <v>72</v>
      </c>
      <c r="E118" s="1017" t="s">
        <v>72</v>
      </c>
      <c r="F118" s="1017" t="s">
        <v>72</v>
      </c>
      <c r="G118" s="1188" t="s">
        <v>72</v>
      </c>
      <c r="H118" s="1189" t="s">
        <v>72</v>
      </c>
      <c r="I118" s="1189" t="s">
        <v>72</v>
      </c>
      <c r="J118" s="1199" t="s">
        <v>72</v>
      </c>
      <c r="K118" s="1199" t="s">
        <v>72</v>
      </c>
      <c r="L118" s="1200" t="s">
        <v>72</v>
      </c>
    </row>
    <row r="119" spans="1:12">
      <c r="A119" s="1014" t="s">
        <v>87</v>
      </c>
      <c r="B119" s="1026" t="s">
        <v>31</v>
      </c>
      <c r="C119" s="1016" t="s">
        <v>72</v>
      </c>
      <c r="D119" s="1016" t="s">
        <v>72</v>
      </c>
      <c r="E119" s="1017" t="s">
        <v>72</v>
      </c>
      <c r="F119" s="1017" t="s">
        <v>72</v>
      </c>
      <c r="G119" s="1188" t="s">
        <v>72</v>
      </c>
      <c r="H119" s="1189" t="s">
        <v>72</v>
      </c>
      <c r="I119" s="1189" t="s">
        <v>72</v>
      </c>
      <c r="J119" s="1199" t="s">
        <v>72</v>
      </c>
      <c r="K119" s="1199" t="s">
        <v>72</v>
      </c>
      <c r="L119" s="1200" t="s">
        <v>72</v>
      </c>
    </row>
    <row r="120" spans="1:12">
      <c r="A120" s="1037" t="s">
        <v>87</v>
      </c>
      <c r="B120" s="1027" t="s">
        <v>27</v>
      </c>
      <c r="C120" s="1028" t="s">
        <v>72</v>
      </c>
      <c r="D120" s="1028" t="s">
        <v>72</v>
      </c>
      <c r="E120" s="1029" t="s">
        <v>72</v>
      </c>
      <c r="F120" s="1029" t="s">
        <v>72</v>
      </c>
      <c r="G120" s="1201" t="s">
        <v>72</v>
      </c>
      <c r="H120" s="1202" t="s">
        <v>72</v>
      </c>
      <c r="I120" s="1202" t="s">
        <v>72</v>
      </c>
      <c r="J120" s="1203" t="s">
        <v>72</v>
      </c>
      <c r="K120" s="1203" t="s">
        <v>72</v>
      </c>
      <c r="L120" s="1204" t="s">
        <v>72</v>
      </c>
    </row>
    <row r="121" spans="1:12">
      <c r="A121" s="1014" t="s">
        <v>87</v>
      </c>
      <c r="B121" s="1026" t="s">
        <v>29</v>
      </c>
      <c r="C121" s="1016" t="s">
        <v>72</v>
      </c>
      <c r="D121" s="1016" t="s">
        <v>72</v>
      </c>
      <c r="E121" s="1017" t="s">
        <v>72</v>
      </c>
      <c r="F121" s="1017" t="s">
        <v>72</v>
      </c>
      <c r="G121" s="1188" t="s">
        <v>72</v>
      </c>
      <c r="H121" s="1189" t="s">
        <v>72</v>
      </c>
      <c r="I121" s="1189" t="s">
        <v>72</v>
      </c>
      <c r="J121" s="1199" t="s">
        <v>72</v>
      </c>
      <c r="K121" s="1199" t="s">
        <v>72</v>
      </c>
      <c r="L121" s="1200" t="s">
        <v>72</v>
      </c>
    </row>
    <row r="122" spans="1:12" ht="15.75" thickBot="1">
      <c r="A122" s="1038" t="s">
        <v>87</v>
      </c>
      <c r="B122" s="1026" t="s">
        <v>32</v>
      </c>
      <c r="C122" s="1032" t="s">
        <v>72</v>
      </c>
      <c r="D122" s="1032" t="s">
        <v>72</v>
      </c>
      <c r="E122" s="1033" t="s">
        <v>72</v>
      </c>
      <c r="F122" s="1033" t="s">
        <v>72</v>
      </c>
      <c r="G122" s="1205" t="s">
        <v>72</v>
      </c>
      <c r="H122" s="1199" t="s">
        <v>72</v>
      </c>
      <c r="I122" s="1199" t="s">
        <v>72</v>
      </c>
      <c r="J122" s="1199" t="s">
        <v>72</v>
      </c>
      <c r="K122" s="1199" t="s">
        <v>72</v>
      </c>
      <c r="L122" s="1200" t="s">
        <v>72</v>
      </c>
    </row>
    <row r="123" spans="1:12" ht="15.75" thickBot="1">
      <c r="A123" s="1206"/>
      <c r="B123" s="1207"/>
      <c r="C123" s="1208"/>
      <c r="D123" s="1208"/>
      <c r="E123" s="1208"/>
      <c r="F123" s="1208"/>
      <c r="G123" s="1209"/>
      <c r="H123" s="1210"/>
      <c r="I123" s="1210"/>
      <c r="J123" s="1210"/>
      <c r="K123" s="1210"/>
      <c r="L123" s="1211"/>
    </row>
    <row r="124" spans="1:12">
      <c r="A124" s="1022" t="s">
        <v>20</v>
      </c>
      <c r="B124" s="1023" t="s">
        <v>24</v>
      </c>
      <c r="C124" s="1024">
        <v>19459.40109784346</v>
      </c>
      <c r="D124" s="1024">
        <v>18428.063364899052</v>
      </c>
      <c r="E124" s="1025">
        <v>19848.58911980033</v>
      </c>
      <c r="F124" s="1025">
        <v>18796.624632197032</v>
      </c>
      <c r="G124" s="1195">
        <v>5.5965605963177643</v>
      </c>
      <c r="H124" s="1196">
        <v>350.77859922178993</v>
      </c>
      <c r="I124" s="1196">
        <v>0.1251924478477765</v>
      </c>
      <c r="J124" s="1197">
        <v>46.857142857142861</v>
      </c>
      <c r="K124" s="1197">
        <v>3.9913029973598384</v>
      </c>
      <c r="L124" s="1198">
        <v>1.5303270446105768</v>
      </c>
    </row>
    <row r="125" spans="1:12">
      <c r="A125" s="1010" t="s">
        <v>20</v>
      </c>
      <c r="B125" s="1026" t="s">
        <v>25</v>
      </c>
      <c r="C125" s="1016">
        <v>19828.465686274511</v>
      </c>
      <c r="D125" s="1016">
        <v>18593.714705882354</v>
      </c>
      <c r="E125" s="1017">
        <v>20225.035</v>
      </c>
      <c r="F125" s="1017">
        <v>18965.589</v>
      </c>
      <c r="G125" s="1188">
        <v>6.6406901467705532</v>
      </c>
      <c r="H125" s="1189">
        <v>323.3</v>
      </c>
      <c r="I125" s="1189">
        <v>2.8635062042634423</v>
      </c>
      <c r="J125" s="1199">
        <v>228.57142857142856</v>
      </c>
      <c r="K125" s="1199">
        <v>1.0715949681627581</v>
      </c>
      <c r="L125" s="1200">
        <v>0.77627785383284675</v>
      </c>
    </row>
    <row r="126" spans="1:12">
      <c r="A126" s="1010" t="s">
        <v>20</v>
      </c>
      <c r="B126" s="1026" t="s">
        <v>26</v>
      </c>
      <c r="C126" s="1016">
        <v>19559.784313725489</v>
      </c>
      <c r="D126" s="1016">
        <v>18455.325490196079</v>
      </c>
      <c r="E126" s="1017">
        <v>19950.98</v>
      </c>
      <c r="F126" s="1017">
        <v>18824.432000000001</v>
      </c>
      <c r="G126" s="1188">
        <v>5.9844992932588816</v>
      </c>
      <c r="H126" s="1189">
        <v>358.6</v>
      </c>
      <c r="I126" s="1189">
        <v>1.5576323987538938</v>
      </c>
      <c r="J126" s="1199">
        <v>39.285714285714285</v>
      </c>
      <c r="K126" s="1199">
        <v>2.4227364497592796</v>
      </c>
      <c r="L126" s="1200">
        <v>0.84771183999975208</v>
      </c>
    </row>
    <row r="127" spans="1:12">
      <c r="A127" s="1010" t="s">
        <v>20</v>
      </c>
      <c r="B127" s="1026" t="s">
        <v>31</v>
      </c>
      <c r="C127" s="1016">
        <v>18295.597058823529</v>
      </c>
      <c r="D127" s="1016">
        <v>18284.823529411766</v>
      </c>
      <c r="E127" s="1017">
        <v>18661.508999999998</v>
      </c>
      <c r="F127" s="1017">
        <v>18650.52</v>
      </c>
      <c r="G127" s="1188">
        <v>5.8920609184075073E-2</v>
      </c>
      <c r="H127" s="1189">
        <v>371.9</v>
      </c>
      <c r="I127" s="1189">
        <v>3.0193905817174453</v>
      </c>
      <c r="J127" s="1199">
        <v>-23.809523809523807</v>
      </c>
      <c r="K127" s="1199">
        <v>0.4969715794378009</v>
      </c>
      <c r="L127" s="1200">
        <v>-9.3662649222021943E-2</v>
      </c>
    </row>
    <row r="128" spans="1:12">
      <c r="A128" s="1022" t="s">
        <v>20</v>
      </c>
      <c r="B128" s="1027" t="s">
        <v>27</v>
      </c>
      <c r="C128" s="1028">
        <v>17467.989659536543</v>
      </c>
      <c r="D128" s="1028">
        <v>17265.995593880754</v>
      </c>
      <c r="E128" s="1029">
        <v>17817.349452727274</v>
      </c>
      <c r="F128" s="1029">
        <v>17611.315505758368</v>
      </c>
      <c r="G128" s="1201">
        <v>1.1698952693314659</v>
      </c>
      <c r="H128" s="1202">
        <v>295.89452449567722</v>
      </c>
      <c r="I128" s="1202">
        <v>-0.91594658416875396</v>
      </c>
      <c r="J128" s="1203">
        <v>-30.876494023904382</v>
      </c>
      <c r="K128" s="1203">
        <v>16.167106693585961</v>
      </c>
      <c r="L128" s="1204">
        <v>-5.0113492197876859</v>
      </c>
    </row>
    <row r="129" spans="1:12">
      <c r="A129" s="1010" t="s">
        <v>20</v>
      </c>
      <c r="B129" s="1026" t="s">
        <v>28</v>
      </c>
      <c r="C129" s="1016">
        <v>17216.719607843137</v>
      </c>
      <c r="D129" s="1016">
        <v>16895.080392156862</v>
      </c>
      <c r="E129" s="1017">
        <v>17561.054</v>
      </c>
      <c r="F129" s="1017">
        <v>17232.982</v>
      </c>
      <c r="G129" s="1188">
        <v>1.9037448074860179</v>
      </c>
      <c r="H129" s="1189">
        <v>274.8</v>
      </c>
      <c r="I129" s="1189">
        <v>2.0044543429844226</v>
      </c>
      <c r="J129" s="1199">
        <v>-12.222222222222221</v>
      </c>
      <c r="K129" s="1199">
        <v>8.5882901071594961</v>
      </c>
      <c r="L129" s="1200">
        <v>-0.27122332273784622</v>
      </c>
    </row>
    <row r="130" spans="1:12">
      <c r="A130" s="1010" t="s">
        <v>20</v>
      </c>
      <c r="B130" s="1026" t="s">
        <v>29</v>
      </c>
      <c r="C130" s="1016">
        <v>17617.650000000001</v>
      </c>
      <c r="D130" s="1016">
        <v>17542.270588235297</v>
      </c>
      <c r="E130" s="1017">
        <v>17970.003000000001</v>
      </c>
      <c r="F130" s="1017">
        <v>17893.116000000002</v>
      </c>
      <c r="G130" s="1188">
        <v>0.42970156791024439</v>
      </c>
      <c r="H130" s="1189">
        <v>314.7</v>
      </c>
      <c r="I130" s="1189">
        <v>-0.69422530766803048</v>
      </c>
      <c r="J130" s="1199">
        <v>-47.183979974968707</v>
      </c>
      <c r="K130" s="1199">
        <v>6.5538127038359999</v>
      </c>
      <c r="L130" s="1200">
        <v>-4.682300360430629</v>
      </c>
    </row>
    <row r="131" spans="1:12">
      <c r="A131" s="1010" t="s">
        <v>20</v>
      </c>
      <c r="B131" s="1026" t="s">
        <v>32</v>
      </c>
      <c r="C131" s="1016">
        <v>18254.880392156861</v>
      </c>
      <c r="D131" s="1016">
        <v>17004.825490196075</v>
      </c>
      <c r="E131" s="1017">
        <v>18619.977999999999</v>
      </c>
      <c r="F131" s="1017">
        <v>17344.921999999999</v>
      </c>
      <c r="G131" s="1188">
        <v>7.3511774800716925</v>
      </c>
      <c r="H131" s="1189">
        <v>352.4</v>
      </c>
      <c r="I131" s="1189">
        <v>1.2062033314187215</v>
      </c>
      <c r="J131" s="1199">
        <v>-14.285714285714285</v>
      </c>
      <c r="K131" s="1199">
        <v>1.0250038825904644</v>
      </c>
      <c r="L131" s="1200">
        <v>-5.782553661921086E-2</v>
      </c>
    </row>
    <row r="132" spans="1:12">
      <c r="A132" s="1022" t="s">
        <v>20</v>
      </c>
      <c r="B132" s="1027" t="s">
        <v>33</v>
      </c>
      <c r="C132" s="1028">
        <v>15182.039658459364</v>
      </c>
      <c r="D132" s="1028">
        <v>15259.456048178079</v>
      </c>
      <c r="E132" s="1029">
        <v>15485.680451628552</v>
      </c>
      <c r="F132" s="1029">
        <v>15564.645169141641</v>
      </c>
      <c r="G132" s="1201">
        <v>-0.50733387529863805</v>
      </c>
      <c r="H132" s="1202">
        <v>220.27709923664122</v>
      </c>
      <c r="I132" s="1202">
        <v>4.1541647336565513E-2</v>
      </c>
      <c r="J132" s="1203">
        <v>-3.9589442815249267</v>
      </c>
      <c r="K132" s="1203">
        <v>10.172387016617487</v>
      </c>
      <c r="L132" s="1204">
        <v>0.58161216076036304</v>
      </c>
    </row>
    <row r="133" spans="1:12">
      <c r="A133" s="1010" t="s">
        <v>20</v>
      </c>
      <c r="B133" s="1026" t="s">
        <v>73</v>
      </c>
      <c r="C133" s="1039">
        <v>14839.8431372549</v>
      </c>
      <c r="D133" s="1039">
        <v>14946.632352941177</v>
      </c>
      <c r="E133" s="1040">
        <v>15136.64</v>
      </c>
      <c r="F133" s="1040">
        <v>15245.565000000001</v>
      </c>
      <c r="G133" s="1215">
        <v>-0.71447007703552534</v>
      </c>
      <c r="H133" s="1216">
        <v>212</v>
      </c>
      <c r="I133" s="1216">
        <v>1.2900143334925889</v>
      </c>
      <c r="J133" s="1217">
        <v>11.453744493392071</v>
      </c>
      <c r="K133" s="1217">
        <v>7.8583630998602274</v>
      </c>
      <c r="L133" s="1218">
        <v>1.4738883424421427</v>
      </c>
    </row>
    <row r="134" spans="1:12">
      <c r="A134" s="1010" t="s">
        <v>20</v>
      </c>
      <c r="B134" s="1026" t="s">
        <v>34</v>
      </c>
      <c r="C134" s="1016">
        <v>15928.492156862745</v>
      </c>
      <c r="D134" s="1016">
        <v>16007.332352941175</v>
      </c>
      <c r="E134" s="1017">
        <v>16247.062</v>
      </c>
      <c r="F134" s="1017">
        <v>16327.478999999999</v>
      </c>
      <c r="G134" s="1188">
        <v>-0.49252551480849843</v>
      </c>
      <c r="H134" s="1189">
        <v>240</v>
      </c>
      <c r="I134" s="1189">
        <v>1.5658061785865378</v>
      </c>
      <c r="J134" s="1199">
        <v>-39.361702127659576</v>
      </c>
      <c r="K134" s="1199">
        <v>1.7704612517471658</v>
      </c>
      <c r="L134" s="1200">
        <v>-0.87333005749204107</v>
      </c>
    </row>
    <row r="135" spans="1:12" ht="15.75" thickBot="1">
      <c r="A135" s="1010" t="s">
        <v>20</v>
      </c>
      <c r="B135" s="1026" t="s">
        <v>35</v>
      </c>
      <c r="C135" s="1016">
        <v>16870.25980392157</v>
      </c>
      <c r="D135" s="1016">
        <v>14933.613725490195</v>
      </c>
      <c r="E135" s="1017">
        <v>17207.665000000001</v>
      </c>
      <c r="F135" s="1017">
        <v>15232.286</v>
      </c>
      <c r="G135" s="1188">
        <v>12.968368634885143</v>
      </c>
      <c r="H135" s="1189">
        <v>275.7</v>
      </c>
      <c r="I135" s="1189">
        <v>2.8731343283582045</v>
      </c>
      <c r="J135" s="1199">
        <v>-12.5</v>
      </c>
      <c r="K135" s="1199">
        <v>0.54356266501009476</v>
      </c>
      <c r="L135" s="1200">
        <v>-1.8946124189736513E-2</v>
      </c>
    </row>
    <row r="136" spans="1:12" ht="15.75" thickBot="1">
      <c r="A136" s="1206"/>
      <c r="B136" s="1207"/>
      <c r="C136" s="1208"/>
      <c r="D136" s="1208"/>
      <c r="E136" s="1208"/>
      <c r="F136" s="1208"/>
      <c r="G136" s="1209"/>
      <c r="H136" s="1210"/>
      <c r="I136" s="1210"/>
      <c r="J136" s="1210"/>
      <c r="K136" s="1210"/>
      <c r="L136" s="1211"/>
    </row>
    <row r="137" spans="1:12">
      <c r="A137" s="1022" t="s">
        <v>88</v>
      </c>
      <c r="B137" s="1027" t="s">
        <v>21</v>
      </c>
      <c r="C137" s="1028">
        <v>20345.671083457753</v>
      </c>
      <c r="D137" s="1028">
        <v>20620.946179947157</v>
      </c>
      <c r="E137" s="1029">
        <v>20752.58450512691</v>
      </c>
      <c r="F137" s="1029">
        <v>21033.365103546101</v>
      </c>
      <c r="G137" s="1201">
        <v>-1.3349295133561534</v>
      </c>
      <c r="H137" s="1202">
        <v>356.23293413173656</v>
      </c>
      <c r="I137" s="1202">
        <v>-0.46423806477803542</v>
      </c>
      <c r="J137" s="1203">
        <v>-15.228426395939088</v>
      </c>
      <c r="K137" s="1203">
        <v>2.5935704301910234</v>
      </c>
      <c r="L137" s="1204">
        <v>-0.17678535661814543</v>
      </c>
    </row>
    <row r="138" spans="1:12">
      <c r="A138" s="1010" t="s">
        <v>88</v>
      </c>
      <c r="B138" s="1026" t="s">
        <v>22</v>
      </c>
      <c r="C138" s="1016">
        <v>20147.000980392157</v>
      </c>
      <c r="D138" s="1016">
        <v>20297.110784313725</v>
      </c>
      <c r="E138" s="1017">
        <v>20549.940999999999</v>
      </c>
      <c r="F138" s="1017">
        <v>20703.053</v>
      </c>
      <c r="G138" s="1188">
        <v>-0.73956242105935288</v>
      </c>
      <c r="H138" s="1189">
        <v>334.3</v>
      </c>
      <c r="I138" s="1189">
        <v>5.9862316671651782E-2</v>
      </c>
      <c r="J138" s="1199">
        <v>-6.25</v>
      </c>
      <c r="K138" s="1199">
        <v>0.46591085572293839</v>
      </c>
      <c r="L138" s="1200">
        <v>1.5903824363073416E-2</v>
      </c>
    </row>
    <row r="139" spans="1:12">
      <c r="A139" s="1010" t="s">
        <v>88</v>
      </c>
      <c r="B139" s="1026" t="s">
        <v>23</v>
      </c>
      <c r="C139" s="1016">
        <v>20250.261764705883</v>
      </c>
      <c r="D139" s="1016">
        <v>20674.320588235296</v>
      </c>
      <c r="E139" s="1017">
        <v>20655.267</v>
      </c>
      <c r="F139" s="1017">
        <v>21087.807000000001</v>
      </c>
      <c r="G139" s="1188">
        <v>-2.0511378921478221</v>
      </c>
      <c r="H139" s="1189">
        <v>355.5</v>
      </c>
      <c r="I139" s="1189">
        <v>-0.67057837384743713</v>
      </c>
      <c r="J139" s="1199">
        <v>-10.317460317460316</v>
      </c>
      <c r="K139" s="1199">
        <v>1.7549308898897344</v>
      </c>
      <c r="L139" s="1200">
        <v>-1.6971796089734204E-2</v>
      </c>
    </row>
    <row r="140" spans="1:12">
      <c r="A140" s="1010" t="s">
        <v>88</v>
      </c>
      <c r="B140" s="1026" t="s">
        <v>30</v>
      </c>
      <c r="C140" s="1016">
        <v>20972.716666666664</v>
      </c>
      <c r="D140" s="1016">
        <v>20692.627450980392</v>
      </c>
      <c r="E140" s="1017">
        <v>21392.170999999998</v>
      </c>
      <c r="F140" s="1017">
        <v>21106.48</v>
      </c>
      <c r="G140" s="1188">
        <v>1.3535700884278141</v>
      </c>
      <c r="H140" s="1189">
        <v>387.1</v>
      </c>
      <c r="I140" s="1189">
        <v>2.5702172760996413</v>
      </c>
      <c r="J140" s="1199">
        <v>-38.461538461538467</v>
      </c>
      <c r="K140" s="1199">
        <v>0.37272868457835068</v>
      </c>
      <c r="L140" s="1200">
        <v>-0.17571738489148475</v>
      </c>
    </row>
    <row r="141" spans="1:12">
      <c r="A141" s="1022" t="s">
        <v>88</v>
      </c>
      <c r="B141" s="1027" t="s">
        <v>24</v>
      </c>
      <c r="C141" s="1028">
        <v>19791.637693224875</v>
      </c>
      <c r="D141" s="1028">
        <v>20357.428779387828</v>
      </c>
      <c r="E141" s="1029">
        <v>20187.470447089374</v>
      </c>
      <c r="F141" s="1029">
        <v>20764.577354975587</v>
      </c>
      <c r="G141" s="1201">
        <v>-2.7792855978738573</v>
      </c>
      <c r="H141" s="1202">
        <v>314.3309523809524</v>
      </c>
      <c r="I141" s="1202">
        <v>-1.7519008683981909</v>
      </c>
      <c r="J141" s="1203">
        <v>-14.160583941605839</v>
      </c>
      <c r="K141" s="1203">
        <v>9.1318527721695926</v>
      </c>
      <c r="L141" s="1204">
        <v>-0.50111024287751782</v>
      </c>
    </row>
    <row r="142" spans="1:12">
      <c r="A142" s="1010" t="s">
        <v>88</v>
      </c>
      <c r="B142" s="1026" t="s">
        <v>25</v>
      </c>
      <c r="C142" s="1016">
        <v>19003.993137254904</v>
      </c>
      <c r="D142" s="1016">
        <v>20500.236274509807</v>
      </c>
      <c r="E142" s="1017">
        <v>19384.073</v>
      </c>
      <c r="F142" s="1017">
        <v>20910.241000000002</v>
      </c>
      <c r="G142" s="1188">
        <v>-7.2986628896338459</v>
      </c>
      <c r="H142" s="1189">
        <v>293.7</v>
      </c>
      <c r="I142" s="1189">
        <v>-1.5420717398592096</v>
      </c>
      <c r="J142" s="1199">
        <v>-13.245033112582782</v>
      </c>
      <c r="K142" s="1199">
        <v>2.0344774033234971</v>
      </c>
      <c r="L142" s="1200">
        <v>-8.8993275905865588E-2</v>
      </c>
    </row>
    <row r="143" spans="1:12">
      <c r="A143" s="1010" t="s">
        <v>88</v>
      </c>
      <c r="B143" s="1026" t="s">
        <v>26</v>
      </c>
      <c r="C143" s="1016">
        <v>19951.303921568629</v>
      </c>
      <c r="D143" s="1016">
        <v>20418.001960784313</v>
      </c>
      <c r="E143" s="1017">
        <v>20350.330000000002</v>
      </c>
      <c r="F143" s="1017">
        <v>20826.362000000001</v>
      </c>
      <c r="G143" s="1188">
        <v>-2.2857184562527015</v>
      </c>
      <c r="H143" s="1189">
        <v>316.8</v>
      </c>
      <c r="I143" s="1189">
        <v>-0.90710040663120972</v>
      </c>
      <c r="J143" s="1199">
        <v>-12.23021582733813</v>
      </c>
      <c r="K143" s="1199">
        <v>5.6841124398198479</v>
      </c>
      <c r="L143" s="1200">
        <v>-0.18004168758839256</v>
      </c>
    </row>
    <row r="144" spans="1:12">
      <c r="A144" s="1010" t="s">
        <v>88</v>
      </c>
      <c r="B144" s="1026" t="s">
        <v>31</v>
      </c>
      <c r="C144" s="1016">
        <v>20179.587254901962</v>
      </c>
      <c r="D144" s="1016">
        <v>20001.813725490196</v>
      </c>
      <c r="E144" s="1017">
        <v>20583.179</v>
      </c>
      <c r="F144" s="1017">
        <v>20401.849999999999</v>
      </c>
      <c r="G144" s="1188">
        <v>0.88878704627277216</v>
      </c>
      <c r="H144" s="1189">
        <v>334.1</v>
      </c>
      <c r="I144" s="1189">
        <v>-4.1869802122167954</v>
      </c>
      <c r="J144" s="1199">
        <v>-22.222222222222221</v>
      </c>
      <c r="K144" s="1199">
        <v>1.4132629290262462</v>
      </c>
      <c r="L144" s="1200">
        <v>-0.23207527938326011</v>
      </c>
    </row>
    <row r="145" spans="1:12">
      <c r="A145" s="1022" t="s">
        <v>88</v>
      </c>
      <c r="B145" s="1027" t="s">
        <v>27</v>
      </c>
      <c r="C145" s="1028">
        <v>19094.4929300945</v>
      </c>
      <c r="D145" s="1028">
        <v>18980.377342144522</v>
      </c>
      <c r="E145" s="1029">
        <v>19476.382788696392</v>
      </c>
      <c r="F145" s="1029">
        <v>19359.984888987412</v>
      </c>
      <c r="G145" s="1201">
        <v>0.60122929008684678</v>
      </c>
      <c r="H145" s="1202">
        <v>278.3458498023715</v>
      </c>
      <c r="I145" s="1202">
        <v>1.4361930519617683</v>
      </c>
      <c r="J145" s="1203">
        <v>-7.664233576642336</v>
      </c>
      <c r="K145" s="1203">
        <v>11.787544649790341</v>
      </c>
      <c r="L145" s="1204">
        <v>0.22798903173380936</v>
      </c>
    </row>
    <row r="146" spans="1:12">
      <c r="A146" s="1010" t="s">
        <v>88</v>
      </c>
      <c r="B146" s="1026" t="s">
        <v>28</v>
      </c>
      <c r="C146" s="1016">
        <v>18707.364705882352</v>
      </c>
      <c r="D146" s="1016">
        <v>18260.389215686275</v>
      </c>
      <c r="E146" s="1017">
        <v>19081.511999999999</v>
      </c>
      <c r="F146" s="1017">
        <v>18625.597000000002</v>
      </c>
      <c r="G146" s="1188">
        <v>2.4477873111932853</v>
      </c>
      <c r="H146" s="1189">
        <v>252.5</v>
      </c>
      <c r="I146" s="1189">
        <v>3.1033074724377272</v>
      </c>
      <c r="J146" s="1199">
        <v>0</v>
      </c>
      <c r="K146" s="1199">
        <v>4.0223637210747007</v>
      </c>
      <c r="L146" s="1200">
        <v>0.38011931100579321</v>
      </c>
    </row>
    <row r="147" spans="1:12">
      <c r="A147" s="1010" t="s">
        <v>88</v>
      </c>
      <c r="B147" s="1026" t="s">
        <v>29</v>
      </c>
      <c r="C147" s="1016">
        <v>19240.284313725489</v>
      </c>
      <c r="D147" s="1016">
        <v>19265.886274509805</v>
      </c>
      <c r="E147" s="1017">
        <v>19625.09</v>
      </c>
      <c r="F147" s="1017">
        <v>19651.204000000002</v>
      </c>
      <c r="G147" s="1188">
        <v>-0.1328875319802359</v>
      </c>
      <c r="H147" s="1189">
        <v>287.89999999999998</v>
      </c>
      <c r="I147" s="1189">
        <v>1.266268026732313</v>
      </c>
      <c r="J147" s="1189">
        <v>-14.37125748502994</v>
      </c>
      <c r="K147" s="1189">
        <v>6.6625252368380181</v>
      </c>
      <c r="L147" s="1190">
        <v>-0.38289734788986873</v>
      </c>
    </row>
    <row r="148" spans="1:12" ht="15.75" thickBot="1">
      <c r="A148" s="1041" t="s">
        <v>88</v>
      </c>
      <c r="B148" s="1042" t="s">
        <v>32</v>
      </c>
      <c r="C148" s="1020">
        <v>19421.786274509806</v>
      </c>
      <c r="D148" s="1020">
        <v>19234.888235294118</v>
      </c>
      <c r="E148" s="1021">
        <v>19810.222000000002</v>
      </c>
      <c r="F148" s="1021">
        <v>19619.585999999999</v>
      </c>
      <c r="G148" s="1191">
        <v>0.97166168541987719</v>
      </c>
      <c r="H148" s="1192">
        <v>314.89999999999998</v>
      </c>
      <c r="I148" s="1192">
        <v>-0.88133459238275458</v>
      </c>
      <c r="J148" s="1192">
        <v>14.516129032258066</v>
      </c>
      <c r="K148" s="1192">
        <v>1.1026556918776207</v>
      </c>
      <c r="L148" s="1193">
        <v>0.23076706861788221</v>
      </c>
    </row>
    <row r="149" spans="1:12">
      <c r="A149"/>
      <c r="B149"/>
      <c r="C149"/>
      <c r="D149"/>
      <c r="E149"/>
      <c r="F149"/>
      <c r="G149" s="1220"/>
      <c r="H149" s="1220"/>
      <c r="I149" s="1220"/>
      <c r="J149" s="1220"/>
      <c r="K149" s="1220"/>
      <c r="L149" s="1220"/>
    </row>
    <row r="150" spans="1:12" ht="15.75" thickBot="1">
      <c r="A150"/>
      <c r="B150"/>
      <c r="C150"/>
      <c r="D150"/>
      <c r="E150"/>
      <c r="F150"/>
      <c r="G150" s="1220"/>
      <c r="H150" s="1220"/>
      <c r="I150" s="1220"/>
      <c r="J150" s="1220"/>
      <c r="K150" s="1220"/>
      <c r="L150" s="1221"/>
    </row>
    <row r="151" spans="1:12" ht="21" thickBot="1">
      <c r="A151" s="985" t="s">
        <v>234</v>
      </c>
      <c r="B151" s="986"/>
      <c r="C151" s="986"/>
      <c r="D151" s="986"/>
      <c r="E151" s="986"/>
      <c r="F151" s="986"/>
      <c r="G151" s="1222"/>
      <c r="H151" s="1222"/>
      <c r="I151" s="1222"/>
      <c r="J151" s="1222"/>
      <c r="K151" s="1222"/>
      <c r="L151" s="1223"/>
    </row>
    <row r="152" spans="1:12">
      <c r="A152" s="988"/>
      <c r="B152" s="1071"/>
      <c r="C152" s="989" t="s">
        <v>5</v>
      </c>
      <c r="D152" s="989" t="s">
        <v>5</v>
      </c>
      <c r="E152" s="989"/>
      <c r="F152" s="989"/>
      <c r="G152" s="1159"/>
      <c r="H152" s="1258" t="s">
        <v>6</v>
      </c>
      <c r="I152" s="1259"/>
      <c r="J152" s="1160" t="s">
        <v>7</v>
      </c>
      <c r="K152" s="1161" t="s">
        <v>8</v>
      </c>
      <c r="L152" s="1162"/>
    </row>
    <row r="153" spans="1:12" ht="15.75">
      <c r="A153" s="990" t="s">
        <v>9</v>
      </c>
      <c r="B153" s="991" t="s">
        <v>10</v>
      </c>
      <c r="C153" s="992" t="s">
        <v>36</v>
      </c>
      <c r="D153" s="992" t="s">
        <v>36</v>
      </c>
      <c r="E153" s="993" t="s">
        <v>37</v>
      </c>
      <c r="F153" s="994"/>
      <c r="G153" s="1163"/>
      <c r="H153" s="1260" t="s">
        <v>11</v>
      </c>
      <c r="I153" s="1261"/>
      <c r="J153" s="1164" t="s">
        <v>12</v>
      </c>
      <c r="K153" s="1165" t="s">
        <v>13</v>
      </c>
      <c r="L153" s="1166"/>
    </row>
    <row r="154" spans="1:12" ht="26.25" thickBot="1">
      <c r="A154" s="995" t="s">
        <v>14</v>
      </c>
      <c r="B154" s="996" t="s">
        <v>15</v>
      </c>
      <c r="C154" s="997" t="s">
        <v>529</v>
      </c>
      <c r="D154" s="998" t="s">
        <v>520</v>
      </c>
      <c r="E154" s="999" t="s">
        <v>529</v>
      </c>
      <c r="F154" s="1000" t="s">
        <v>520</v>
      </c>
      <c r="G154" s="1167" t="s">
        <v>16</v>
      </c>
      <c r="H154" s="1168" t="s">
        <v>529</v>
      </c>
      <c r="I154" s="1169" t="s">
        <v>16</v>
      </c>
      <c r="J154" s="1170" t="s">
        <v>16</v>
      </c>
      <c r="K154" s="1171" t="s">
        <v>529</v>
      </c>
      <c r="L154" s="1172" t="s">
        <v>17</v>
      </c>
    </row>
    <row r="155" spans="1:12" ht="15.75" thickBot="1">
      <c r="A155" s="1001" t="s">
        <v>18</v>
      </c>
      <c r="B155" s="1002" t="s">
        <v>19</v>
      </c>
      <c r="C155" s="1003">
        <v>19242.952970674218</v>
      </c>
      <c r="D155" s="1003">
        <v>19114.118764721738</v>
      </c>
      <c r="E155" s="1004">
        <v>19627.812030087702</v>
      </c>
      <c r="F155" s="1005">
        <v>19496.401140016173</v>
      </c>
      <c r="G155" s="1173">
        <v>0.67402639660408692</v>
      </c>
      <c r="H155" s="1174">
        <v>317.69248470725307</v>
      </c>
      <c r="I155" s="1174">
        <v>0.5422899402550948</v>
      </c>
      <c r="J155" s="1175">
        <v>4.4417401886218437</v>
      </c>
      <c r="K155" s="1174">
        <v>100</v>
      </c>
      <c r="L155" s="1176" t="s">
        <v>19</v>
      </c>
    </row>
    <row r="156" spans="1:12" ht="15.75" thickBot="1">
      <c r="A156" s="1177"/>
      <c r="B156" s="1178"/>
      <c r="C156" s="1179"/>
      <c r="D156" s="1179"/>
      <c r="E156" s="1179"/>
      <c r="F156" s="1179"/>
      <c r="G156" s="1180"/>
      <c r="H156" s="1175"/>
      <c r="I156" s="1175"/>
      <c r="J156" s="1175"/>
      <c r="K156" s="1175"/>
      <c r="L156" s="1181"/>
    </row>
    <row r="157" spans="1:12">
      <c r="A157" s="1006" t="s">
        <v>79</v>
      </c>
      <c r="B157" s="1007" t="s">
        <v>19</v>
      </c>
      <c r="C157" s="1008">
        <v>19556.753520327056</v>
      </c>
      <c r="D157" s="1008">
        <v>19043.829656862745</v>
      </c>
      <c r="E157" s="1009">
        <v>19947.888590733597</v>
      </c>
      <c r="F157" s="1009">
        <v>19424.706249999999</v>
      </c>
      <c r="G157" s="1182">
        <v>2.6933861135408308</v>
      </c>
      <c r="H157" s="1183">
        <v>259</v>
      </c>
      <c r="I157" s="1183">
        <v>13.312499999999993</v>
      </c>
      <c r="J157" s="1183">
        <v>42.857142857142854</v>
      </c>
      <c r="K157" s="1183">
        <v>0.14564520827264782</v>
      </c>
      <c r="L157" s="1184">
        <v>3.916513525774061E-2</v>
      </c>
    </row>
    <row r="158" spans="1:12">
      <c r="A158" s="1010" t="s">
        <v>80</v>
      </c>
      <c r="B158" s="1011" t="s">
        <v>19</v>
      </c>
      <c r="C158" s="1012">
        <v>20038.816283910113</v>
      </c>
      <c r="D158" s="1012">
        <v>20121.136850840783</v>
      </c>
      <c r="E158" s="1013">
        <v>20439.592609588315</v>
      </c>
      <c r="F158" s="1013">
        <v>20523.559587857599</v>
      </c>
      <c r="G158" s="1185">
        <v>-0.40912482997813476</v>
      </c>
      <c r="H158" s="1186">
        <v>353.08798927613941</v>
      </c>
      <c r="I158" s="1186">
        <v>-0.61755295646440223</v>
      </c>
      <c r="J158" s="1186">
        <v>5.3077357425183509</v>
      </c>
      <c r="K158" s="1186">
        <v>27.162831342848818</v>
      </c>
      <c r="L158" s="1187">
        <v>0.22337287007729145</v>
      </c>
    </row>
    <row r="159" spans="1:12">
      <c r="A159" s="1014" t="s">
        <v>81</v>
      </c>
      <c r="B159" s="1015" t="s">
        <v>19</v>
      </c>
      <c r="C159" s="1016">
        <v>20051.440204213959</v>
      </c>
      <c r="D159" s="1016">
        <v>20026.348830654912</v>
      </c>
      <c r="E159" s="1017">
        <v>20452.469008298238</v>
      </c>
      <c r="F159" s="1017">
        <v>20426.87580726801</v>
      </c>
      <c r="G159" s="1188">
        <v>0.12529180317002478</v>
      </c>
      <c r="H159" s="1189">
        <v>396.74103194103191</v>
      </c>
      <c r="I159" s="1189">
        <v>1.8445155535963369</v>
      </c>
      <c r="J159" s="1189">
        <v>14.325842696629213</v>
      </c>
      <c r="K159" s="1189">
        <v>5.927759976696767</v>
      </c>
      <c r="L159" s="1190">
        <v>0.5124876919386292</v>
      </c>
    </row>
    <row r="160" spans="1:12">
      <c r="A160" s="1014" t="s">
        <v>82</v>
      </c>
      <c r="B160" s="1015" t="s">
        <v>19</v>
      </c>
      <c r="C160" s="1016" t="s">
        <v>510</v>
      </c>
      <c r="D160" s="1016" t="s">
        <v>510</v>
      </c>
      <c r="E160" s="1017" t="s">
        <v>510</v>
      </c>
      <c r="F160" s="1017" t="s">
        <v>510</v>
      </c>
      <c r="G160" s="1188" t="s">
        <v>72</v>
      </c>
      <c r="H160" s="1189" t="s">
        <v>510</v>
      </c>
      <c r="I160" s="1189" t="s">
        <v>72</v>
      </c>
      <c r="J160" s="1189" t="s">
        <v>72</v>
      </c>
      <c r="K160" s="1189">
        <v>0.65540343722691519</v>
      </c>
      <c r="L160" s="1190" t="s">
        <v>72</v>
      </c>
    </row>
    <row r="161" spans="1:12">
      <c r="A161" s="1014" t="s">
        <v>71</v>
      </c>
      <c r="B161" s="1015" t="s">
        <v>19</v>
      </c>
      <c r="C161" s="1016">
        <v>16777.341928831538</v>
      </c>
      <c r="D161" s="1016">
        <v>16755.380778679755</v>
      </c>
      <c r="E161" s="1017">
        <v>17112.888767408171</v>
      </c>
      <c r="F161" s="1017">
        <v>17090.488394253349</v>
      </c>
      <c r="G161" s="1188">
        <v>0.13106923943937118</v>
      </c>
      <c r="H161" s="1189">
        <v>295.43285782215884</v>
      </c>
      <c r="I161" s="1189">
        <v>0.8721883031033788</v>
      </c>
      <c r="J161" s="1189">
        <v>-8.4457988680888114</v>
      </c>
      <c r="K161" s="1189">
        <v>30.629187299737836</v>
      </c>
      <c r="L161" s="1190">
        <v>-4.3114880881538582</v>
      </c>
    </row>
    <row r="162" spans="1:12" ht="15.75" thickBot="1">
      <c r="A162" s="1018" t="s">
        <v>83</v>
      </c>
      <c r="B162" s="1019" t="s">
        <v>19</v>
      </c>
      <c r="C162" s="1020">
        <v>20452.098257636295</v>
      </c>
      <c r="D162" s="1020">
        <v>20410.849380707921</v>
      </c>
      <c r="E162" s="1021">
        <v>20861.140222789021</v>
      </c>
      <c r="F162" s="1021">
        <v>20819.066368322081</v>
      </c>
      <c r="G162" s="1191">
        <v>0.20209289755163598</v>
      </c>
      <c r="H162" s="1192">
        <v>296.12426108374382</v>
      </c>
      <c r="I162" s="1192">
        <v>0.28075451647949023</v>
      </c>
      <c r="J162" s="1192">
        <v>15.614617940199334</v>
      </c>
      <c r="K162" s="1192">
        <v>35.479172735217013</v>
      </c>
      <c r="L162" s="1193">
        <v>3.4286707577299396</v>
      </c>
    </row>
    <row r="163" spans="1:12" ht="15.75" thickBot="1">
      <c r="A163" s="1177"/>
      <c r="B163" s="1194"/>
      <c r="C163" s="1179"/>
      <c r="D163" s="1179"/>
      <c r="E163" s="1179"/>
      <c r="F163" s="1179"/>
      <c r="G163" s="1180"/>
      <c r="H163" s="1175"/>
      <c r="I163" s="1175"/>
      <c r="J163" s="1175"/>
      <c r="K163" s="1175"/>
      <c r="L163" s="1181"/>
    </row>
    <row r="164" spans="1:12">
      <c r="A164" s="1022" t="s">
        <v>84</v>
      </c>
      <c r="B164" s="1023" t="s">
        <v>21</v>
      </c>
      <c r="C164" s="1024" t="s">
        <v>72</v>
      </c>
      <c r="D164" s="1024" t="s">
        <v>72</v>
      </c>
      <c r="E164" s="1025" t="s">
        <v>72</v>
      </c>
      <c r="F164" s="1025" t="s">
        <v>72</v>
      </c>
      <c r="G164" s="1195" t="s">
        <v>72</v>
      </c>
      <c r="H164" s="1196" t="s">
        <v>72</v>
      </c>
      <c r="I164" s="1196" t="s">
        <v>72</v>
      </c>
      <c r="J164" s="1197" t="s">
        <v>72</v>
      </c>
      <c r="K164" s="1197" t="s">
        <v>72</v>
      </c>
      <c r="L164" s="1198" t="s">
        <v>72</v>
      </c>
    </row>
    <row r="165" spans="1:12">
      <c r="A165" s="1010" t="s">
        <v>84</v>
      </c>
      <c r="B165" s="1026" t="s">
        <v>22</v>
      </c>
      <c r="C165" s="1016" t="s">
        <v>72</v>
      </c>
      <c r="D165" s="1016" t="s">
        <v>72</v>
      </c>
      <c r="E165" s="1017" t="s">
        <v>72</v>
      </c>
      <c r="F165" s="1017" t="s">
        <v>72</v>
      </c>
      <c r="G165" s="1188" t="s">
        <v>72</v>
      </c>
      <c r="H165" s="1189" t="s">
        <v>72</v>
      </c>
      <c r="I165" s="1189" t="s">
        <v>72</v>
      </c>
      <c r="J165" s="1199" t="s">
        <v>72</v>
      </c>
      <c r="K165" s="1199" t="s">
        <v>72</v>
      </c>
      <c r="L165" s="1200" t="s">
        <v>72</v>
      </c>
    </row>
    <row r="166" spans="1:12">
      <c r="A166" s="1010" t="s">
        <v>84</v>
      </c>
      <c r="B166" s="1026" t="s">
        <v>23</v>
      </c>
      <c r="C166" s="1016" t="s">
        <v>72</v>
      </c>
      <c r="D166" s="1016" t="s">
        <v>72</v>
      </c>
      <c r="E166" s="1017" t="s">
        <v>72</v>
      </c>
      <c r="F166" s="1017" t="s">
        <v>72</v>
      </c>
      <c r="G166" s="1188" t="s">
        <v>72</v>
      </c>
      <c r="H166" s="1189" t="s">
        <v>72</v>
      </c>
      <c r="I166" s="1189" t="s">
        <v>72</v>
      </c>
      <c r="J166" s="1199" t="s">
        <v>72</v>
      </c>
      <c r="K166" s="1199" t="s">
        <v>72</v>
      </c>
      <c r="L166" s="1200" t="s">
        <v>72</v>
      </c>
    </row>
    <row r="167" spans="1:12">
      <c r="A167" s="1022" t="s">
        <v>84</v>
      </c>
      <c r="B167" s="1027" t="s">
        <v>24</v>
      </c>
      <c r="C167" s="1028" t="s">
        <v>510</v>
      </c>
      <c r="D167" s="1028" t="s">
        <v>72</v>
      </c>
      <c r="E167" s="1029" t="s">
        <v>510</v>
      </c>
      <c r="F167" s="1029" t="s">
        <v>72</v>
      </c>
      <c r="G167" s="1201" t="s">
        <v>72</v>
      </c>
      <c r="H167" s="1202" t="s">
        <v>510</v>
      </c>
      <c r="I167" s="1202" t="s">
        <v>72</v>
      </c>
      <c r="J167" s="1203" t="s">
        <v>72</v>
      </c>
      <c r="K167" s="1203">
        <v>4.3693562481794346E-2</v>
      </c>
      <c r="L167" s="1204" t="s">
        <v>72</v>
      </c>
    </row>
    <row r="168" spans="1:12">
      <c r="A168" s="1010" t="s">
        <v>84</v>
      </c>
      <c r="B168" s="1026" t="s">
        <v>25</v>
      </c>
      <c r="C168" s="1016" t="s">
        <v>510</v>
      </c>
      <c r="D168" s="1016" t="s">
        <v>72</v>
      </c>
      <c r="E168" s="1017" t="s">
        <v>510</v>
      </c>
      <c r="F168" s="1017" t="s">
        <v>72</v>
      </c>
      <c r="G168" s="1188" t="s">
        <v>72</v>
      </c>
      <c r="H168" s="1189" t="s">
        <v>510</v>
      </c>
      <c r="I168" s="1189" t="s">
        <v>72</v>
      </c>
      <c r="J168" s="1199" t="s">
        <v>72</v>
      </c>
      <c r="K168" s="1199">
        <v>4.3693562481794346E-2</v>
      </c>
      <c r="L168" s="1200" t="s">
        <v>72</v>
      </c>
    </row>
    <row r="169" spans="1:12">
      <c r="A169" s="1010" t="s">
        <v>84</v>
      </c>
      <c r="B169" s="1026" t="s">
        <v>26</v>
      </c>
      <c r="C169" s="1016" t="s">
        <v>72</v>
      </c>
      <c r="D169" s="1016" t="s">
        <v>72</v>
      </c>
      <c r="E169" s="1017" t="s">
        <v>72</v>
      </c>
      <c r="F169" s="1017" t="s">
        <v>72</v>
      </c>
      <c r="G169" s="1188" t="s">
        <v>72</v>
      </c>
      <c r="H169" s="1189" t="s">
        <v>72</v>
      </c>
      <c r="I169" s="1189" t="s">
        <v>72</v>
      </c>
      <c r="J169" s="1199" t="s">
        <v>72</v>
      </c>
      <c r="K169" s="1199" t="s">
        <v>72</v>
      </c>
      <c r="L169" s="1200" t="s">
        <v>72</v>
      </c>
    </row>
    <row r="170" spans="1:12">
      <c r="A170" s="1022" t="s">
        <v>84</v>
      </c>
      <c r="B170" s="1027" t="s">
        <v>27</v>
      </c>
      <c r="C170" s="1028">
        <v>19334.705551883675</v>
      </c>
      <c r="D170" s="1028">
        <v>19043.829656862745</v>
      </c>
      <c r="E170" s="1029">
        <v>19721.399662921351</v>
      </c>
      <c r="F170" s="1029">
        <v>19424.706249999999</v>
      </c>
      <c r="G170" s="1201">
        <v>1.5274023148810882</v>
      </c>
      <c r="H170" s="1202">
        <v>254.28571428571428</v>
      </c>
      <c r="I170" s="1202">
        <v>11.249999999999991</v>
      </c>
      <c r="J170" s="1203">
        <v>0</v>
      </c>
      <c r="K170" s="1203">
        <v>0.10195164579085349</v>
      </c>
      <c r="L170" s="1204">
        <v>-4.5284272240537216E-3</v>
      </c>
    </row>
    <row r="171" spans="1:12">
      <c r="A171" s="1010" t="s">
        <v>84</v>
      </c>
      <c r="B171" s="1026" t="s">
        <v>28</v>
      </c>
      <c r="C171" s="1016">
        <v>19180.696078431374</v>
      </c>
      <c r="D171" s="1016" t="s">
        <v>510</v>
      </c>
      <c r="E171" s="1017">
        <v>19564.310000000001</v>
      </c>
      <c r="F171" s="1017" t="s">
        <v>510</v>
      </c>
      <c r="G171" s="1188" t="s">
        <v>72</v>
      </c>
      <c r="H171" s="1189">
        <v>252</v>
      </c>
      <c r="I171" s="1189" t="s">
        <v>72</v>
      </c>
      <c r="J171" s="1199" t="s">
        <v>72</v>
      </c>
      <c r="K171" s="1199">
        <v>7.282260413632391E-2</v>
      </c>
      <c r="L171" s="1200" t="s">
        <v>72</v>
      </c>
    </row>
    <row r="172" spans="1:12" ht="15.75" thickBot="1">
      <c r="A172" s="1030" t="s">
        <v>84</v>
      </c>
      <c r="B172" s="1031" t="s">
        <v>29</v>
      </c>
      <c r="C172" s="1032" t="s">
        <v>510</v>
      </c>
      <c r="D172" s="1032" t="s">
        <v>510</v>
      </c>
      <c r="E172" s="1033" t="s">
        <v>510</v>
      </c>
      <c r="F172" s="1033" t="s">
        <v>510</v>
      </c>
      <c r="G172" s="1205" t="s">
        <v>72</v>
      </c>
      <c r="H172" s="1199" t="s">
        <v>510</v>
      </c>
      <c r="I172" s="1199" t="s">
        <v>72</v>
      </c>
      <c r="J172" s="1199" t="s">
        <v>72</v>
      </c>
      <c r="K172" s="1199">
        <v>2.9129041654529564E-2</v>
      </c>
      <c r="L172" s="1200" t="s">
        <v>72</v>
      </c>
    </row>
    <row r="173" spans="1:12" ht="15.75" thickBot="1">
      <c r="A173" s="1177"/>
      <c r="B173" s="1194"/>
      <c r="C173" s="1179"/>
      <c r="D173" s="1179"/>
      <c r="E173" s="1179"/>
      <c r="F173" s="1179"/>
      <c r="G173" s="1180"/>
      <c r="H173" s="1175"/>
      <c r="I173" s="1175"/>
      <c r="J173" s="1175"/>
      <c r="K173" s="1175"/>
      <c r="L173" s="1181"/>
    </row>
    <row r="174" spans="1:12">
      <c r="A174" s="1022" t="s">
        <v>85</v>
      </c>
      <c r="B174" s="1023" t="s">
        <v>21</v>
      </c>
      <c r="C174" s="1024">
        <v>21105.80110483633</v>
      </c>
      <c r="D174" s="1024">
        <v>21273.737563085797</v>
      </c>
      <c r="E174" s="1025">
        <v>21527.917126933058</v>
      </c>
      <c r="F174" s="1025">
        <v>21699.212314347515</v>
      </c>
      <c r="G174" s="1195">
        <v>-0.7894073984482658</v>
      </c>
      <c r="H174" s="1196">
        <v>424.43348017621145</v>
      </c>
      <c r="I174" s="1196">
        <v>-1.2035507904235929</v>
      </c>
      <c r="J174" s="1197">
        <v>0.44247787610619471</v>
      </c>
      <c r="K174" s="1197">
        <v>3.3061462277891058</v>
      </c>
      <c r="L174" s="1198">
        <v>-0.1316389866921841</v>
      </c>
    </row>
    <row r="175" spans="1:12">
      <c r="A175" s="1010" t="s">
        <v>85</v>
      </c>
      <c r="B175" s="1026" t="s">
        <v>22</v>
      </c>
      <c r="C175" s="1016">
        <v>21179.103921568629</v>
      </c>
      <c r="D175" s="1016">
        <v>21668.105882352942</v>
      </c>
      <c r="E175" s="1017">
        <v>21602.686000000002</v>
      </c>
      <c r="F175" s="1017">
        <v>22101.468000000001</v>
      </c>
      <c r="G175" s="1188">
        <v>-2.2567822191720444</v>
      </c>
      <c r="H175" s="1189">
        <v>421.9</v>
      </c>
      <c r="I175" s="1189">
        <v>-1.6550116550116603</v>
      </c>
      <c r="J175" s="1199">
        <v>-3.1055900621118013</v>
      </c>
      <c r="K175" s="1199">
        <v>2.2720652490533064</v>
      </c>
      <c r="L175" s="1200">
        <v>-0.17697643028955934</v>
      </c>
    </row>
    <row r="176" spans="1:12">
      <c r="A176" s="1010" t="s">
        <v>85</v>
      </c>
      <c r="B176" s="1026" t="s">
        <v>23</v>
      </c>
      <c r="C176" s="1016">
        <v>20947.766666666666</v>
      </c>
      <c r="D176" s="1016">
        <v>20301.609803921569</v>
      </c>
      <c r="E176" s="1017">
        <v>21366.722000000002</v>
      </c>
      <c r="F176" s="1017">
        <v>20707.642</v>
      </c>
      <c r="G176" s="1188">
        <v>3.182786335595341</v>
      </c>
      <c r="H176" s="1189">
        <v>430</v>
      </c>
      <c r="I176" s="1189">
        <v>-0.25516121549525</v>
      </c>
      <c r="J176" s="1199">
        <v>9.2307692307692317</v>
      </c>
      <c r="K176" s="1199">
        <v>1.0340809787357996</v>
      </c>
      <c r="L176" s="1200">
        <v>4.533744359737546E-2</v>
      </c>
    </row>
    <row r="177" spans="1:12">
      <c r="A177" s="1022" t="s">
        <v>85</v>
      </c>
      <c r="B177" s="1027" t="s">
        <v>24</v>
      </c>
      <c r="C177" s="1028">
        <v>20368.064914769024</v>
      </c>
      <c r="D177" s="1028">
        <v>20596.547691384523</v>
      </c>
      <c r="E177" s="1029">
        <v>20775.426213064406</v>
      </c>
      <c r="F177" s="1029">
        <v>21008.478645212213</v>
      </c>
      <c r="G177" s="1201">
        <v>-1.1093256017418471</v>
      </c>
      <c r="H177" s="1202">
        <v>376.09103448275857</v>
      </c>
      <c r="I177" s="1202">
        <v>1.1078122223819611</v>
      </c>
      <c r="J177" s="1203">
        <v>-2.6845637583892619</v>
      </c>
      <c r="K177" s="1203">
        <v>8.447422079813574</v>
      </c>
      <c r="L177" s="1204">
        <v>-0.61859556545566718</v>
      </c>
    </row>
    <row r="178" spans="1:12">
      <c r="A178" s="1010" t="s">
        <v>85</v>
      </c>
      <c r="B178" s="1026" t="s">
        <v>25</v>
      </c>
      <c r="C178" s="1016">
        <v>20413.264705882353</v>
      </c>
      <c r="D178" s="1016">
        <v>20776.777450980389</v>
      </c>
      <c r="E178" s="1017">
        <v>20821.53</v>
      </c>
      <c r="F178" s="1017">
        <v>21192.312999999998</v>
      </c>
      <c r="G178" s="1188">
        <v>-1.7496108140720623</v>
      </c>
      <c r="H178" s="1189">
        <v>366.7</v>
      </c>
      <c r="I178" s="1189">
        <v>0.35577449370553133</v>
      </c>
      <c r="J178" s="1199">
        <v>2.4523160762942782</v>
      </c>
      <c r="K178" s="1199">
        <v>5.476259831051558</v>
      </c>
      <c r="L178" s="1200">
        <v>-0.10633828273000567</v>
      </c>
    </row>
    <row r="179" spans="1:12">
      <c r="A179" s="1010" t="s">
        <v>85</v>
      </c>
      <c r="B179" s="1026" t="s">
        <v>26</v>
      </c>
      <c r="C179" s="1016">
        <v>20290.409803921568</v>
      </c>
      <c r="D179" s="1016">
        <v>20320.627450980392</v>
      </c>
      <c r="E179" s="1017">
        <v>20696.218000000001</v>
      </c>
      <c r="F179" s="1017">
        <v>20727.04</v>
      </c>
      <c r="G179" s="1188">
        <v>-0.14870430124127765</v>
      </c>
      <c r="H179" s="1189">
        <v>393.4</v>
      </c>
      <c r="I179" s="1189">
        <v>2.849673202614373</v>
      </c>
      <c r="J179" s="1199">
        <v>-10.91703056768559</v>
      </c>
      <c r="K179" s="1199">
        <v>2.9711622487620155</v>
      </c>
      <c r="L179" s="1200">
        <v>-0.51225728272566329</v>
      </c>
    </row>
    <row r="180" spans="1:12">
      <c r="A180" s="1022" t="s">
        <v>85</v>
      </c>
      <c r="B180" s="1027" t="s">
        <v>27</v>
      </c>
      <c r="C180" s="1028">
        <v>19531.186923373753</v>
      </c>
      <c r="D180" s="1028">
        <v>19421.042325683498</v>
      </c>
      <c r="E180" s="1029">
        <v>19921.810661841228</v>
      </c>
      <c r="F180" s="1029">
        <v>19809.463172197167</v>
      </c>
      <c r="G180" s="1201">
        <v>0.5671405058656076</v>
      </c>
      <c r="H180" s="1202">
        <v>325.17003780718341</v>
      </c>
      <c r="I180" s="1202">
        <v>-0.59059850936746083</v>
      </c>
      <c r="J180" s="1203">
        <v>11.485774499473129</v>
      </c>
      <c r="K180" s="1203">
        <v>15.409263035246139</v>
      </c>
      <c r="L180" s="1204">
        <v>0.97360742222514673</v>
      </c>
    </row>
    <row r="181" spans="1:12">
      <c r="A181" s="1010" t="s">
        <v>85</v>
      </c>
      <c r="B181" s="1026" t="s">
        <v>28</v>
      </c>
      <c r="C181" s="1016">
        <v>19518.014705882353</v>
      </c>
      <c r="D181" s="1016">
        <v>19379.104901960785</v>
      </c>
      <c r="E181" s="1017">
        <v>19908.375</v>
      </c>
      <c r="F181" s="1017">
        <v>19766.687000000002</v>
      </c>
      <c r="G181" s="1188">
        <v>0.716801960793927</v>
      </c>
      <c r="H181" s="1189">
        <v>317.3</v>
      </c>
      <c r="I181" s="1189">
        <v>-0.15733165512901193</v>
      </c>
      <c r="J181" s="1199">
        <v>19.904458598726116</v>
      </c>
      <c r="K181" s="1199">
        <v>10.967084182930382</v>
      </c>
      <c r="L181" s="1200">
        <v>1.4143004895929927</v>
      </c>
    </row>
    <row r="182" spans="1:12" ht="15.75" thickBot="1">
      <c r="A182" s="1030" t="s">
        <v>85</v>
      </c>
      <c r="B182" s="1031" t="s">
        <v>29</v>
      </c>
      <c r="C182" s="1032">
        <v>19561.125490196078</v>
      </c>
      <c r="D182" s="1032">
        <v>19496.537254901959</v>
      </c>
      <c r="E182" s="1033">
        <v>19952.348000000002</v>
      </c>
      <c r="F182" s="1033">
        <v>19886.468000000001</v>
      </c>
      <c r="G182" s="1205">
        <v>0.33128054715397937</v>
      </c>
      <c r="H182" s="1199">
        <v>344.6</v>
      </c>
      <c r="I182" s="1199">
        <v>-0.20272227048942618</v>
      </c>
      <c r="J182" s="1199">
        <v>-4.9844236760124607</v>
      </c>
      <c r="K182" s="1199">
        <v>4.4421788523157595</v>
      </c>
      <c r="L182" s="1200">
        <v>-0.44069306736784242</v>
      </c>
    </row>
    <row r="183" spans="1:12" ht="15.75" thickBot="1">
      <c r="A183" s="1206"/>
      <c r="B183" s="1207"/>
      <c r="C183" s="1208"/>
      <c r="D183" s="1208"/>
      <c r="E183" s="1208"/>
      <c r="F183" s="1208"/>
      <c r="G183" s="1209"/>
      <c r="H183" s="1210"/>
      <c r="I183" s="1210"/>
      <c r="J183" s="1210"/>
      <c r="K183" s="1210"/>
      <c r="L183" s="1211"/>
    </row>
    <row r="184" spans="1:12">
      <c r="A184" s="1010" t="s">
        <v>86</v>
      </c>
      <c r="B184" s="1034" t="s">
        <v>26</v>
      </c>
      <c r="C184" s="1035">
        <v>20357.491176470587</v>
      </c>
      <c r="D184" s="1035">
        <v>20415.340196078432</v>
      </c>
      <c r="E184" s="1036">
        <v>20764.641</v>
      </c>
      <c r="F184" s="1036">
        <v>20823.647000000001</v>
      </c>
      <c r="G184" s="1212">
        <v>-0.28336054678607075</v>
      </c>
      <c r="H184" s="1213">
        <v>422.2</v>
      </c>
      <c r="I184" s="1213">
        <v>1.6614495545388821</v>
      </c>
      <c r="J184" s="1213">
        <v>24.844720496894411</v>
      </c>
      <c r="K184" s="1213">
        <v>2.9274686862802213</v>
      </c>
      <c r="L184" s="1214">
        <v>0.47842700693735551</v>
      </c>
    </row>
    <row r="185" spans="1:12" ht="15.75" thickBot="1">
      <c r="A185" s="1030" t="s">
        <v>86</v>
      </c>
      <c r="B185" s="1031" t="s">
        <v>29</v>
      </c>
      <c r="C185" s="1032">
        <v>19712.391176470588</v>
      </c>
      <c r="D185" s="1032">
        <v>19664.167647058825</v>
      </c>
      <c r="E185" s="1033">
        <v>20106.638999999999</v>
      </c>
      <c r="F185" s="1033">
        <v>20057.451000000001</v>
      </c>
      <c r="G185" s="1205">
        <v>0.24523554862478925</v>
      </c>
      <c r="H185" s="1199">
        <v>371.9</v>
      </c>
      <c r="I185" s="1199">
        <v>0.9774640238935558</v>
      </c>
      <c r="J185" s="1199">
        <v>5.6410256410256414</v>
      </c>
      <c r="K185" s="1199">
        <v>3.0002912904165453</v>
      </c>
      <c r="L185" s="1200">
        <v>3.4060685001272795E-2</v>
      </c>
    </row>
    <row r="186" spans="1:12" ht="15.75" thickBot="1">
      <c r="A186" s="1206"/>
      <c r="B186" s="1207"/>
      <c r="C186" s="1208"/>
      <c r="D186" s="1208"/>
      <c r="E186" s="1208"/>
      <c r="F186" s="1208"/>
      <c r="G186" s="1209"/>
      <c r="H186" s="1210"/>
      <c r="I186" s="1210"/>
      <c r="J186" s="1210"/>
      <c r="K186" s="1210"/>
      <c r="L186" s="1211"/>
    </row>
    <row r="187" spans="1:12">
      <c r="A187" s="1022" t="s">
        <v>87</v>
      </c>
      <c r="B187" s="1023" t="s">
        <v>21</v>
      </c>
      <c r="C187" s="1024" t="s">
        <v>72</v>
      </c>
      <c r="D187" s="1024" t="s">
        <v>510</v>
      </c>
      <c r="E187" s="1025" t="s">
        <v>72</v>
      </c>
      <c r="F187" s="1025" t="s">
        <v>510</v>
      </c>
      <c r="G187" s="1195" t="s">
        <v>72</v>
      </c>
      <c r="H187" s="1196" t="s">
        <v>72</v>
      </c>
      <c r="I187" s="1196" t="s">
        <v>72</v>
      </c>
      <c r="J187" s="1197" t="s">
        <v>72</v>
      </c>
      <c r="K187" s="1197" t="s">
        <v>72</v>
      </c>
      <c r="L187" s="1198" t="s">
        <v>72</v>
      </c>
    </row>
    <row r="188" spans="1:12">
      <c r="A188" s="1014" t="s">
        <v>87</v>
      </c>
      <c r="B188" s="1026" t="s">
        <v>22</v>
      </c>
      <c r="C188" s="1016" t="s">
        <v>72</v>
      </c>
      <c r="D188" s="1016" t="s">
        <v>72</v>
      </c>
      <c r="E188" s="1017" t="s">
        <v>72</v>
      </c>
      <c r="F188" s="1017" t="s">
        <v>72</v>
      </c>
      <c r="G188" s="1188" t="s">
        <v>72</v>
      </c>
      <c r="H188" s="1189" t="s">
        <v>72</v>
      </c>
      <c r="I188" s="1189" t="s">
        <v>72</v>
      </c>
      <c r="J188" s="1199" t="s">
        <v>72</v>
      </c>
      <c r="K188" s="1199" t="s">
        <v>72</v>
      </c>
      <c r="L188" s="1200" t="s">
        <v>72</v>
      </c>
    </row>
    <row r="189" spans="1:12">
      <c r="A189" s="1014" t="s">
        <v>87</v>
      </c>
      <c r="B189" s="1026" t="s">
        <v>23</v>
      </c>
      <c r="C189" s="1016" t="s">
        <v>72</v>
      </c>
      <c r="D189" s="1016" t="s">
        <v>72</v>
      </c>
      <c r="E189" s="1017" t="s">
        <v>72</v>
      </c>
      <c r="F189" s="1017" t="s">
        <v>72</v>
      </c>
      <c r="G189" s="1188" t="s">
        <v>72</v>
      </c>
      <c r="H189" s="1189" t="s">
        <v>72</v>
      </c>
      <c r="I189" s="1189" t="s">
        <v>72</v>
      </c>
      <c r="J189" s="1199" t="s">
        <v>72</v>
      </c>
      <c r="K189" s="1199" t="s">
        <v>72</v>
      </c>
      <c r="L189" s="1200" t="s">
        <v>72</v>
      </c>
    </row>
    <row r="190" spans="1:12">
      <c r="A190" s="1014" t="s">
        <v>87</v>
      </c>
      <c r="B190" s="1026" t="s">
        <v>30</v>
      </c>
      <c r="C190" s="1016" t="s">
        <v>72</v>
      </c>
      <c r="D190" s="1016" t="s">
        <v>510</v>
      </c>
      <c r="E190" s="1017" t="s">
        <v>72</v>
      </c>
      <c r="F190" s="1017" t="s">
        <v>510</v>
      </c>
      <c r="G190" s="1188" t="s">
        <v>72</v>
      </c>
      <c r="H190" s="1189" t="s">
        <v>72</v>
      </c>
      <c r="I190" s="1189" t="s">
        <v>72</v>
      </c>
      <c r="J190" s="1199" t="s">
        <v>72</v>
      </c>
      <c r="K190" s="1199" t="s">
        <v>72</v>
      </c>
      <c r="L190" s="1200" t="s">
        <v>72</v>
      </c>
    </row>
    <row r="191" spans="1:12">
      <c r="A191" s="1037" t="s">
        <v>87</v>
      </c>
      <c r="B191" s="1027" t="s">
        <v>24</v>
      </c>
      <c r="C191" s="1028" t="s">
        <v>510</v>
      </c>
      <c r="D191" s="1028" t="s">
        <v>510</v>
      </c>
      <c r="E191" s="1029" t="s">
        <v>510</v>
      </c>
      <c r="F191" s="1029" t="s">
        <v>510</v>
      </c>
      <c r="G191" s="1201" t="s">
        <v>72</v>
      </c>
      <c r="H191" s="1202" t="s">
        <v>510</v>
      </c>
      <c r="I191" s="1202" t="s">
        <v>72</v>
      </c>
      <c r="J191" s="1203" t="s">
        <v>72</v>
      </c>
      <c r="K191" s="1203">
        <v>0.10195164579085349</v>
      </c>
      <c r="L191" s="1204" t="s">
        <v>72</v>
      </c>
    </row>
    <row r="192" spans="1:12">
      <c r="A192" s="1014" t="s">
        <v>87</v>
      </c>
      <c r="B192" s="1026" t="s">
        <v>26</v>
      </c>
      <c r="C192" s="1016" t="s">
        <v>510</v>
      </c>
      <c r="D192" s="1016" t="s">
        <v>510</v>
      </c>
      <c r="E192" s="1017" t="s">
        <v>510</v>
      </c>
      <c r="F192" s="1017" t="s">
        <v>510</v>
      </c>
      <c r="G192" s="1188" t="s">
        <v>72</v>
      </c>
      <c r="H192" s="1189" t="s">
        <v>510</v>
      </c>
      <c r="I192" s="1189" t="s">
        <v>72</v>
      </c>
      <c r="J192" s="1199" t="s">
        <v>72</v>
      </c>
      <c r="K192" s="1199">
        <v>2.9129041654529564E-2</v>
      </c>
      <c r="L192" s="1200" t="s">
        <v>72</v>
      </c>
    </row>
    <row r="193" spans="1:12">
      <c r="A193" s="1014" t="s">
        <v>87</v>
      </c>
      <c r="B193" s="1026" t="s">
        <v>31</v>
      </c>
      <c r="C193" s="1016" t="s">
        <v>510</v>
      </c>
      <c r="D193" s="1016" t="s">
        <v>510</v>
      </c>
      <c r="E193" s="1017" t="s">
        <v>510</v>
      </c>
      <c r="F193" s="1017" t="s">
        <v>510</v>
      </c>
      <c r="G193" s="1188" t="s">
        <v>72</v>
      </c>
      <c r="H193" s="1189" t="s">
        <v>510</v>
      </c>
      <c r="I193" s="1189" t="s">
        <v>72</v>
      </c>
      <c r="J193" s="1199" t="s">
        <v>72</v>
      </c>
      <c r="K193" s="1199">
        <v>7.282260413632391E-2</v>
      </c>
      <c r="L193" s="1200" t="s">
        <v>72</v>
      </c>
    </row>
    <row r="194" spans="1:12">
      <c r="A194" s="1037" t="s">
        <v>87</v>
      </c>
      <c r="B194" s="1027" t="s">
        <v>27</v>
      </c>
      <c r="C194" s="1028" t="s">
        <v>510</v>
      </c>
      <c r="D194" s="1028" t="s">
        <v>510</v>
      </c>
      <c r="E194" s="1029" t="s">
        <v>510</v>
      </c>
      <c r="F194" s="1029" t="s">
        <v>510</v>
      </c>
      <c r="G194" s="1201" t="s">
        <v>72</v>
      </c>
      <c r="H194" s="1202" t="s">
        <v>510</v>
      </c>
      <c r="I194" s="1202" t="s">
        <v>72</v>
      </c>
      <c r="J194" s="1203" t="s">
        <v>72</v>
      </c>
      <c r="K194" s="1203">
        <v>0.55345179143606171</v>
      </c>
      <c r="L194" s="1204" t="s">
        <v>72</v>
      </c>
    </row>
    <row r="195" spans="1:12">
      <c r="A195" s="1014" t="s">
        <v>87</v>
      </c>
      <c r="B195" s="1026" t="s">
        <v>29</v>
      </c>
      <c r="C195" s="1016" t="s">
        <v>510</v>
      </c>
      <c r="D195" s="1016" t="s">
        <v>510</v>
      </c>
      <c r="E195" s="1017" t="s">
        <v>510</v>
      </c>
      <c r="F195" s="1017" t="s">
        <v>510</v>
      </c>
      <c r="G195" s="1188" t="s">
        <v>72</v>
      </c>
      <c r="H195" s="1189" t="s">
        <v>510</v>
      </c>
      <c r="I195" s="1189" t="s">
        <v>72</v>
      </c>
      <c r="J195" s="1199" t="s">
        <v>72</v>
      </c>
      <c r="K195" s="1199">
        <v>0.21846781240897176</v>
      </c>
      <c r="L195" s="1200" t="s">
        <v>72</v>
      </c>
    </row>
    <row r="196" spans="1:12" ht="15.75" thickBot="1">
      <c r="A196" s="1038" t="s">
        <v>87</v>
      </c>
      <c r="B196" s="1026" t="s">
        <v>32</v>
      </c>
      <c r="C196" s="1032" t="s">
        <v>510</v>
      </c>
      <c r="D196" s="1032" t="s">
        <v>510</v>
      </c>
      <c r="E196" s="1033" t="s">
        <v>510</v>
      </c>
      <c r="F196" s="1033" t="s">
        <v>510</v>
      </c>
      <c r="G196" s="1205" t="s">
        <v>72</v>
      </c>
      <c r="H196" s="1199" t="s">
        <v>510</v>
      </c>
      <c r="I196" s="1199" t="s">
        <v>72</v>
      </c>
      <c r="J196" s="1199" t="s">
        <v>72</v>
      </c>
      <c r="K196" s="1199">
        <v>0.33498397902709004</v>
      </c>
      <c r="L196" s="1200" t="s">
        <v>72</v>
      </c>
    </row>
    <row r="197" spans="1:12" ht="15.75" thickBot="1">
      <c r="A197" s="1206"/>
      <c r="B197" s="1207"/>
      <c r="C197" s="1208"/>
      <c r="D197" s="1208"/>
      <c r="E197" s="1208"/>
      <c r="F197" s="1208"/>
      <c r="G197" s="1209"/>
      <c r="H197" s="1210"/>
      <c r="I197" s="1210"/>
      <c r="J197" s="1210"/>
      <c r="K197" s="1210"/>
      <c r="L197" s="1211"/>
    </row>
    <row r="198" spans="1:12">
      <c r="A198" s="1022" t="s">
        <v>20</v>
      </c>
      <c r="B198" s="1023" t="s">
        <v>24</v>
      </c>
      <c r="C198" s="1024">
        <v>17978.85688900379</v>
      </c>
      <c r="D198" s="1024">
        <v>18094.827766248967</v>
      </c>
      <c r="E198" s="1025">
        <v>18338.434026783867</v>
      </c>
      <c r="F198" s="1025">
        <v>18456.724321573947</v>
      </c>
      <c r="G198" s="1195">
        <v>-0.64090622327717961</v>
      </c>
      <c r="H198" s="1196">
        <v>355.51470588235293</v>
      </c>
      <c r="I198" s="1196">
        <v>-2.1437916858439645</v>
      </c>
      <c r="J198" s="1197">
        <v>-4.225352112676056</v>
      </c>
      <c r="K198" s="1197">
        <v>3.9615496650160211</v>
      </c>
      <c r="L198" s="1198">
        <v>-0.35849901158878561</v>
      </c>
    </row>
    <row r="199" spans="1:12">
      <c r="A199" s="1010" t="s">
        <v>20</v>
      </c>
      <c r="B199" s="1026" t="s">
        <v>25</v>
      </c>
      <c r="C199" s="1016">
        <v>17604.404901960781</v>
      </c>
      <c r="D199" s="1016">
        <v>17189.707843137254</v>
      </c>
      <c r="E199" s="1017">
        <v>17956.492999999999</v>
      </c>
      <c r="F199" s="1017">
        <v>17533.502</v>
      </c>
      <c r="G199" s="1188">
        <v>2.4124729902788284</v>
      </c>
      <c r="H199" s="1189">
        <v>324.3</v>
      </c>
      <c r="I199" s="1189">
        <v>-2.1719457013574623</v>
      </c>
      <c r="J199" s="1199">
        <v>-16.981132075471699</v>
      </c>
      <c r="K199" s="1199">
        <v>0.6408389163996504</v>
      </c>
      <c r="L199" s="1200">
        <v>-0.16536735071321851</v>
      </c>
    </row>
    <row r="200" spans="1:12">
      <c r="A200" s="1010" t="s">
        <v>20</v>
      </c>
      <c r="B200" s="1026" t="s">
        <v>26</v>
      </c>
      <c r="C200" s="1016">
        <v>17560.01862745098</v>
      </c>
      <c r="D200" s="1016">
        <v>17928.745098039217</v>
      </c>
      <c r="E200" s="1017">
        <v>17911.219000000001</v>
      </c>
      <c r="F200" s="1017">
        <v>18287.32</v>
      </c>
      <c r="G200" s="1188">
        <v>-2.0566217466528656</v>
      </c>
      <c r="H200" s="1189">
        <v>346.9</v>
      </c>
      <c r="I200" s="1189">
        <v>-2.8291316526610708</v>
      </c>
      <c r="J200" s="1199">
        <v>-10.077519379844961</v>
      </c>
      <c r="K200" s="1199">
        <v>1.6894844159627147</v>
      </c>
      <c r="L200" s="1200">
        <v>-0.27279121531200401</v>
      </c>
    </row>
    <row r="201" spans="1:12">
      <c r="A201" s="1010" t="s">
        <v>20</v>
      </c>
      <c r="B201" s="1026" t="s">
        <v>31</v>
      </c>
      <c r="C201" s="1016">
        <v>18504.988235294117</v>
      </c>
      <c r="D201" s="1016">
        <v>18690.152941176468</v>
      </c>
      <c r="E201" s="1017">
        <v>18875.088</v>
      </c>
      <c r="F201" s="1017">
        <v>19063.955999999998</v>
      </c>
      <c r="G201" s="1188">
        <v>-0.99070728027277555</v>
      </c>
      <c r="H201" s="1189">
        <v>376.7</v>
      </c>
      <c r="I201" s="1189">
        <v>-2.8623001547189331</v>
      </c>
      <c r="J201" s="1199">
        <v>9.8039215686274517</v>
      </c>
      <c r="K201" s="1199">
        <v>1.6312263326536558</v>
      </c>
      <c r="L201" s="1200">
        <v>7.9659554436436464E-2</v>
      </c>
    </row>
    <row r="202" spans="1:12">
      <c r="A202" s="1022" t="s">
        <v>20</v>
      </c>
      <c r="B202" s="1027" t="s">
        <v>27</v>
      </c>
      <c r="C202" s="1028">
        <v>17356.135259165065</v>
      </c>
      <c r="D202" s="1028">
        <v>17309.666265928456</v>
      </c>
      <c r="E202" s="1029">
        <v>17703.257964348366</v>
      </c>
      <c r="F202" s="1029">
        <v>17655.859591247026</v>
      </c>
      <c r="G202" s="1201">
        <v>0.268456898721813</v>
      </c>
      <c r="H202" s="1202">
        <v>310.61131601005872</v>
      </c>
      <c r="I202" s="1202">
        <v>1.6031307937963306</v>
      </c>
      <c r="J202" s="1203">
        <v>-9.6212121212121211</v>
      </c>
      <c r="K202" s="1203">
        <v>17.375473346926888</v>
      </c>
      <c r="L202" s="1204">
        <v>-2.7036261358841855</v>
      </c>
    </row>
    <row r="203" spans="1:12">
      <c r="A203" s="1010" t="s">
        <v>20</v>
      </c>
      <c r="B203" s="1026" t="s">
        <v>28</v>
      </c>
      <c r="C203" s="1016">
        <v>16583.163725490198</v>
      </c>
      <c r="D203" s="1016">
        <v>16696.545098039212</v>
      </c>
      <c r="E203" s="1017">
        <v>16914.827000000001</v>
      </c>
      <c r="F203" s="1017">
        <v>17030.475999999999</v>
      </c>
      <c r="G203" s="1188">
        <v>-0.67907086096711344</v>
      </c>
      <c r="H203" s="1189">
        <v>281.7</v>
      </c>
      <c r="I203" s="1189">
        <v>1.0401721664275383</v>
      </c>
      <c r="J203" s="1199">
        <v>-7.1588366890380311</v>
      </c>
      <c r="K203" s="1199">
        <v>6.0442761433148844</v>
      </c>
      <c r="L203" s="1200">
        <v>-0.75523709063704736</v>
      </c>
    </row>
    <row r="204" spans="1:12">
      <c r="A204" s="1010" t="s">
        <v>20</v>
      </c>
      <c r="B204" s="1026" t="s">
        <v>29</v>
      </c>
      <c r="C204" s="1016">
        <v>17367.423529411764</v>
      </c>
      <c r="D204" s="1016">
        <v>17362.52254901961</v>
      </c>
      <c r="E204" s="1017">
        <v>17714.772000000001</v>
      </c>
      <c r="F204" s="1017">
        <v>17709.773000000001</v>
      </c>
      <c r="G204" s="1188">
        <v>2.8227352208296488E-2</v>
      </c>
      <c r="H204" s="1189">
        <v>316.10000000000002</v>
      </c>
      <c r="I204" s="1189">
        <v>2.5300032435939057</v>
      </c>
      <c r="J204" s="1199">
        <v>-14.726027397260275</v>
      </c>
      <c r="K204" s="1199">
        <v>7.2531313719778625</v>
      </c>
      <c r="L204" s="1200">
        <v>-1.6303490052658249</v>
      </c>
    </row>
    <row r="205" spans="1:12">
      <c r="A205" s="1010" t="s">
        <v>20</v>
      </c>
      <c r="B205" s="1026" t="s">
        <v>32</v>
      </c>
      <c r="C205" s="1016">
        <v>18276.594117647059</v>
      </c>
      <c r="D205" s="1016">
        <v>17986.162745098038</v>
      </c>
      <c r="E205" s="1017">
        <v>18642.126</v>
      </c>
      <c r="F205" s="1017">
        <v>18345.885999999999</v>
      </c>
      <c r="G205" s="1188">
        <v>1.6147489415338219</v>
      </c>
      <c r="H205" s="1189">
        <v>343.7</v>
      </c>
      <c r="I205" s="1189">
        <v>0.467699503069268</v>
      </c>
      <c r="J205" s="1199">
        <v>-3.1141868512110724</v>
      </c>
      <c r="K205" s="1199">
        <v>4.0780658316341398</v>
      </c>
      <c r="L205" s="1200">
        <v>-0.31804003998131503</v>
      </c>
    </row>
    <row r="206" spans="1:12">
      <c r="A206" s="1022" t="s">
        <v>20</v>
      </c>
      <c r="B206" s="1027" t="s">
        <v>33</v>
      </c>
      <c r="C206" s="1028">
        <v>14630.703031622312</v>
      </c>
      <c r="D206" s="1028">
        <v>14575.969672970368</v>
      </c>
      <c r="E206" s="1029">
        <v>14923.317092254758</v>
      </c>
      <c r="F206" s="1029">
        <v>14867.489066429776</v>
      </c>
      <c r="G206" s="1201">
        <v>0.37550406511506423</v>
      </c>
      <c r="H206" s="1202">
        <v>241.43573667711598</v>
      </c>
      <c r="I206" s="1202">
        <v>0.77642435140622912</v>
      </c>
      <c r="J206" s="1203">
        <v>-7.9365079365079358</v>
      </c>
      <c r="K206" s="1203">
        <v>9.2921642877949306</v>
      </c>
      <c r="L206" s="1204">
        <v>-1.2493629406808839</v>
      </c>
    </row>
    <row r="207" spans="1:12">
      <c r="A207" s="1010" t="s">
        <v>20</v>
      </c>
      <c r="B207" s="1026" t="s">
        <v>73</v>
      </c>
      <c r="C207" s="1039">
        <v>14082.074509803922</v>
      </c>
      <c r="D207" s="1039">
        <v>14078.137254901962</v>
      </c>
      <c r="E207" s="1040">
        <v>14363.716</v>
      </c>
      <c r="F207" s="1040">
        <v>14359.7</v>
      </c>
      <c r="G207" s="1215">
        <v>2.7967158088258261E-2</v>
      </c>
      <c r="H207" s="1216">
        <v>228.1</v>
      </c>
      <c r="I207" s="1216">
        <v>4.3859649122804524E-2</v>
      </c>
      <c r="J207" s="1217">
        <v>-4.2056074766355138</v>
      </c>
      <c r="K207" s="1217">
        <v>5.9714535391785608</v>
      </c>
      <c r="L207" s="1218">
        <v>-0.5390423537329081</v>
      </c>
    </row>
    <row r="208" spans="1:12">
      <c r="A208" s="1010" t="s">
        <v>20</v>
      </c>
      <c r="B208" s="1026" t="s">
        <v>34</v>
      </c>
      <c r="C208" s="1016">
        <v>15316.628431372548</v>
      </c>
      <c r="D208" s="1016">
        <v>15073.09019607843</v>
      </c>
      <c r="E208" s="1017">
        <v>15622.960999999999</v>
      </c>
      <c r="F208" s="1017">
        <v>15374.552</v>
      </c>
      <c r="G208" s="1188">
        <v>1.6157153717389596</v>
      </c>
      <c r="H208" s="1189">
        <v>260.39999999999998</v>
      </c>
      <c r="I208" s="1189">
        <v>3.2104637336504025</v>
      </c>
      <c r="J208" s="1199">
        <v>-15.52511415525114</v>
      </c>
      <c r="K208" s="1199">
        <v>2.6944363530439848</v>
      </c>
      <c r="L208" s="1200">
        <v>-0.6368687884223978</v>
      </c>
    </row>
    <row r="209" spans="1:12" ht="15.75" thickBot="1">
      <c r="A209" s="1010" t="s">
        <v>20</v>
      </c>
      <c r="B209" s="1026" t="s">
        <v>35</v>
      </c>
      <c r="C209" s="1016">
        <v>16109.987254901962</v>
      </c>
      <c r="D209" s="1016">
        <v>16176.620588235292</v>
      </c>
      <c r="E209" s="1017">
        <v>16432.187000000002</v>
      </c>
      <c r="F209" s="1017">
        <v>16500.152999999998</v>
      </c>
      <c r="G209" s="1188">
        <v>-0.41191133197368962</v>
      </c>
      <c r="H209" s="1189">
        <v>287</v>
      </c>
      <c r="I209" s="1189">
        <v>0.10463899546564749</v>
      </c>
      <c r="J209" s="1199">
        <v>-6.5217391304347823</v>
      </c>
      <c r="K209" s="1199">
        <v>0.62627439557238562</v>
      </c>
      <c r="L209" s="1200">
        <v>-7.345179852557604E-2</v>
      </c>
    </row>
    <row r="210" spans="1:12" ht="15.75" thickBot="1">
      <c r="A210" s="1206"/>
      <c r="B210" s="1207"/>
      <c r="C210" s="1208"/>
      <c r="D210" s="1208"/>
      <c r="E210" s="1208"/>
      <c r="F210" s="1208"/>
      <c r="G210" s="1209"/>
      <c r="H210" s="1210"/>
      <c r="I210" s="1210"/>
      <c r="J210" s="1210"/>
      <c r="K210" s="1210"/>
      <c r="L210" s="1211"/>
    </row>
    <row r="211" spans="1:12">
      <c r="A211" s="1022" t="s">
        <v>88</v>
      </c>
      <c r="B211" s="1027" t="s">
        <v>21</v>
      </c>
      <c r="C211" s="1028">
        <v>21326.623442466531</v>
      </c>
      <c r="D211" s="1028">
        <v>21433.159346327258</v>
      </c>
      <c r="E211" s="1029">
        <v>21753.155911315862</v>
      </c>
      <c r="F211" s="1029">
        <v>21861.822533253802</v>
      </c>
      <c r="G211" s="1201">
        <v>-0.49706112915631179</v>
      </c>
      <c r="H211" s="1202">
        <v>347.27099999999996</v>
      </c>
      <c r="I211" s="1202">
        <v>-0.57850411547180558</v>
      </c>
      <c r="J211" s="1203">
        <v>4.1666666666666661</v>
      </c>
      <c r="K211" s="1203">
        <v>2.9129041654529568</v>
      </c>
      <c r="L211" s="1204">
        <v>-7.6921229559268056E-3</v>
      </c>
    </row>
    <row r="212" spans="1:12">
      <c r="A212" s="1010" t="s">
        <v>88</v>
      </c>
      <c r="B212" s="1026" t="s">
        <v>22</v>
      </c>
      <c r="C212" s="1016">
        <v>20989.054901960782</v>
      </c>
      <c r="D212" s="1016">
        <v>21257.370588235295</v>
      </c>
      <c r="E212" s="1017">
        <v>21408.835999999999</v>
      </c>
      <c r="F212" s="1017">
        <v>21682.518</v>
      </c>
      <c r="G212" s="1188">
        <v>-1.2622242490470927</v>
      </c>
      <c r="H212" s="1189">
        <v>316.60000000000002</v>
      </c>
      <c r="I212" s="1189">
        <v>0.2215891104780138</v>
      </c>
      <c r="J212" s="1199">
        <v>-6.8181818181818175</v>
      </c>
      <c r="K212" s="1199">
        <v>0.59714535391785606</v>
      </c>
      <c r="L212" s="1200">
        <v>-7.2157962175846357E-2</v>
      </c>
    </row>
    <row r="213" spans="1:12">
      <c r="A213" s="1010" t="s">
        <v>88</v>
      </c>
      <c r="B213" s="1026" t="s">
        <v>23</v>
      </c>
      <c r="C213" s="1016">
        <v>21441.185294117644</v>
      </c>
      <c r="D213" s="1016">
        <v>21456.479411764707</v>
      </c>
      <c r="E213" s="1017">
        <v>21870.008999999998</v>
      </c>
      <c r="F213" s="1017">
        <v>21885.609</v>
      </c>
      <c r="G213" s="1188">
        <v>-7.1279716273840873E-2</v>
      </c>
      <c r="H213" s="1189">
        <v>350.2</v>
      </c>
      <c r="I213" s="1189">
        <v>-0.96153846153847111</v>
      </c>
      <c r="J213" s="1199">
        <v>8.9285714285714288</v>
      </c>
      <c r="K213" s="1199">
        <v>1.7768715409263034</v>
      </c>
      <c r="L213" s="1200">
        <v>7.3190372687788052E-2</v>
      </c>
    </row>
    <row r="214" spans="1:12">
      <c r="A214" s="1010" t="s">
        <v>88</v>
      </c>
      <c r="B214" s="1026" t="s">
        <v>30</v>
      </c>
      <c r="C214" s="1016">
        <v>21289.27156862745</v>
      </c>
      <c r="D214" s="1016">
        <v>21545.25294117647</v>
      </c>
      <c r="E214" s="1017">
        <v>21715.057000000001</v>
      </c>
      <c r="F214" s="1017">
        <v>21976.157999999999</v>
      </c>
      <c r="G214" s="1188">
        <v>-1.1881103148239047</v>
      </c>
      <c r="H214" s="1189">
        <v>371.6</v>
      </c>
      <c r="I214" s="1189">
        <v>-1.3538624900451197</v>
      </c>
      <c r="J214" s="1199">
        <v>2.7777777777777777</v>
      </c>
      <c r="K214" s="1199">
        <v>0.53888727060879693</v>
      </c>
      <c r="L214" s="1200">
        <v>-8.7245334678687225E-3</v>
      </c>
    </row>
    <row r="215" spans="1:12">
      <c r="A215" s="1022" t="s">
        <v>88</v>
      </c>
      <c r="B215" s="1027" t="s">
        <v>24</v>
      </c>
      <c r="C215" s="1028">
        <v>21256.672703598255</v>
      </c>
      <c r="D215" s="1028">
        <v>21216.97418163146</v>
      </c>
      <c r="E215" s="1029">
        <v>21681.80615767022</v>
      </c>
      <c r="F215" s="1029">
        <v>21641.31366526409</v>
      </c>
      <c r="G215" s="1201">
        <v>0.18710736802971473</v>
      </c>
      <c r="H215" s="1202">
        <v>313.20462487153139</v>
      </c>
      <c r="I215" s="1202">
        <v>-0.57502519638462457</v>
      </c>
      <c r="J215" s="1203">
        <v>13.13953488372093</v>
      </c>
      <c r="K215" s="1203">
        <v>14.171278764928633</v>
      </c>
      <c r="L215" s="1204">
        <v>1.0894412230971771</v>
      </c>
    </row>
    <row r="216" spans="1:12">
      <c r="A216" s="1010" t="s">
        <v>88</v>
      </c>
      <c r="B216" s="1026" t="s">
        <v>25</v>
      </c>
      <c r="C216" s="1016">
        <v>20377.995098039217</v>
      </c>
      <c r="D216" s="1016">
        <v>20529.171568627451</v>
      </c>
      <c r="E216" s="1017">
        <v>20785.555</v>
      </c>
      <c r="F216" s="1017">
        <v>20939.755000000001</v>
      </c>
      <c r="G216" s="1188">
        <v>-0.73639830074420987</v>
      </c>
      <c r="H216" s="1189">
        <v>276.3</v>
      </c>
      <c r="I216" s="1189">
        <v>-0.6472491909385153</v>
      </c>
      <c r="J216" s="1199">
        <v>39.583333333333329</v>
      </c>
      <c r="K216" s="1199">
        <v>1.951645790853481</v>
      </c>
      <c r="L216" s="1200">
        <v>0.49134764664903918</v>
      </c>
    </row>
    <row r="217" spans="1:12">
      <c r="A217" s="1010" t="s">
        <v>88</v>
      </c>
      <c r="B217" s="1026" t="s">
        <v>26</v>
      </c>
      <c r="C217" s="1016">
        <v>21476.567647058822</v>
      </c>
      <c r="D217" s="1016">
        <v>21404.653921568628</v>
      </c>
      <c r="E217" s="1017">
        <v>21906.098999999998</v>
      </c>
      <c r="F217" s="1017">
        <v>21832.746999999999</v>
      </c>
      <c r="G217" s="1188">
        <v>0.33597238130409773</v>
      </c>
      <c r="H217" s="1189">
        <v>309.60000000000002</v>
      </c>
      <c r="I217" s="1189">
        <v>0.42166720726565399</v>
      </c>
      <c r="J217" s="1199">
        <v>14.007782101167315</v>
      </c>
      <c r="K217" s="1199">
        <v>8.5348092047771633</v>
      </c>
      <c r="L217" s="1200">
        <v>0.7161295576825486</v>
      </c>
    </row>
    <row r="218" spans="1:12">
      <c r="A218" s="1010" t="s">
        <v>88</v>
      </c>
      <c r="B218" s="1026" t="s">
        <v>31</v>
      </c>
      <c r="C218" s="1016">
        <v>21171.471568627454</v>
      </c>
      <c r="D218" s="1016">
        <v>21084.235294117643</v>
      </c>
      <c r="E218" s="1017">
        <v>21594.901000000002</v>
      </c>
      <c r="F218" s="1017">
        <v>21505.919999999998</v>
      </c>
      <c r="G218" s="1188">
        <v>0.41375119036992336</v>
      </c>
      <c r="H218" s="1189">
        <v>341.1</v>
      </c>
      <c r="I218" s="1189">
        <v>-0.55393586005830242</v>
      </c>
      <c r="J218" s="1199">
        <v>1.2</v>
      </c>
      <c r="K218" s="1199">
        <v>3.6848237692979904</v>
      </c>
      <c r="L218" s="1200">
        <v>-0.11803598123441006</v>
      </c>
    </row>
    <row r="219" spans="1:12">
      <c r="A219" s="1022" t="s">
        <v>88</v>
      </c>
      <c r="B219" s="1027" t="s">
        <v>27</v>
      </c>
      <c r="C219" s="1028">
        <v>19570.913368252335</v>
      </c>
      <c r="D219" s="1028">
        <v>19401.175201021611</v>
      </c>
      <c r="E219" s="1029">
        <v>19962.331635617382</v>
      </c>
      <c r="F219" s="1029">
        <v>19789.198705042043</v>
      </c>
      <c r="G219" s="1201">
        <v>0.87488600804855576</v>
      </c>
      <c r="H219" s="1202">
        <v>274.86650831353916</v>
      </c>
      <c r="I219" s="1202">
        <v>2.0319420591535375</v>
      </c>
      <c r="J219" s="1203">
        <v>19.715639810426541</v>
      </c>
      <c r="K219" s="1203">
        <v>18.394989804835422</v>
      </c>
      <c r="L219" s="1204">
        <v>2.3469216575886911</v>
      </c>
    </row>
    <row r="220" spans="1:12">
      <c r="A220" s="1010" t="s">
        <v>88</v>
      </c>
      <c r="B220" s="1026" t="s">
        <v>28</v>
      </c>
      <c r="C220" s="1016">
        <v>18634.140196078431</v>
      </c>
      <c r="D220" s="1016">
        <v>18409.707843137254</v>
      </c>
      <c r="E220" s="1017">
        <v>19006.823</v>
      </c>
      <c r="F220" s="1017">
        <v>18777.901999999998</v>
      </c>
      <c r="G220" s="1188">
        <v>1.2190978523585976</v>
      </c>
      <c r="H220" s="1189">
        <v>239.2</v>
      </c>
      <c r="I220" s="1189">
        <v>1.9173412867490414</v>
      </c>
      <c r="J220" s="1199">
        <v>14.285714285714285</v>
      </c>
      <c r="K220" s="1199">
        <v>4.8936789979609676</v>
      </c>
      <c r="L220" s="1200">
        <v>0.42151593133486465</v>
      </c>
    </row>
    <row r="221" spans="1:12">
      <c r="A221" s="1010" t="s">
        <v>88</v>
      </c>
      <c r="B221" s="1026" t="s">
        <v>29</v>
      </c>
      <c r="C221" s="1016">
        <v>19932.575490196075</v>
      </c>
      <c r="D221" s="1016">
        <v>19795.671568627451</v>
      </c>
      <c r="E221" s="1017">
        <v>20331.226999999999</v>
      </c>
      <c r="F221" s="1017">
        <v>20191.584999999999</v>
      </c>
      <c r="G221" s="1188">
        <v>0.69158513311362046</v>
      </c>
      <c r="H221" s="1189">
        <v>280.3</v>
      </c>
      <c r="I221" s="1189">
        <v>2.5612879619465785</v>
      </c>
      <c r="J221" s="1189">
        <v>24.632352941176471</v>
      </c>
      <c r="K221" s="1189">
        <v>9.8747451208855228</v>
      </c>
      <c r="L221" s="1190">
        <v>1.5997223037270203</v>
      </c>
    </row>
    <row r="222" spans="1:12" ht="15.75" thickBot="1">
      <c r="A222" s="1041" t="s">
        <v>88</v>
      </c>
      <c r="B222" s="1042" t="s">
        <v>32</v>
      </c>
      <c r="C222" s="1020">
        <v>19656.353921568625</v>
      </c>
      <c r="D222" s="1020">
        <v>19548.084313725489</v>
      </c>
      <c r="E222" s="1021">
        <v>20049.481</v>
      </c>
      <c r="F222" s="1021">
        <v>19939.045999999998</v>
      </c>
      <c r="G222" s="1191">
        <v>0.55386300829037316</v>
      </c>
      <c r="H222" s="1192">
        <v>308.2</v>
      </c>
      <c r="I222" s="1192">
        <v>0.52185257664708606</v>
      </c>
      <c r="J222" s="1192">
        <v>14.746543778801843</v>
      </c>
      <c r="K222" s="1192">
        <v>3.6265656859889313</v>
      </c>
      <c r="L222" s="1193">
        <v>0.32568342252680749</v>
      </c>
    </row>
    <row r="223" spans="1:12">
      <c r="A223"/>
      <c r="B223"/>
      <c r="C223"/>
      <c r="D223"/>
      <c r="E223"/>
      <c r="F223"/>
      <c r="G223" s="1220"/>
      <c r="H223" s="1220"/>
      <c r="I223" s="1220"/>
      <c r="J223" s="1220"/>
      <c r="K223" s="1220"/>
      <c r="L223" s="1220"/>
    </row>
    <row r="224" spans="1:12">
      <c r="A224"/>
      <c r="B224"/>
      <c r="C224"/>
      <c r="D224"/>
      <c r="E224"/>
      <c r="F224"/>
      <c r="G224" s="1220"/>
      <c r="H224" s="1220"/>
      <c r="I224" s="1220"/>
      <c r="J224" s="1220"/>
      <c r="K224" s="1220"/>
      <c r="L224" s="1224"/>
    </row>
    <row r="225" spans="1:12" ht="15.75" thickBot="1">
      <c r="A225"/>
      <c r="B225"/>
      <c r="C225"/>
      <c r="D225"/>
      <c r="E225"/>
      <c r="F225"/>
      <c r="G225" s="1220"/>
      <c r="H225" s="1220"/>
      <c r="I225" s="1220"/>
      <c r="J225" s="1220"/>
      <c r="K225" s="1220"/>
      <c r="L225" s="1221"/>
    </row>
    <row r="226" spans="1:12" ht="21" thickBot="1">
      <c r="A226" s="985" t="s">
        <v>223</v>
      </c>
      <c r="B226" s="986"/>
      <c r="C226" s="986"/>
      <c r="D226" s="986"/>
      <c r="E226" s="986"/>
      <c r="F226" s="986"/>
      <c r="G226" s="1222"/>
      <c r="H226" s="1222"/>
      <c r="I226" s="1222"/>
      <c r="J226" s="1222"/>
      <c r="K226" s="1222"/>
      <c r="L226" s="1223"/>
    </row>
    <row r="227" spans="1:12">
      <c r="A227" s="988"/>
      <c r="B227" s="1071"/>
      <c r="C227" s="989" t="s">
        <v>5</v>
      </c>
      <c r="D227" s="989" t="s">
        <v>5</v>
      </c>
      <c r="E227" s="989"/>
      <c r="F227" s="989"/>
      <c r="G227" s="1159"/>
      <c r="H227" s="1258" t="s">
        <v>6</v>
      </c>
      <c r="I227" s="1259"/>
      <c r="J227" s="1160" t="s">
        <v>7</v>
      </c>
      <c r="K227" s="1161" t="s">
        <v>8</v>
      </c>
      <c r="L227" s="1162"/>
    </row>
    <row r="228" spans="1:12" ht="15.75">
      <c r="A228" s="990" t="s">
        <v>9</v>
      </c>
      <c r="B228" s="991" t="s">
        <v>10</v>
      </c>
      <c r="C228" s="992" t="s">
        <v>36</v>
      </c>
      <c r="D228" s="992" t="s">
        <v>36</v>
      </c>
      <c r="E228" s="993" t="s">
        <v>37</v>
      </c>
      <c r="F228" s="994"/>
      <c r="G228" s="1163"/>
      <c r="H228" s="1260" t="s">
        <v>11</v>
      </c>
      <c r="I228" s="1261"/>
      <c r="J228" s="1164" t="s">
        <v>12</v>
      </c>
      <c r="K228" s="1165" t="s">
        <v>13</v>
      </c>
      <c r="L228" s="1166"/>
    </row>
    <row r="229" spans="1:12" ht="26.25" thickBot="1">
      <c r="A229" s="995" t="s">
        <v>14</v>
      </c>
      <c r="B229" s="996" t="s">
        <v>15</v>
      </c>
      <c r="C229" s="997" t="s">
        <v>529</v>
      </c>
      <c r="D229" s="998" t="s">
        <v>520</v>
      </c>
      <c r="E229" s="999" t="s">
        <v>529</v>
      </c>
      <c r="F229" s="1000" t="s">
        <v>520</v>
      </c>
      <c r="G229" s="1167" t="s">
        <v>16</v>
      </c>
      <c r="H229" s="1168" t="s">
        <v>529</v>
      </c>
      <c r="I229" s="1169" t="s">
        <v>16</v>
      </c>
      <c r="J229" s="1170" t="s">
        <v>16</v>
      </c>
      <c r="K229" s="1171" t="s">
        <v>529</v>
      </c>
      <c r="L229" s="1172" t="s">
        <v>17</v>
      </c>
    </row>
    <row r="230" spans="1:12" ht="15.75" thickBot="1">
      <c r="A230" s="1001" t="s">
        <v>18</v>
      </c>
      <c r="B230" s="1002" t="s">
        <v>19</v>
      </c>
      <c r="C230" s="1003">
        <v>19032.682421153811</v>
      </c>
      <c r="D230" s="1003">
        <v>18715.354165171404</v>
      </c>
      <c r="E230" s="1004">
        <v>19413.33606957689</v>
      </c>
      <c r="F230" s="1005">
        <v>19105.845407885678</v>
      </c>
      <c r="G230" s="1173">
        <v>1.6094062059368468</v>
      </c>
      <c r="H230" s="1174">
        <v>318.1521907931226</v>
      </c>
      <c r="I230" s="1174">
        <v>2.6601304948414111</v>
      </c>
      <c r="J230" s="1175">
        <v>-8.4306754697816153</v>
      </c>
      <c r="K230" s="1174">
        <v>100</v>
      </c>
      <c r="L230" s="1176" t="s">
        <v>19</v>
      </c>
    </row>
    <row r="231" spans="1:12" ht="15.75" thickBot="1">
      <c r="A231" s="1177"/>
      <c r="B231" s="1178"/>
      <c r="C231" s="1179"/>
      <c r="D231" s="1179"/>
      <c r="E231" s="1179"/>
      <c r="F231" s="1179"/>
      <c r="G231" s="1180"/>
      <c r="H231" s="1175"/>
      <c r="I231" s="1175"/>
      <c r="J231" s="1175"/>
      <c r="K231" s="1175"/>
      <c r="L231" s="1181"/>
    </row>
    <row r="232" spans="1:12">
      <c r="A232" s="1006" t="s">
        <v>79</v>
      </c>
      <c r="B232" s="1007" t="s">
        <v>19</v>
      </c>
      <c r="C232" s="1008" t="s">
        <v>72</v>
      </c>
      <c r="D232" s="1008" t="s">
        <v>72</v>
      </c>
      <c r="E232" s="1009" t="s">
        <v>72</v>
      </c>
      <c r="F232" s="1009" t="s">
        <v>72</v>
      </c>
      <c r="G232" s="1182" t="s">
        <v>72</v>
      </c>
      <c r="H232" s="1183" t="s">
        <v>72</v>
      </c>
      <c r="I232" s="1183" t="s">
        <v>72</v>
      </c>
      <c r="J232" s="1183" t="s">
        <v>72</v>
      </c>
      <c r="K232" s="1183" t="s">
        <v>72</v>
      </c>
      <c r="L232" s="1184" t="s">
        <v>72</v>
      </c>
    </row>
    <row r="233" spans="1:12">
      <c r="A233" s="1010" t="s">
        <v>80</v>
      </c>
      <c r="B233" s="1011" t="s">
        <v>19</v>
      </c>
      <c r="C233" s="1012">
        <v>20534.148691817943</v>
      </c>
      <c r="D233" s="1012">
        <v>20358.768074577896</v>
      </c>
      <c r="E233" s="1013">
        <v>20944.831665654303</v>
      </c>
      <c r="F233" s="1013">
        <v>20765.943436069454</v>
      </c>
      <c r="G233" s="1185">
        <v>0.86145004745668607</v>
      </c>
      <c r="H233" s="1186">
        <v>359.55823754789276</v>
      </c>
      <c r="I233" s="1186">
        <v>0.54256058302151577</v>
      </c>
      <c r="J233" s="1186">
        <v>5.241935483870968</v>
      </c>
      <c r="K233" s="1186">
        <v>28.951747088186359</v>
      </c>
      <c r="L233" s="1187">
        <v>3.7612950820918911</v>
      </c>
    </row>
    <row r="234" spans="1:12">
      <c r="A234" s="1014" t="s">
        <v>81</v>
      </c>
      <c r="B234" s="1015" t="s">
        <v>19</v>
      </c>
      <c r="C234" s="1016">
        <v>19811.14128565685</v>
      </c>
      <c r="D234" s="1016">
        <v>19733.483466936414</v>
      </c>
      <c r="E234" s="1017">
        <v>20207.364111369989</v>
      </c>
      <c r="F234" s="1017">
        <v>20128.153136275141</v>
      </c>
      <c r="G234" s="1188">
        <v>0.39353324946685142</v>
      </c>
      <c r="H234" s="1189">
        <v>420.81274509803916</v>
      </c>
      <c r="I234" s="1189">
        <v>3.7740177839760873</v>
      </c>
      <c r="J234" s="1189">
        <v>-10.526315789473683</v>
      </c>
      <c r="K234" s="1189">
        <v>5.657237936772046</v>
      </c>
      <c r="L234" s="1190">
        <v>-0.13250304849966543</v>
      </c>
    </row>
    <row r="235" spans="1:12">
      <c r="A235" s="1014" t="s">
        <v>82</v>
      </c>
      <c r="B235" s="1015" t="s">
        <v>19</v>
      </c>
      <c r="C235" s="1016" t="s">
        <v>72</v>
      </c>
      <c r="D235" s="1016" t="s">
        <v>72</v>
      </c>
      <c r="E235" s="1017" t="s">
        <v>72</v>
      </c>
      <c r="F235" s="1017" t="s">
        <v>72</v>
      </c>
      <c r="G235" s="1188" t="s">
        <v>72</v>
      </c>
      <c r="H235" s="1189" t="s">
        <v>72</v>
      </c>
      <c r="I235" s="1189" t="s">
        <v>72</v>
      </c>
      <c r="J235" s="1189" t="s">
        <v>72</v>
      </c>
      <c r="K235" s="1189" t="s">
        <v>72</v>
      </c>
      <c r="L235" s="1190" t="s">
        <v>72</v>
      </c>
    </row>
    <row r="236" spans="1:12">
      <c r="A236" s="1014" t="s">
        <v>71</v>
      </c>
      <c r="B236" s="1015" t="s">
        <v>19</v>
      </c>
      <c r="C236" s="1016">
        <v>17472.259355464099</v>
      </c>
      <c r="D236" s="1016">
        <v>17078.084190557653</v>
      </c>
      <c r="E236" s="1017">
        <v>17821.704542573381</v>
      </c>
      <c r="F236" s="1017">
        <v>17419.645874368805</v>
      </c>
      <c r="G236" s="1188">
        <v>2.3080760143130314</v>
      </c>
      <c r="H236" s="1189">
        <v>287.12889733840308</v>
      </c>
      <c r="I236" s="1189">
        <v>2.5852030931186221</v>
      </c>
      <c r="J236" s="1189">
        <v>-16.153028692879914</v>
      </c>
      <c r="K236" s="1189">
        <v>43.760399334442596</v>
      </c>
      <c r="L236" s="1190">
        <v>-4.0303573948616247</v>
      </c>
    </row>
    <row r="237" spans="1:12" ht="15.75" thickBot="1">
      <c r="A237" s="1018" t="s">
        <v>83</v>
      </c>
      <c r="B237" s="1019" t="s">
        <v>19</v>
      </c>
      <c r="C237" s="1020">
        <v>19361.612537840141</v>
      </c>
      <c r="D237" s="1020">
        <v>19460.179032484306</v>
      </c>
      <c r="E237" s="1021">
        <v>19748.844788596944</v>
      </c>
      <c r="F237" s="1021">
        <v>19936.868136422661</v>
      </c>
      <c r="G237" s="1191">
        <v>-0.94309370227622646</v>
      </c>
      <c r="H237" s="1192">
        <v>298.64461538461541</v>
      </c>
      <c r="I237" s="1192">
        <v>1.3066099708084997</v>
      </c>
      <c r="J237" s="1192">
        <v>-6.6985645933014357</v>
      </c>
      <c r="K237" s="1192">
        <v>21.630615640599</v>
      </c>
      <c r="L237" s="1193">
        <v>0.40156536126939102</v>
      </c>
    </row>
    <row r="238" spans="1:12" ht="15.75" thickBot="1">
      <c r="A238" s="1177"/>
      <c r="B238" s="1194"/>
      <c r="C238" s="1179"/>
      <c r="D238" s="1179"/>
      <c r="E238" s="1179"/>
      <c r="F238" s="1179"/>
      <c r="G238" s="1180"/>
      <c r="H238" s="1175"/>
      <c r="I238" s="1175"/>
      <c r="J238" s="1175"/>
      <c r="K238" s="1175"/>
      <c r="L238" s="1181"/>
    </row>
    <row r="239" spans="1:12">
      <c r="A239" s="1022" t="s">
        <v>84</v>
      </c>
      <c r="B239" s="1023" t="s">
        <v>21</v>
      </c>
      <c r="C239" s="1024" t="s">
        <v>72</v>
      </c>
      <c r="D239" s="1024" t="s">
        <v>72</v>
      </c>
      <c r="E239" s="1025" t="s">
        <v>72</v>
      </c>
      <c r="F239" s="1025" t="s">
        <v>72</v>
      </c>
      <c r="G239" s="1195" t="s">
        <v>72</v>
      </c>
      <c r="H239" s="1196" t="s">
        <v>72</v>
      </c>
      <c r="I239" s="1196" t="s">
        <v>72</v>
      </c>
      <c r="J239" s="1197" t="s">
        <v>72</v>
      </c>
      <c r="K239" s="1197">
        <v>0</v>
      </c>
      <c r="L239" s="1198">
        <v>0</v>
      </c>
    </row>
    <row r="240" spans="1:12">
      <c r="A240" s="1010" t="s">
        <v>84</v>
      </c>
      <c r="B240" s="1026" t="s">
        <v>22</v>
      </c>
      <c r="C240" s="1016" t="s">
        <v>72</v>
      </c>
      <c r="D240" s="1016" t="s">
        <v>72</v>
      </c>
      <c r="E240" s="1017" t="s">
        <v>72</v>
      </c>
      <c r="F240" s="1017" t="s">
        <v>72</v>
      </c>
      <c r="G240" s="1188" t="s">
        <v>72</v>
      </c>
      <c r="H240" s="1189" t="s">
        <v>72</v>
      </c>
      <c r="I240" s="1189" t="s">
        <v>72</v>
      </c>
      <c r="J240" s="1199" t="s">
        <v>72</v>
      </c>
      <c r="K240" s="1199" t="s">
        <v>72</v>
      </c>
      <c r="L240" s="1200" t="s">
        <v>72</v>
      </c>
    </row>
    <row r="241" spans="1:12">
      <c r="A241" s="1010" t="s">
        <v>84</v>
      </c>
      <c r="B241" s="1026" t="s">
        <v>23</v>
      </c>
      <c r="C241" s="1016" t="s">
        <v>72</v>
      </c>
      <c r="D241" s="1016" t="s">
        <v>72</v>
      </c>
      <c r="E241" s="1017" t="s">
        <v>72</v>
      </c>
      <c r="F241" s="1017" t="s">
        <v>72</v>
      </c>
      <c r="G241" s="1188" t="s">
        <v>72</v>
      </c>
      <c r="H241" s="1189" t="s">
        <v>72</v>
      </c>
      <c r="I241" s="1189" t="s">
        <v>72</v>
      </c>
      <c r="J241" s="1199" t="s">
        <v>72</v>
      </c>
      <c r="K241" s="1199" t="s">
        <v>72</v>
      </c>
      <c r="L241" s="1200" t="s">
        <v>72</v>
      </c>
    </row>
    <row r="242" spans="1:12">
      <c r="A242" s="1022" t="s">
        <v>84</v>
      </c>
      <c r="B242" s="1027" t="s">
        <v>24</v>
      </c>
      <c r="C242" s="1028" t="s">
        <v>72</v>
      </c>
      <c r="D242" s="1028" t="s">
        <v>72</v>
      </c>
      <c r="E242" s="1029" t="s">
        <v>72</v>
      </c>
      <c r="F242" s="1029" t="s">
        <v>72</v>
      </c>
      <c r="G242" s="1201" t="s">
        <v>72</v>
      </c>
      <c r="H242" s="1202" t="s">
        <v>72</v>
      </c>
      <c r="I242" s="1202" t="s">
        <v>72</v>
      </c>
      <c r="J242" s="1203" t="s">
        <v>72</v>
      </c>
      <c r="K242" s="1203" t="s">
        <v>72</v>
      </c>
      <c r="L242" s="1204" t="s">
        <v>72</v>
      </c>
    </row>
    <row r="243" spans="1:12">
      <c r="A243" s="1010" t="s">
        <v>84</v>
      </c>
      <c r="B243" s="1026" t="s">
        <v>25</v>
      </c>
      <c r="C243" s="1016" t="s">
        <v>72</v>
      </c>
      <c r="D243" s="1016" t="s">
        <v>72</v>
      </c>
      <c r="E243" s="1017" t="s">
        <v>72</v>
      </c>
      <c r="F243" s="1017" t="s">
        <v>72</v>
      </c>
      <c r="G243" s="1188" t="s">
        <v>72</v>
      </c>
      <c r="H243" s="1189" t="s">
        <v>72</v>
      </c>
      <c r="I243" s="1189" t="s">
        <v>72</v>
      </c>
      <c r="J243" s="1199" t="s">
        <v>72</v>
      </c>
      <c r="K243" s="1199" t="s">
        <v>72</v>
      </c>
      <c r="L243" s="1200" t="s">
        <v>72</v>
      </c>
    </row>
    <row r="244" spans="1:12">
      <c r="A244" s="1010" t="s">
        <v>84</v>
      </c>
      <c r="B244" s="1026" t="s">
        <v>26</v>
      </c>
      <c r="C244" s="1016" t="s">
        <v>72</v>
      </c>
      <c r="D244" s="1016" t="s">
        <v>72</v>
      </c>
      <c r="E244" s="1017" t="s">
        <v>72</v>
      </c>
      <c r="F244" s="1017" t="s">
        <v>72</v>
      </c>
      <c r="G244" s="1188" t="s">
        <v>72</v>
      </c>
      <c r="H244" s="1189" t="s">
        <v>72</v>
      </c>
      <c r="I244" s="1189" t="s">
        <v>72</v>
      </c>
      <c r="J244" s="1199" t="s">
        <v>72</v>
      </c>
      <c r="K244" s="1199" t="s">
        <v>72</v>
      </c>
      <c r="L244" s="1200" t="s">
        <v>72</v>
      </c>
    </row>
    <row r="245" spans="1:12">
      <c r="A245" s="1022" t="s">
        <v>84</v>
      </c>
      <c r="B245" s="1027" t="s">
        <v>27</v>
      </c>
      <c r="C245" s="1028" t="s">
        <v>72</v>
      </c>
      <c r="D245" s="1028" t="s">
        <v>72</v>
      </c>
      <c r="E245" s="1029" t="s">
        <v>72</v>
      </c>
      <c r="F245" s="1029" t="s">
        <v>72</v>
      </c>
      <c r="G245" s="1201" t="s">
        <v>72</v>
      </c>
      <c r="H245" s="1202" t="s">
        <v>72</v>
      </c>
      <c r="I245" s="1202" t="s">
        <v>72</v>
      </c>
      <c r="J245" s="1203" t="s">
        <v>72</v>
      </c>
      <c r="K245" s="1203" t="s">
        <v>72</v>
      </c>
      <c r="L245" s="1204" t="s">
        <v>72</v>
      </c>
    </row>
    <row r="246" spans="1:12">
      <c r="A246" s="1010" t="s">
        <v>84</v>
      </c>
      <c r="B246" s="1026" t="s">
        <v>28</v>
      </c>
      <c r="C246" s="1016" t="s">
        <v>72</v>
      </c>
      <c r="D246" s="1016" t="s">
        <v>72</v>
      </c>
      <c r="E246" s="1017" t="s">
        <v>72</v>
      </c>
      <c r="F246" s="1017" t="s">
        <v>72</v>
      </c>
      <c r="G246" s="1188" t="s">
        <v>72</v>
      </c>
      <c r="H246" s="1189" t="s">
        <v>72</v>
      </c>
      <c r="I246" s="1189" t="s">
        <v>72</v>
      </c>
      <c r="J246" s="1199" t="s">
        <v>72</v>
      </c>
      <c r="K246" s="1199" t="s">
        <v>72</v>
      </c>
      <c r="L246" s="1200" t="s">
        <v>72</v>
      </c>
    </row>
    <row r="247" spans="1:12" ht="15.75" thickBot="1">
      <c r="A247" s="1030" t="s">
        <v>84</v>
      </c>
      <c r="B247" s="1031" t="s">
        <v>29</v>
      </c>
      <c r="C247" s="1032" t="s">
        <v>72</v>
      </c>
      <c r="D247" s="1032" t="s">
        <v>72</v>
      </c>
      <c r="E247" s="1033" t="s">
        <v>72</v>
      </c>
      <c r="F247" s="1033" t="s">
        <v>72</v>
      </c>
      <c r="G247" s="1205" t="s">
        <v>72</v>
      </c>
      <c r="H247" s="1199" t="s">
        <v>72</v>
      </c>
      <c r="I247" s="1199" t="s">
        <v>72</v>
      </c>
      <c r="J247" s="1199" t="s">
        <v>72</v>
      </c>
      <c r="K247" s="1199" t="s">
        <v>72</v>
      </c>
      <c r="L247" s="1200" t="s">
        <v>72</v>
      </c>
    </row>
    <row r="248" spans="1:12" ht="15.75" thickBot="1">
      <c r="A248" s="1177"/>
      <c r="B248" s="1194"/>
      <c r="C248" s="1179"/>
      <c r="D248" s="1179"/>
      <c r="E248" s="1179"/>
      <c r="F248" s="1179"/>
      <c r="G248" s="1180"/>
      <c r="H248" s="1175"/>
      <c r="I248" s="1175"/>
      <c r="J248" s="1175"/>
      <c r="K248" s="1175"/>
      <c r="L248" s="1181"/>
    </row>
    <row r="249" spans="1:12">
      <c r="A249" s="1022" t="s">
        <v>85</v>
      </c>
      <c r="B249" s="1023" t="s">
        <v>21</v>
      </c>
      <c r="C249" s="1024">
        <v>21756.497623923256</v>
      </c>
      <c r="D249" s="1024">
        <v>21606.86651917404</v>
      </c>
      <c r="E249" s="1025">
        <v>22191.627576401723</v>
      </c>
      <c r="F249" s="1025">
        <v>22039.003849557521</v>
      </c>
      <c r="G249" s="1195">
        <v>0.69251644895586384</v>
      </c>
      <c r="H249" s="1196">
        <v>427.10526315789474</v>
      </c>
      <c r="I249" s="1196">
        <v>1.2388861784655458</v>
      </c>
      <c r="J249" s="1197">
        <v>1.3333333333333335</v>
      </c>
      <c r="K249" s="1197">
        <v>4.2151968940654463</v>
      </c>
      <c r="L249" s="1198">
        <v>0.40615677217616275</v>
      </c>
    </row>
    <row r="250" spans="1:12">
      <c r="A250" s="1010" t="s">
        <v>85</v>
      </c>
      <c r="B250" s="1026" t="s">
        <v>22</v>
      </c>
      <c r="C250" s="1016">
        <v>21860.838235294119</v>
      </c>
      <c r="D250" s="1016">
        <v>21722.053921568626</v>
      </c>
      <c r="E250" s="1017">
        <v>22298.055</v>
      </c>
      <c r="F250" s="1017">
        <v>22156.494999999999</v>
      </c>
      <c r="G250" s="1188">
        <v>0.63890971924937279</v>
      </c>
      <c r="H250" s="1189">
        <v>423.9</v>
      </c>
      <c r="I250" s="1189">
        <v>1.8745493871665357</v>
      </c>
      <c r="J250" s="1199">
        <v>0</v>
      </c>
      <c r="K250" s="1199">
        <v>3.5496394897393237</v>
      </c>
      <c r="L250" s="1200">
        <v>0.29925858572713526</v>
      </c>
    </row>
    <row r="251" spans="1:12">
      <c r="A251" s="1010" t="s">
        <v>85</v>
      </c>
      <c r="B251" s="1026" t="s">
        <v>23</v>
      </c>
      <c r="C251" s="1016">
        <v>21225.398039215685</v>
      </c>
      <c r="D251" s="1016">
        <v>20994.602941176468</v>
      </c>
      <c r="E251" s="1017">
        <v>21649.905999999999</v>
      </c>
      <c r="F251" s="1017">
        <v>21414.494999999999</v>
      </c>
      <c r="G251" s="1188">
        <v>1.0993068013044438</v>
      </c>
      <c r="H251" s="1189">
        <v>444.2</v>
      </c>
      <c r="I251" s="1189">
        <v>-2.4807903402854032</v>
      </c>
      <c r="J251" s="1199">
        <v>9.0909090909090917</v>
      </c>
      <c r="K251" s="1199">
        <v>0.66555740432612309</v>
      </c>
      <c r="L251" s="1200">
        <v>0.10689818644902815</v>
      </c>
    </row>
    <row r="252" spans="1:12">
      <c r="A252" s="1022" t="s">
        <v>85</v>
      </c>
      <c r="B252" s="1027" t="s">
        <v>24</v>
      </c>
      <c r="C252" s="1028">
        <v>20790.074538692392</v>
      </c>
      <c r="D252" s="1028">
        <v>20420.9891138577</v>
      </c>
      <c r="E252" s="1029">
        <v>21205.876029466239</v>
      </c>
      <c r="F252" s="1029">
        <v>20829.408896134853</v>
      </c>
      <c r="G252" s="1201">
        <v>1.8073827020662281</v>
      </c>
      <c r="H252" s="1202">
        <v>366.64074074074074</v>
      </c>
      <c r="I252" s="1202">
        <v>-1.9892487663286378</v>
      </c>
      <c r="J252" s="1203">
        <v>3.1847133757961785</v>
      </c>
      <c r="K252" s="1203">
        <v>8.9850249584026631</v>
      </c>
      <c r="L252" s="1204">
        <v>1.0114343032477624</v>
      </c>
    </row>
    <row r="253" spans="1:12">
      <c r="A253" s="1010" t="s">
        <v>85</v>
      </c>
      <c r="B253" s="1026" t="s">
        <v>25</v>
      </c>
      <c r="C253" s="1016">
        <v>20839.355882352942</v>
      </c>
      <c r="D253" s="1016">
        <v>20389.034313725489</v>
      </c>
      <c r="E253" s="1017">
        <v>21256.143</v>
      </c>
      <c r="F253" s="1017">
        <v>20796.814999999999</v>
      </c>
      <c r="G253" s="1188">
        <v>2.2086458912097906</v>
      </c>
      <c r="H253" s="1189">
        <v>359.4</v>
      </c>
      <c r="I253" s="1189">
        <v>-5.5617352614028212E-2</v>
      </c>
      <c r="J253" s="1199">
        <v>-10.576923076923077</v>
      </c>
      <c r="K253" s="1199">
        <v>5.1580698835274541</v>
      </c>
      <c r="L253" s="1200">
        <v>-0.12379908549235275</v>
      </c>
    </row>
    <row r="254" spans="1:12">
      <c r="A254" s="1010" t="s">
        <v>85</v>
      </c>
      <c r="B254" s="1026" t="s">
        <v>26</v>
      </c>
      <c r="C254" s="1016">
        <v>20726.655882352938</v>
      </c>
      <c r="D254" s="1016">
        <v>20477.01862745098</v>
      </c>
      <c r="E254" s="1017">
        <v>21141.188999999998</v>
      </c>
      <c r="F254" s="1017">
        <v>20886.559000000001</v>
      </c>
      <c r="G254" s="1188">
        <v>1.2191093803435855</v>
      </c>
      <c r="H254" s="1189">
        <v>376.4</v>
      </c>
      <c r="I254" s="1189">
        <v>-6.4844720496894466</v>
      </c>
      <c r="J254" s="1199">
        <v>30.188679245283019</v>
      </c>
      <c r="K254" s="1199">
        <v>3.8269550748752081</v>
      </c>
      <c r="L254" s="1200">
        <v>1.1352333887401143</v>
      </c>
    </row>
    <row r="255" spans="1:12">
      <c r="A255" s="1022" t="s">
        <v>85</v>
      </c>
      <c r="B255" s="1027" t="s">
        <v>27</v>
      </c>
      <c r="C255" s="1028">
        <v>19961.500435718481</v>
      </c>
      <c r="D255" s="1028">
        <v>19862.916144639672</v>
      </c>
      <c r="E255" s="1029">
        <v>20360.730444432851</v>
      </c>
      <c r="F255" s="1029">
        <v>20260.174467532466</v>
      </c>
      <c r="G255" s="1201">
        <v>0.49632335131925343</v>
      </c>
      <c r="H255" s="1202">
        <v>337.44225352112676</v>
      </c>
      <c r="I255" s="1202">
        <v>2.3883849514778359</v>
      </c>
      <c r="J255" s="1203">
        <v>7.5757575757575761</v>
      </c>
      <c r="K255" s="1203">
        <v>15.751525235718248</v>
      </c>
      <c r="L255" s="1204">
        <v>2.3437040066679682</v>
      </c>
    </row>
    <row r="256" spans="1:12">
      <c r="A256" s="1010" t="s">
        <v>85</v>
      </c>
      <c r="B256" s="1026" t="s">
        <v>28</v>
      </c>
      <c r="C256" s="1016">
        <v>19884.618627450982</v>
      </c>
      <c r="D256" s="1016">
        <v>19685.531372549016</v>
      </c>
      <c r="E256" s="1017">
        <v>20282.311000000002</v>
      </c>
      <c r="F256" s="1017">
        <v>20079.241999999998</v>
      </c>
      <c r="G256" s="1188">
        <v>1.0113379777981817</v>
      </c>
      <c r="H256" s="1189">
        <v>320.89999999999998</v>
      </c>
      <c r="I256" s="1189">
        <v>2.1323997453851016</v>
      </c>
      <c r="J256" s="1199">
        <v>3.7433155080213902</v>
      </c>
      <c r="K256" s="1199">
        <v>10.759844703272323</v>
      </c>
      <c r="L256" s="1200">
        <v>1.2626379993617096</v>
      </c>
    </row>
    <row r="257" spans="1:12" ht="15.75" thickBot="1">
      <c r="A257" s="1030" t="s">
        <v>85</v>
      </c>
      <c r="B257" s="1031" t="s">
        <v>29</v>
      </c>
      <c r="C257" s="1032">
        <v>20104.022549019606</v>
      </c>
      <c r="D257" s="1032">
        <v>20231.876470588235</v>
      </c>
      <c r="E257" s="1033">
        <v>20506.102999999999</v>
      </c>
      <c r="F257" s="1033">
        <v>20636.513999999999</v>
      </c>
      <c r="G257" s="1205">
        <v>-0.63194297253887</v>
      </c>
      <c r="H257" s="1199">
        <v>373.1</v>
      </c>
      <c r="I257" s="1199">
        <v>1.6898337421640899</v>
      </c>
      <c r="J257" s="1199">
        <v>16.883116883116884</v>
      </c>
      <c r="K257" s="1199">
        <v>4.9916805324459235</v>
      </c>
      <c r="L257" s="1200">
        <v>1.0810660073062586</v>
      </c>
    </row>
    <row r="258" spans="1:12" ht="15.75" thickBot="1">
      <c r="A258" s="1206"/>
      <c r="B258" s="1207"/>
      <c r="C258" s="1208"/>
      <c r="D258" s="1208"/>
      <c r="E258" s="1208"/>
      <c r="F258" s="1208"/>
      <c r="G258" s="1209"/>
      <c r="H258" s="1210"/>
      <c r="I258" s="1210"/>
      <c r="J258" s="1210"/>
      <c r="K258" s="1210"/>
      <c r="L258" s="1211"/>
    </row>
    <row r="259" spans="1:12">
      <c r="A259" s="1010" t="s">
        <v>86</v>
      </c>
      <c r="B259" s="1034" t="s">
        <v>26</v>
      </c>
      <c r="C259" s="1035">
        <v>20165.396078431375</v>
      </c>
      <c r="D259" s="1035">
        <v>19829.473529411764</v>
      </c>
      <c r="E259" s="1036">
        <v>20568.704000000002</v>
      </c>
      <c r="F259" s="1036">
        <v>20226.062999999998</v>
      </c>
      <c r="G259" s="1212">
        <v>1.6940568216365355</v>
      </c>
      <c r="H259" s="1213">
        <v>444.7</v>
      </c>
      <c r="I259" s="1213">
        <v>6.0071513706793773</v>
      </c>
      <c r="J259" s="1213">
        <v>-20.33898305084746</v>
      </c>
      <c r="K259" s="1213">
        <v>2.6067665002773155</v>
      </c>
      <c r="L259" s="1214">
        <v>-0.38967839560892115</v>
      </c>
    </row>
    <row r="260" spans="1:12" ht="15.75" thickBot="1">
      <c r="A260" s="1030" t="s">
        <v>86</v>
      </c>
      <c r="B260" s="1031" t="s">
        <v>29</v>
      </c>
      <c r="C260" s="1032">
        <v>19474.904901960781</v>
      </c>
      <c r="D260" s="1032">
        <v>19622.880392156861</v>
      </c>
      <c r="E260" s="1033">
        <v>19864.402999999998</v>
      </c>
      <c r="F260" s="1033">
        <v>20015.338</v>
      </c>
      <c r="G260" s="1205">
        <v>-0.75409668325361934</v>
      </c>
      <c r="H260" s="1199">
        <v>400.4</v>
      </c>
      <c r="I260" s="1199">
        <v>2.5352112676056282</v>
      </c>
      <c r="J260" s="1199">
        <v>0</v>
      </c>
      <c r="K260" s="1199">
        <v>3.050471436494731</v>
      </c>
      <c r="L260" s="1200">
        <v>0.25717534710925616</v>
      </c>
    </row>
    <row r="261" spans="1:12" ht="15.75" thickBot="1">
      <c r="A261" s="1206"/>
      <c r="B261" s="1207"/>
      <c r="C261" s="1208"/>
      <c r="D261" s="1208"/>
      <c r="E261" s="1208"/>
      <c r="F261" s="1208"/>
      <c r="G261" s="1209"/>
      <c r="H261" s="1210"/>
      <c r="I261" s="1210"/>
      <c r="J261" s="1210"/>
      <c r="K261" s="1210"/>
      <c r="L261" s="1211"/>
    </row>
    <row r="262" spans="1:12">
      <c r="A262" s="1022" t="s">
        <v>87</v>
      </c>
      <c r="B262" s="1023" t="s">
        <v>21</v>
      </c>
      <c r="C262" s="1024" t="s">
        <v>72</v>
      </c>
      <c r="D262" s="1024" t="s">
        <v>72</v>
      </c>
      <c r="E262" s="1025" t="s">
        <v>72</v>
      </c>
      <c r="F262" s="1025" t="s">
        <v>72</v>
      </c>
      <c r="G262" s="1195" t="s">
        <v>72</v>
      </c>
      <c r="H262" s="1196" t="s">
        <v>72</v>
      </c>
      <c r="I262" s="1196" t="s">
        <v>72</v>
      </c>
      <c r="J262" s="1197" t="s">
        <v>72</v>
      </c>
      <c r="K262" s="1197" t="s">
        <v>72</v>
      </c>
      <c r="L262" s="1198" t="s">
        <v>72</v>
      </c>
    </row>
    <row r="263" spans="1:12">
      <c r="A263" s="1014" t="s">
        <v>87</v>
      </c>
      <c r="B263" s="1026" t="s">
        <v>22</v>
      </c>
      <c r="C263" s="1016" t="s">
        <v>72</v>
      </c>
      <c r="D263" s="1016" t="s">
        <v>72</v>
      </c>
      <c r="E263" s="1017" t="s">
        <v>72</v>
      </c>
      <c r="F263" s="1017" t="s">
        <v>72</v>
      </c>
      <c r="G263" s="1188" t="s">
        <v>72</v>
      </c>
      <c r="H263" s="1189" t="s">
        <v>72</v>
      </c>
      <c r="I263" s="1189" t="s">
        <v>72</v>
      </c>
      <c r="J263" s="1199" t="s">
        <v>72</v>
      </c>
      <c r="K263" s="1199" t="s">
        <v>72</v>
      </c>
      <c r="L263" s="1200" t="s">
        <v>72</v>
      </c>
    </row>
    <row r="264" spans="1:12">
      <c r="A264" s="1014" t="s">
        <v>87</v>
      </c>
      <c r="B264" s="1026" t="s">
        <v>23</v>
      </c>
      <c r="C264" s="1016" t="s">
        <v>72</v>
      </c>
      <c r="D264" s="1016" t="s">
        <v>72</v>
      </c>
      <c r="E264" s="1017" t="s">
        <v>72</v>
      </c>
      <c r="F264" s="1017" t="s">
        <v>72</v>
      </c>
      <c r="G264" s="1188" t="s">
        <v>72</v>
      </c>
      <c r="H264" s="1189" t="s">
        <v>72</v>
      </c>
      <c r="I264" s="1189" t="s">
        <v>72</v>
      </c>
      <c r="J264" s="1199" t="s">
        <v>72</v>
      </c>
      <c r="K264" s="1199" t="s">
        <v>72</v>
      </c>
      <c r="L264" s="1200" t="s">
        <v>72</v>
      </c>
    </row>
    <row r="265" spans="1:12">
      <c r="A265" s="1014" t="s">
        <v>87</v>
      </c>
      <c r="B265" s="1026" t="s">
        <v>30</v>
      </c>
      <c r="C265" s="1016" t="s">
        <v>72</v>
      </c>
      <c r="D265" s="1016" t="s">
        <v>72</v>
      </c>
      <c r="E265" s="1017" t="s">
        <v>72</v>
      </c>
      <c r="F265" s="1017" t="s">
        <v>72</v>
      </c>
      <c r="G265" s="1188" t="s">
        <v>72</v>
      </c>
      <c r="H265" s="1189" t="s">
        <v>72</v>
      </c>
      <c r="I265" s="1189" t="s">
        <v>72</v>
      </c>
      <c r="J265" s="1199" t="s">
        <v>72</v>
      </c>
      <c r="K265" s="1199" t="s">
        <v>72</v>
      </c>
      <c r="L265" s="1200" t="s">
        <v>72</v>
      </c>
    </row>
    <row r="266" spans="1:12">
      <c r="A266" s="1037" t="s">
        <v>87</v>
      </c>
      <c r="B266" s="1027" t="s">
        <v>24</v>
      </c>
      <c r="C266" s="1028" t="s">
        <v>72</v>
      </c>
      <c r="D266" s="1028" t="s">
        <v>72</v>
      </c>
      <c r="E266" s="1029" t="s">
        <v>72</v>
      </c>
      <c r="F266" s="1029" t="s">
        <v>72</v>
      </c>
      <c r="G266" s="1201" t="s">
        <v>72</v>
      </c>
      <c r="H266" s="1202" t="s">
        <v>72</v>
      </c>
      <c r="I266" s="1202" t="s">
        <v>72</v>
      </c>
      <c r="J266" s="1203" t="s">
        <v>72</v>
      </c>
      <c r="K266" s="1203" t="s">
        <v>72</v>
      </c>
      <c r="L266" s="1204" t="s">
        <v>72</v>
      </c>
    </row>
    <row r="267" spans="1:12">
      <c r="A267" s="1014" t="s">
        <v>87</v>
      </c>
      <c r="B267" s="1026" t="s">
        <v>26</v>
      </c>
      <c r="C267" s="1016" t="s">
        <v>72</v>
      </c>
      <c r="D267" s="1016" t="s">
        <v>72</v>
      </c>
      <c r="E267" s="1017" t="s">
        <v>72</v>
      </c>
      <c r="F267" s="1017" t="s">
        <v>72</v>
      </c>
      <c r="G267" s="1188" t="s">
        <v>72</v>
      </c>
      <c r="H267" s="1189" t="s">
        <v>72</v>
      </c>
      <c r="I267" s="1189" t="s">
        <v>72</v>
      </c>
      <c r="J267" s="1199" t="s">
        <v>72</v>
      </c>
      <c r="K267" s="1199" t="s">
        <v>72</v>
      </c>
      <c r="L267" s="1200" t="s">
        <v>72</v>
      </c>
    </row>
    <row r="268" spans="1:12">
      <c r="A268" s="1014" t="s">
        <v>87</v>
      </c>
      <c r="B268" s="1026" t="s">
        <v>31</v>
      </c>
      <c r="C268" s="1016" t="s">
        <v>72</v>
      </c>
      <c r="D268" s="1016" t="s">
        <v>72</v>
      </c>
      <c r="E268" s="1017" t="s">
        <v>72</v>
      </c>
      <c r="F268" s="1017" t="s">
        <v>72</v>
      </c>
      <c r="G268" s="1188" t="s">
        <v>72</v>
      </c>
      <c r="H268" s="1189" t="s">
        <v>72</v>
      </c>
      <c r="I268" s="1189" t="s">
        <v>72</v>
      </c>
      <c r="J268" s="1199" t="s">
        <v>72</v>
      </c>
      <c r="K268" s="1199" t="s">
        <v>72</v>
      </c>
      <c r="L268" s="1200" t="s">
        <v>72</v>
      </c>
    </row>
    <row r="269" spans="1:12">
      <c r="A269" s="1037" t="s">
        <v>87</v>
      </c>
      <c r="B269" s="1027" t="s">
        <v>27</v>
      </c>
      <c r="C269" s="1028" t="s">
        <v>72</v>
      </c>
      <c r="D269" s="1028" t="s">
        <v>72</v>
      </c>
      <c r="E269" s="1029" t="s">
        <v>72</v>
      </c>
      <c r="F269" s="1029" t="s">
        <v>72</v>
      </c>
      <c r="G269" s="1201" t="s">
        <v>72</v>
      </c>
      <c r="H269" s="1202" t="s">
        <v>72</v>
      </c>
      <c r="I269" s="1202" t="s">
        <v>72</v>
      </c>
      <c r="J269" s="1203" t="s">
        <v>72</v>
      </c>
      <c r="K269" s="1203" t="s">
        <v>72</v>
      </c>
      <c r="L269" s="1204" t="s">
        <v>72</v>
      </c>
    </row>
    <row r="270" spans="1:12">
      <c r="A270" s="1014" t="s">
        <v>87</v>
      </c>
      <c r="B270" s="1026" t="s">
        <v>29</v>
      </c>
      <c r="C270" s="1016" t="s">
        <v>72</v>
      </c>
      <c r="D270" s="1016" t="s">
        <v>72</v>
      </c>
      <c r="E270" s="1017" t="s">
        <v>72</v>
      </c>
      <c r="F270" s="1017" t="s">
        <v>72</v>
      </c>
      <c r="G270" s="1188" t="s">
        <v>72</v>
      </c>
      <c r="H270" s="1189" t="s">
        <v>72</v>
      </c>
      <c r="I270" s="1189" t="s">
        <v>72</v>
      </c>
      <c r="J270" s="1199" t="s">
        <v>72</v>
      </c>
      <c r="K270" s="1199" t="s">
        <v>72</v>
      </c>
      <c r="L270" s="1200" t="s">
        <v>72</v>
      </c>
    </row>
    <row r="271" spans="1:12" ht="15.75" thickBot="1">
      <c r="A271" s="1038" t="s">
        <v>87</v>
      </c>
      <c r="B271" s="1026" t="s">
        <v>32</v>
      </c>
      <c r="C271" s="1032" t="s">
        <v>72</v>
      </c>
      <c r="D271" s="1032" t="s">
        <v>72</v>
      </c>
      <c r="E271" s="1033" t="s">
        <v>72</v>
      </c>
      <c r="F271" s="1033" t="s">
        <v>72</v>
      </c>
      <c r="G271" s="1205" t="s">
        <v>72</v>
      </c>
      <c r="H271" s="1199" t="s">
        <v>72</v>
      </c>
      <c r="I271" s="1199" t="s">
        <v>72</v>
      </c>
      <c r="J271" s="1199" t="s">
        <v>72</v>
      </c>
      <c r="K271" s="1199" t="s">
        <v>72</v>
      </c>
      <c r="L271" s="1200" t="s">
        <v>72</v>
      </c>
    </row>
    <row r="272" spans="1:12" ht="15.75" thickBot="1">
      <c r="A272" s="1206"/>
      <c r="B272" s="1207"/>
      <c r="C272" s="1208"/>
      <c r="D272" s="1208"/>
      <c r="E272" s="1208"/>
      <c r="F272" s="1208"/>
      <c r="G272" s="1209"/>
      <c r="H272" s="1210"/>
      <c r="I272" s="1210"/>
      <c r="J272" s="1210"/>
      <c r="K272" s="1210"/>
      <c r="L272" s="1211"/>
    </row>
    <row r="273" spans="1:12">
      <c r="A273" s="1022" t="s">
        <v>20</v>
      </c>
      <c r="B273" s="1023" t="s">
        <v>24</v>
      </c>
      <c r="C273" s="1024">
        <v>17890.066349244615</v>
      </c>
      <c r="D273" s="1024">
        <v>18423.563841457959</v>
      </c>
      <c r="E273" s="1025">
        <v>18247.867676229507</v>
      </c>
      <c r="F273" s="1025">
        <v>18792.03511828712</v>
      </c>
      <c r="G273" s="1195">
        <v>-2.8957344887465988</v>
      </c>
      <c r="H273" s="1196">
        <v>357.08048780487803</v>
      </c>
      <c r="I273" s="1196">
        <v>0.27111685968804466</v>
      </c>
      <c r="J273" s="1197">
        <v>2.5</v>
      </c>
      <c r="K273" s="1197">
        <v>4.5479755962285084</v>
      </c>
      <c r="L273" s="1198">
        <v>0.48499946621327261</v>
      </c>
    </row>
    <row r="274" spans="1:12">
      <c r="A274" s="1010" t="s">
        <v>20</v>
      </c>
      <c r="B274" s="1026" t="s">
        <v>25</v>
      </c>
      <c r="C274" s="1016">
        <v>17129.800980392156</v>
      </c>
      <c r="D274" s="1016">
        <v>17130.393137254901</v>
      </c>
      <c r="E274" s="1017">
        <v>17472.397000000001</v>
      </c>
      <c r="F274" s="1017">
        <v>17473.001</v>
      </c>
      <c r="G274" s="1188">
        <v>-3.4567616633190816E-3</v>
      </c>
      <c r="H274" s="1189">
        <v>312.3</v>
      </c>
      <c r="I274" s="1189">
        <v>3.5134239310573494</v>
      </c>
      <c r="J274" s="1199">
        <v>22.222222222222221</v>
      </c>
      <c r="K274" s="1199">
        <v>1.2201885745978924</v>
      </c>
      <c r="L274" s="1200">
        <v>0.30601894534446428</v>
      </c>
    </row>
    <row r="275" spans="1:12">
      <c r="A275" s="1010" t="s">
        <v>20</v>
      </c>
      <c r="B275" s="1026" t="s">
        <v>26</v>
      </c>
      <c r="C275" s="1016">
        <v>17818.482352941177</v>
      </c>
      <c r="D275" s="1016">
        <v>18764.596078431372</v>
      </c>
      <c r="E275" s="1017">
        <v>18174.851999999999</v>
      </c>
      <c r="F275" s="1017">
        <v>19139.887999999999</v>
      </c>
      <c r="G275" s="1188">
        <v>-5.0420148749041802</v>
      </c>
      <c r="H275" s="1189">
        <v>352</v>
      </c>
      <c r="I275" s="1189">
        <v>-1.813110181311018</v>
      </c>
      <c r="J275" s="1199">
        <v>2.9411764705882351</v>
      </c>
      <c r="K275" s="1199">
        <v>1.9412090959511925</v>
      </c>
      <c r="L275" s="1200">
        <v>0.21444424069471713</v>
      </c>
    </row>
    <row r="276" spans="1:12">
      <c r="A276" s="1010" t="s">
        <v>20</v>
      </c>
      <c r="B276" s="1026" t="s">
        <v>31</v>
      </c>
      <c r="C276" s="1016">
        <v>18495.114705882352</v>
      </c>
      <c r="D276" s="1016">
        <v>18687.108823529412</v>
      </c>
      <c r="E276" s="1017">
        <v>18865.017</v>
      </c>
      <c r="F276" s="1017">
        <v>19060.850999999999</v>
      </c>
      <c r="G276" s="1188">
        <v>-1.0274147780705014</v>
      </c>
      <c r="H276" s="1189">
        <v>403.6</v>
      </c>
      <c r="I276" s="1189">
        <v>3.9670273055126311</v>
      </c>
      <c r="J276" s="1199">
        <v>-10.714285714285714</v>
      </c>
      <c r="K276" s="1199">
        <v>1.3865779256794231</v>
      </c>
      <c r="L276" s="1200">
        <v>-3.5463719825909568E-2</v>
      </c>
    </row>
    <row r="277" spans="1:12">
      <c r="A277" s="1022" t="s">
        <v>20</v>
      </c>
      <c r="B277" s="1027" t="s">
        <v>27</v>
      </c>
      <c r="C277" s="1028">
        <v>18311.017849753443</v>
      </c>
      <c r="D277" s="1028">
        <v>17949.998444540241</v>
      </c>
      <c r="E277" s="1029">
        <v>18677.238206748512</v>
      </c>
      <c r="F277" s="1029">
        <v>18308.998413431047</v>
      </c>
      <c r="G277" s="1201">
        <v>2.0112503426038488</v>
      </c>
      <c r="H277" s="1202">
        <v>308.75627906976746</v>
      </c>
      <c r="I277" s="1202">
        <v>8.4765278317028223E-2</v>
      </c>
      <c r="J277" s="1203">
        <v>-6.5217391304347823</v>
      </c>
      <c r="K277" s="1203">
        <v>23.849140321686079</v>
      </c>
      <c r="L277" s="1204">
        <v>0.48702757409847308</v>
      </c>
    </row>
    <row r="278" spans="1:12">
      <c r="A278" s="1010" t="s">
        <v>20</v>
      </c>
      <c r="B278" s="1026" t="s">
        <v>28</v>
      </c>
      <c r="C278" s="1016">
        <v>17357.797058823529</v>
      </c>
      <c r="D278" s="1016">
        <v>17032.099019607846</v>
      </c>
      <c r="E278" s="1017">
        <v>17704.953000000001</v>
      </c>
      <c r="F278" s="1017">
        <v>17372.741000000002</v>
      </c>
      <c r="G278" s="1188">
        <v>1.9122601321230743</v>
      </c>
      <c r="H278" s="1189">
        <v>277.10000000000002</v>
      </c>
      <c r="I278" s="1189">
        <v>-0.89413447782546485</v>
      </c>
      <c r="J278" s="1199">
        <v>-15.730337078651685</v>
      </c>
      <c r="K278" s="1199">
        <v>8.3194675540765388</v>
      </c>
      <c r="L278" s="1200">
        <v>-0.720654335207362</v>
      </c>
    </row>
    <row r="279" spans="1:12">
      <c r="A279" s="1010" t="s">
        <v>20</v>
      </c>
      <c r="B279" s="1026" t="s">
        <v>29</v>
      </c>
      <c r="C279" s="1016">
        <v>18853.875490196078</v>
      </c>
      <c r="D279" s="1016">
        <v>18395.131372549018</v>
      </c>
      <c r="E279" s="1017">
        <v>19230.953000000001</v>
      </c>
      <c r="F279" s="1017">
        <v>18763.034</v>
      </c>
      <c r="G279" s="1188">
        <v>2.4938344193162028</v>
      </c>
      <c r="H279" s="1189">
        <v>322.39999999999998</v>
      </c>
      <c r="I279" s="1189">
        <v>-0.21665119158156776</v>
      </c>
      <c r="J279" s="1199">
        <v>1.2765957446808509</v>
      </c>
      <c r="K279" s="1199">
        <v>13.200221852468108</v>
      </c>
      <c r="L279" s="1200">
        <v>1.2652294705483502</v>
      </c>
    </row>
    <row r="280" spans="1:12">
      <c r="A280" s="1010" t="s">
        <v>20</v>
      </c>
      <c r="B280" s="1026" t="s">
        <v>32</v>
      </c>
      <c r="C280" s="1016">
        <v>18169.826470588236</v>
      </c>
      <c r="D280" s="1016">
        <v>18683.182352941178</v>
      </c>
      <c r="E280" s="1017">
        <v>18533.223000000002</v>
      </c>
      <c r="F280" s="1017">
        <v>19056.846000000001</v>
      </c>
      <c r="G280" s="1188">
        <v>-2.7476897278804664</v>
      </c>
      <c r="H280" s="1189">
        <v>344.5</v>
      </c>
      <c r="I280" s="1189">
        <v>-0.11597564511451938</v>
      </c>
      <c r="J280" s="1199">
        <v>-10.638297872340425</v>
      </c>
      <c r="K280" s="1199">
        <v>2.3294509151414311</v>
      </c>
      <c r="L280" s="1200">
        <v>-5.7547561242520029E-2</v>
      </c>
    </row>
    <row r="281" spans="1:12">
      <c r="A281" s="1022" t="s">
        <v>20</v>
      </c>
      <c r="B281" s="1027" t="s">
        <v>33</v>
      </c>
      <c r="C281" s="1028">
        <v>15556.052315701472</v>
      </c>
      <c r="D281" s="1028">
        <v>15335.250907012985</v>
      </c>
      <c r="E281" s="1029">
        <v>15867.173362015503</v>
      </c>
      <c r="F281" s="1029">
        <v>15641.955925153245</v>
      </c>
      <c r="G281" s="1201">
        <v>1.4398291232881844</v>
      </c>
      <c r="H281" s="1202">
        <v>232.84801444043322</v>
      </c>
      <c r="I281" s="1202">
        <v>0.41884588150224766</v>
      </c>
      <c r="J281" s="1203">
        <v>-30.922693266832919</v>
      </c>
      <c r="K281" s="1203">
        <v>15.363283416528009</v>
      </c>
      <c r="L281" s="1204">
        <v>-5.0023844351733615</v>
      </c>
    </row>
    <row r="282" spans="1:12">
      <c r="A282" s="1010" t="s">
        <v>20</v>
      </c>
      <c r="B282" s="1026" t="s">
        <v>73</v>
      </c>
      <c r="C282" s="1039">
        <v>15575.165686274509</v>
      </c>
      <c r="D282" s="1039">
        <v>15264.947058823529</v>
      </c>
      <c r="E282" s="1040">
        <v>15886.669</v>
      </c>
      <c r="F282" s="1040">
        <v>15570.245999999999</v>
      </c>
      <c r="G282" s="1215">
        <v>2.0322286494381703</v>
      </c>
      <c r="H282" s="1216">
        <v>221.1</v>
      </c>
      <c r="I282" s="1216">
        <v>1.8894009216589835</v>
      </c>
      <c r="J282" s="1217">
        <v>-36.529680365296798</v>
      </c>
      <c r="K282" s="1217">
        <v>7.7093732667775932</v>
      </c>
      <c r="L282" s="1218">
        <v>-3.4130238891391169</v>
      </c>
    </row>
    <row r="283" spans="1:12">
      <c r="A283" s="1010" t="s">
        <v>20</v>
      </c>
      <c r="B283" s="1026" t="s">
        <v>34</v>
      </c>
      <c r="C283" s="1016">
        <v>15529.761764705881</v>
      </c>
      <c r="D283" s="1016">
        <v>15360.399019607843</v>
      </c>
      <c r="E283" s="1017">
        <v>15840.357</v>
      </c>
      <c r="F283" s="1017">
        <v>15667.607</v>
      </c>
      <c r="G283" s="1188">
        <v>1.1025933954049267</v>
      </c>
      <c r="H283" s="1189">
        <v>240.6</v>
      </c>
      <c r="I283" s="1189">
        <v>-1.3934426229508219</v>
      </c>
      <c r="J283" s="1199">
        <v>-20.625</v>
      </c>
      <c r="K283" s="1199">
        <v>7.0438158624514706</v>
      </c>
      <c r="L283" s="1200">
        <v>-1.082136397579001</v>
      </c>
    </row>
    <row r="284" spans="1:12" ht="15.75" thickBot="1">
      <c r="A284" s="1010" t="s">
        <v>20</v>
      </c>
      <c r="B284" s="1026" t="s">
        <v>35</v>
      </c>
      <c r="C284" s="1016">
        <v>15623.36862745098</v>
      </c>
      <c r="D284" s="1016" t="s">
        <v>510</v>
      </c>
      <c r="E284" s="1017">
        <v>15935.835999999999</v>
      </c>
      <c r="F284" s="1017" t="s">
        <v>510</v>
      </c>
      <c r="G284" s="1188" t="s">
        <v>72</v>
      </c>
      <c r="H284" s="1189">
        <v>291.8</v>
      </c>
      <c r="I284" s="1189" t="s">
        <v>72</v>
      </c>
      <c r="J284" s="1199" t="s">
        <v>72</v>
      </c>
      <c r="K284" s="1199">
        <v>0.61009428729894621</v>
      </c>
      <c r="L284" s="1200" t="s">
        <v>72</v>
      </c>
    </row>
    <row r="285" spans="1:12" ht="15.75" thickBot="1">
      <c r="A285" s="1206"/>
      <c r="B285" s="1207"/>
      <c r="C285" s="1208"/>
      <c r="D285" s="1208"/>
      <c r="E285" s="1208"/>
      <c r="F285" s="1208"/>
      <c r="G285" s="1209"/>
      <c r="H285" s="1210"/>
      <c r="I285" s="1210"/>
      <c r="J285" s="1210"/>
      <c r="K285" s="1210"/>
      <c r="L285" s="1211"/>
    </row>
    <row r="286" spans="1:12">
      <c r="A286" s="1022" t="s">
        <v>88</v>
      </c>
      <c r="B286" s="1027" t="s">
        <v>21</v>
      </c>
      <c r="C286" s="1028">
        <v>21182.484523809522</v>
      </c>
      <c r="D286" s="1028">
        <v>21093.207773260492</v>
      </c>
      <c r="E286" s="1029">
        <v>21606.134214285714</v>
      </c>
      <c r="F286" s="1029">
        <v>21515.071928725702</v>
      </c>
      <c r="G286" s="1201">
        <v>0.42324880837805179</v>
      </c>
      <c r="H286" s="1202">
        <v>322.61739130434785</v>
      </c>
      <c r="I286" s="1202">
        <v>-2.4525187192589897</v>
      </c>
      <c r="J286" s="1203">
        <v>-17.857142857142858</v>
      </c>
      <c r="K286" s="1203">
        <v>1.2756516916250693</v>
      </c>
      <c r="L286" s="1204">
        <v>-0.14638995388026332</v>
      </c>
    </row>
    <row r="287" spans="1:12">
      <c r="A287" s="1010" t="s">
        <v>88</v>
      </c>
      <c r="B287" s="1026" t="s">
        <v>22</v>
      </c>
      <c r="C287" s="1016" t="s">
        <v>510</v>
      </c>
      <c r="D287" s="1016">
        <v>21165.101960784312</v>
      </c>
      <c r="E287" s="1017" t="s">
        <v>510</v>
      </c>
      <c r="F287" s="1017">
        <v>21588.403999999999</v>
      </c>
      <c r="G287" s="1188" t="s">
        <v>72</v>
      </c>
      <c r="H287" s="1189" t="s">
        <v>510</v>
      </c>
      <c r="I287" s="1189" t="s">
        <v>72</v>
      </c>
      <c r="J287" s="1199" t="s">
        <v>72</v>
      </c>
      <c r="K287" s="1199">
        <v>0.55463117027176934</v>
      </c>
      <c r="L287" s="1200" t="s">
        <v>72</v>
      </c>
    </row>
    <row r="288" spans="1:12">
      <c r="A288" s="1010" t="s">
        <v>88</v>
      </c>
      <c r="B288" s="1026" t="s">
        <v>23</v>
      </c>
      <c r="C288" s="1016" t="s">
        <v>510</v>
      </c>
      <c r="D288" s="1016">
        <v>20940.541176470586</v>
      </c>
      <c r="E288" s="1017" t="s">
        <v>510</v>
      </c>
      <c r="F288" s="1017">
        <v>21359.351999999999</v>
      </c>
      <c r="G288" s="1188" t="s">
        <v>72</v>
      </c>
      <c r="H288" s="1189" t="s">
        <v>510</v>
      </c>
      <c r="I288" s="1189" t="s">
        <v>72</v>
      </c>
      <c r="J288" s="1199" t="s">
        <v>72</v>
      </c>
      <c r="K288" s="1199">
        <v>0.49916805324459235</v>
      </c>
      <c r="L288" s="1200" t="s">
        <v>72</v>
      </c>
    </row>
    <row r="289" spans="1:12">
      <c r="A289" s="1010" t="s">
        <v>88</v>
      </c>
      <c r="B289" s="1026" t="s">
        <v>30</v>
      </c>
      <c r="C289" s="1016" t="s">
        <v>510</v>
      </c>
      <c r="D289" s="1016" t="s">
        <v>510</v>
      </c>
      <c r="E289" s="1017" t="s">
        <v>510</v>
      </c>
      <c r="F289" s="1017" t="s">
        <v>510</v>
      </c>
      <c r="G289" s="1188" t="s">
        <v>72</v>
      </c>
      <c r="H289" s="1189" t="s">
        <v>510</v>
      </c>
      <c r="I289" s="1189" t="s">
        <v>72</v>
      </c>
      <c r="J289" s="1199" t="s">
        <v>72</v>
      </c>
      <c r="K289" s="1199">
        <v>0.22185246810870773</v>
      </c>
      <c r="L289" s="1200" t="s">
        <v>72</v>
      </c>
    </row>
    <row r="290" spans="1:12">
      <c r="A290" s="1022" t="s">
        <v>88</v>
      </c>
      <c r="B290" s="1027" t="s">
        <v>24</v>
      </c>
      <c r="C290" s="1028">
        <v>20606.016346377764</v>
      </c>
      <c r="D290" s="1028">
        <v>20700.967562755821</v>
      </c>
      <c r="E290" s="1029">
        <v>21018.136673305318</v>
      </c>
      <c r="F290" s="1029">
        <v>21114.986914010937</v>
      </c>
      <c r="G290" s="1201">
        <v>-0.45868008869734661</v>
      </c>
      <c r="H290" s="1202">
        <v>312.77371428571428</v>
      </c>
      <c r="I290" s="1202">
        <v>0.86468312190884056</v>
      </c>
      <c r="J290" s="1203">
        <v>2.3391812865497075</v>
      </c>
      <c r="K290" s="1203">
        <v>9.7060454797559625</v>
      </c>
      <c r="L290" s="1204">
        <v>1.0214340018483963</v>
      </c>
    </row>
    <row r="291" spans="1:12">
      <c r="A291" s="1010" t="s">
        <v>88</v>
      </c>
      <c r="B291" s="1026" t="s">
        <v>25</v>
      </c>
      <c r="C291" s="1016">
        <v>20525.574509803919</v>
      </c>
      <c r="D291" s="1016">
        <v>20368.48431372549</v>
      </c>
      <c r="E291" s="1017">
        <v>20936.085999999999</v>
      </c>
      <c r="F291" s="1017">
        <v>20775.853999999999</v>
      </c>
      <c r="G291" s="1188">
        <v>0.77124146136182892</v>
      </c>
      <c r="H291" s="1189">
        <v>284.60000000000002</v>
      </c>
      <c r="I291" s="1189">
        <v>5.9173799776702767</v>
      </c>
      <c r="J291" s="1199">
        <v>-12.5</v>
      </c>
      <c r="K291" s="1199">
        <v>1.9412090959511925</v>
      </c>
      <c r="L291" s="1200">
        <v>-9.0278969056425407E-2</v>
      </c>
    </row>
    <row r="292" spans="1:12">
      <c r="A292" s="1010" t="s">
        <v>88</v>
      </c>
      <c r="B292" s="1026" t="s">
        <v>26</v>
      </c>
      <c r="C292" s="1016">
        <v>20622.27549019608</v>
      </c>
      <c r="D292" s="1016">
        <v>20910.754901960787</v>
      </c>
      <c r="E292" s="1017">
        <v>21034.721000000001</v>
      </c>
      <c r="F292" s="1017">
        <v>21328.97</v>
      </c>
      <c r="G292" s="1188">
        <v>-1.379574353567002</v>
      </c>
      <c r="H292" s="1189">
        <v>317</v>
      </c>
      <c r="I292" s="1189">
        <v>-0.25173064820642271</v>
      </c>
      <c r="J292" s="1199">
        <v>-15.463917525773196</v>
      </c>
      <c r="K292" s="1199">
        <v>4.5479755962285084</v>
      </c>
      <c r="L292" s="1200">
        <v>-0.37838296141496564</v>
      </c>
    </row>
    <row r="293" spans="1:12">
      <c r="A293" s="1010" t="s">
        <v>88</v>
      </c>
      <c r="B293" s="1026" t="s">
        <v>31</v>
      </c>
      <c r="C293" s="1016">
        <v>20626.177450980394</v>
      </c>
      <c r="D293" s="1016" t="s">
        <v>510</v>
      </c>
      <c r="E293" s="1017">
        <v>21038.701000000001</v>
      </c>
      <c r="F293" s="1017" t="s">
        <v>510</v>
      </c>
      <c r="G293" s="1188" t="s">
        <v>72</v>
      </c>
      <c r="H293" s="1189">
        <v>323.8</v>
      </c>
      <c r="I293" s="1189" t="s">
        <v>72</v>
      </c>
      <c r="J293" s="1199" t="s">
        <v>72</v>
      </c>
      <c r="K293" s="1199">
        <v>3.2168607875762616</v>
      </c>
      <c r="L293" s="1200" t="s">
        <v>72</v>
      </c>
    </row>
    <row r="294" spans="1:12">
      <c r="A294" s="1022" t="s">
        <v>88</v>
      </c>
      <c r="B294" s="1027" t="s">
        <v>27</v>
      </c>
      <c r="C294" s="1028">
        <v>17858.812122131123</v>
      </c>
      <c r="D294" s="1028">
        <v>18157.525106214413</v>
      </c>
      <c r="E294" s="1029">
        <v>18215.988364573746</v>
      </c>
      <c r="F294" s="1029">
        <v>18671.648935828001</v>
      </c>
      <c r="G294" s="1201">
        <v>-2.4403874174171785</v>
      </c>
      <c r="H294" s="1202">
        <v>282.89479166666666</v>
      </c>
      <c r="I294" s="1202">
        <v>1.6685364194613566</v>
      </c>
      <c r="J294" s="1203">
        <v>-12.328767123287671</v>
      </c>
      <c r="K294" s="1203">
        <v>10.648918469217969</v>
      </c>
      <c r="L294" s="1204">
        <v>-0.4734786866987406</v>
      </c>
    </row>
    <row r="295" spans="1:12">
      <c r="A295" s="1010" t="s">
        <v>88</v>
      </c>
      <c r="B295" s="1026" t="s">
        <v>28</v>
      </c>
      <c r="C295" s="1016">
        <v>18398.649019607841</v>
      </c>
      <c r="D295" s="1016">
        <v>18456.371568627452</v>
      </c>
      <c r="E295" s="1017">
        <v>18766.621999999999</v>
      </c>
      <c r="F295" s="1017">
        <v>18825.499</v>
      </c>
      <c r="G295" s="1188">
        <v>-0.31275133795922438</v>
      </c>
      <c r="H295" s="1189">
        <v>254</v>
      </c>
      <c r="I295" s="1189">
        <v>4.0983606557377046</v>
      </c>
      <c r="J295" s="1199">
        <v>-7.9365079365079358</v>
      </c>
      <c r="K295" s="1199">
        <v>3.2168607875762616</v>
      </c>
      <c r="L295" s="1200">
        <v>1.7267085189263121E-2</v>
      </c>
    </row>
    <row r="296" spans="1:12">
      <c r="A296" s="1010" t="s">
        <v>88</v>
      </c>
      <c r="B296" s="1026" t="s">
        <v>29</v>
      </c>
      <c r="C296" s="1016">
        <v>19334.22156862745</v>
      </c>
      <c r="D296" s="1016">
        <v>19511.107843137255</v>
      </c>
      <c r="E296" s="1017">
        <v>19720.905999999999</v>
      </c>
      <c r="F296" s="1017">
        <v>19901.330000000002</v>
      </c>
      <c r="G296" s="1188">
        <v>-0.90659267496193818</v>
      </c>
      <c r="H296" s="1189">
        <v>292.10000000000002</v>
      </c>
      <c r="I296" s="1189">
        <v>1.1076497057805628</v>
      </c>
      <c r="J296" s="1189">
        <v>-19.696969696969695</v>
      </c>
      <c r="K296" s="1189">
        <v>5.8790904048807544</v>
      </c>
      <c r="L296" s="1190">
        <v>-0.82482020964438529</v>
      </c>
    </row>
    <row r="297" spans="1:12" ht="15.75" thickBot="1">
      <c r="A297" s="1041" t="s">
        <v>88</v>
      </c>
      <c r="B297" s="1042" t="s">
        <v>32</v>
      </c>
      <c r="C297" s="1020">
        <v>11637.179411764706</v>
      </c>
      <c r="D297" s="1020">
        <v>11637.179411764706</v>
      </c>
      <c r="E297" s="1021">
        <v>11869.923000000001</v>
      </c>
      <c r="F297" s="1021">
        <v>12042.790999999999</v>
      </c>
      <c r="G297" s="1191">
        <v>-1.435447978794937</v>
      </c>
      <c r="H297" s="1192">
        <v>307.89999999999998</v>
      </c>
      <c r="I297" s="1192">
        <v>-0.54909560723515671</v>
      </c>
      <c r="J297" s="1192">
        <v>16.666666666666664</v>
      </c>
      <c r="K297" s="1192">
        <v>2.5454545454545454</v>
      </c>
      <c r="L297" s="1193">
        <v>0.57662763815347895</v>
      </c>
    </row>
    <row r="298" spans="1:12">
      <c r="G298" s="1225"/>
      <c r="H298" s="1225"/>
      <c r="I298" s="1225"/>
      <c r="J298" s="1225"/>
      <c r="K298" s="1225"/>
      <c r="L298" s="1225"/>
    </row>
    <row r="299" spans="1:12">
      <c r="G299" s="1225"/>
      <c r="H299" s="1225"/>
      <c r="I299" s="1225"/>
      <c r="J299" s="1225"/>
      <c r="K299" s="1225"/>
      <c r="L299" s="1225"/>
    </row>
    <row r="300" spans="1:12">
      <c r="G300" s="1225"/>
      <c r="H300" s="1225"/>
      <c r="I300" s="1225"/>
      <c r="J300" s="1225"/>
      <c r="K300" s="1225"/>
      <c r="L300" s="1225"/>
    </row>
    <row r="301" spans="1:12">
      <c r="G301" s="1225"/>
      <c r="H301" s="1225"/>
      <c r="I301" s="1225"/>
      <c r="J301" s="1225"/>
      <c r="K301" s="1225"/>
      <c r="L301" s="1225"/>
    </row>
    <row r="302" spans="1:12">
      <c r="G302" s="1225"/>
      <c r="H302" s="1225"/>
      <c r="I302" s="1225"/>
      <c r="J302" s="1225"/>
      <c r="K302" s="1225"/>
      <c r="L302" s="1225"/>
    </row>
    <row r="303" spans="1:12">
      <c r="G303" s="1225"/>
      <c r="H303" s="1225"/>
      <c r="I303" s="1225"/>
      <c r="J303" s="1225"/>
      <c r="K303" s="1225"/>
      <c r="L303" s="1225"/>
    </row>
    <row r="304" spans="1:12">
      <c r="G304" s="1225"/>
      <c r="H304" s="1225"/>
      <c r="I304" s="1225"/>
      <c r="J304" s="1225"/>
      <c r="K304" s="1225"/>
      <c r="L304" s="1225"/>
    </row>
    <row r="305" spans="7:12">
      <c r="G305" s="1225"/>
      <c r="H305" s="1225"/>
      <c r="I305" s="1225"/>
      <c r="J305" s="1225"/>
      <c r="K305" s="1225"/>
      <c r="L305" s="1225"/>
    </row>
    <row r="306" spans="7:12">
      <c r="G306" s="1225"/>
      <c r="H306" s="1225"/>
      <c r="I306" s="1225"/>
      <c r="J306" s="1225"/>
      <c r="K306" s="1225"/>
      <c r="L306" s="1225"/>
    </row>
    <row r="307" spans="7:12">
      <c r="G307" s="1225"/>
      <c r="H307" s="1225"/>
      <c r="I307" s="1225"/>
      <c r="J307" s="1225"/>
      <c r="K307" s="1225"/>
      <c r="L307" s="1225"/>
    </row>
    <row r="308" spans="7:12">
      <c r="G308" s="1225"/>
      <c r="H308" s="1225"/>
      <c r="I308" s="1225"/>
      <c r="J308" s="1225"/>
      <c r="K308" s="1225"/>
      <c r="L308" s="1225"/>
    </row>
    <row r="309" spans="7:12">
      <c r="G309" s="1225"/>
      <c r="H309" s="1225"/>
      <c r="I309" s="1225"/>
      <c r="J309" s="1225"/>
      <c r="K309" s="1225"/>
      <c r="L309" s="1225"/>
    </row>
    <row r="310" spans="7:12">
      <c r="G310" s="1225"/>
      <c r="H310" s="1225"/>
      <c r="I310" s="1225"/>
      <c r="J310" s="1225"/>
      <c r="K310" s="1225"/>
      <c r="L310" s="1225"/>
    </row>
    <row r="311" spans="7:12">
      <c r="G311" s="1225"/>
      <c r="H311" s="1225"/>
      <c r="I311" s="1225"/>
      <c r="J311" s="1225"/>
      <c r="K311" s="1225"/>
      <c r="L311" s="1225"/>
    </row>
    <row r="312" spans="7:12">
      <c r="G312" s="1225"/>
      <c r="H312" s="1225"/>
      <c r="I312" s="1225"/>
      <c r="J312" s="1225"/>
      <c r="K312" s="1225"/>
      <c r="L312" s="1225"/>
    </row>
    <row r="313" spans="7:12">
      <c r="G313" s="1225"/>
      <c r="H313" s="1225"/>
      <c r="I313" s="1225"/>
      <c r="J313" s="1225"/>
      <c r="K313" s="1225"/>
      <c r="L313" s="1225"/>
    </row>
    <row r="314" spans="7:12">
      <c r="G314" s="1225"/>
      <c r="H314" s="1225"/>
      <c r="I314" s="1225"/>
      <c r="J314" s="1225"/>
      <c r="K314" s="1225"/>
      <c r="L314" s="1225"/>
    </row>
    <row r="315" spans="7:12">
      <c r="G315" s="1225"/>
      <c r="H315" s="1225"/>
      <c r="I315" s="1225"/>
      <c r="J315" s="1225"/>
      <c r="K315" s="1225"/>
      <c r="L315" s="1225"/>
    </row>
    <row r="316" spans="7:12">
      <c r="G316" s="1225"/>
      <c r="H316" s="1225"/>
      <c r="I316" s="1225"/>
      <c r="J316" s="1225"/>
      <c r="K316" s="1225"/>
      <c r="L316" s="1225"/>
    </row>
    <row r="317" spans="7:12">
      <c r="G317" s="1225"/>
      <c r="H317" s="1225"/>
      <c r="I317" s="1225"/>
      <c r="J317" s="1225"/>
      <c r="K317" s="1225"/>
      <c r="L317" s="1225"/>
    </row>
    <row r="318" spans="7:12">
      <c r="G318" s="1225"/>
      <c r="H318" s="1225"/>
      <c r="I318" s="1225"/>
      <c r="J318" s="1225"/>
      <c r="K318" s="1225"/>
      <c r="L318" s="1225"/>
    </row>
    <row r="319" spans="7:12">
      <c r="G319" s="1225"/>
      <c r="H319" s="1225"/>
      <c r="I319" s="1225"/>
      <c r="J319" s="1225"/>
      <c r="K319" s="1225"/>
      <c r="L319" s="1225"/>
    </row>
    <row r="320" spans="7:12">
      <c r="G320" s="1225"/>
      <c r="H320" s="1225"/>
      <c r="I320" s="1225"/>
      <c r="J320" s="1225"/>
      <c r="K320" s="1225"/>
      <c r="L320" s="1225"/>
    </row>
    <row r="321" spans="7:12">
      <c r="G321" s="1225"/>
      <c r="H321" s="1225"/>
      <c r="I321" s="1225"/>
      <c r="J321" s="1225"/>
      <c r="K321" s="1225"/>
      <c r="L321" s="1225"/>
    </row>
    <row r="322" spans="7:12">
      <c r="G322" s="1225"/>
      <c r="H322" s="1225"/>
      <c r="I322" s="1225"/>
      <c r="J322" s="1225"/>
      <c r="K322" s="1225"/>
      <c r="L322" s="1225"/>
    </row>
    <row r="323" spans="7:12">
      <c r="G323" s="1225"/>
      <c r="H323" s="1225"/>
      <c r="I323" s="1225"/>
      <c r="J323" s="1225"/>
      <c r="K323" s="1225"/>
      <c r="L323" s="1225"/>
    </row>
    <row r="324" spans="7:12">
      <c r="G324" s="1225"/>
      <c r="H324" s="1225"/>
      <c r="I324" s="1225"/>
      <c r="J324" s="1225"/>
      <c r="K324" s="1225"/>
      <c r="L324" s="1225"/>
    </row>
    <row r="325" spans="7:12">
      <c r="G325" s="1225"/>
      <c r="H325" s="1225"/>
      <c r="I325" s="1225"/>
      <c r="J325" s="1225"/>
      <c r="K325" s="1225"/>
      <c r="L325" s="1225"/>
    </row>
    <row r="326" spans="7:12">
      <c r="G326" s="1225"/>
      <c r="H326" s="1225"/>
      <c r="I326" s="1225"/>
      <c r="J326" s="1225"/>
      <c r="K326" s="1225"/>
      <c r="L326" s="1225"/>
    </row>
    <row r="327" spans="7:12">
      <c r="G327" s="1225"/>
      <c r="H327" s="1225"/>
      <c r="I327" s="1225"/>
      <c r="J327" s="1225"/>
      <c r="K327" s="1225"/>
      <c r="L327" s="1225"/>
    </row>
    <row r="328" spans="7:12">
      <c r="G328" s="1225"/>
      <c r="H328" s="1225"/>
      <c r="I328" s="1225"/>
      <c r="J328" s="1225"/>
      <c r="K328" s="1225"/>
      <c r="L328" s="1225"/>
    </row>
    <row r="329" spans="7:12">
      <c r="G329" s="1225"/>
      <c r="H329" s="1225"/>
      <c r="I329" s="1225"/>
      <c r="J329" s="1225"/>
      <c r="K329" s="1225"/>
      <c r="L329" s="1225"/>
    </row>
    <row r="330" spans="7:12">
      <c r="G330" s="1225"/>
      <c r="H330" s="1225"/>
      <c r="I330" s="1225"/>
      <c r="J330" s="1225"/>
      <c r="K330" s="1225"/>
      <c r="L330" s="1225"/>
    </row>
    <row r="331" spans="7:12">
      <c r="G331" s="1225"/>
      <c r="H331" s="1225"/>
      <c r="I331" s="1225"/>
      <c r="J331" s="1225"/>
      <c r="K331" s="1225"/>
      <c r="L331" s="1225"/>
    </row>
    <row r="332" spans="7:12">
      <c r="G332" s="1225"/>
      <c r="H332" s="1225"/>
      <c r="I332" s="1225"/>
      <c r="J332" s="1225"/>
      <c r="K332" s="1225"/>
      <c r="L332" s="1225"/>
    </row>
    <row r="333" spans="7:12">
      <c r="G333" s="1225"/>
      <c r="H333" s="1225"/>
      <c r="I333" s="1225"/>
      <c r="J333" s="1225"/>
      <c r="K333" s="1225"/>
      <c r="L333" s="1225"/>
    </row>
    <row r="334" spans="7:12">
      <c r="G334" s="1225"/>
      <c r="H334" s="1225"/>
      <c r="I334" s="1225"/>
      <c r="J334" s="1225"/>
      <c r="K334" s="1225"/>
      <c r="L334" s="1225"/>
    </row>
    <row r="335" spans="7:12">
      <c r="G335" s="1225"/>
      <c r="H335" s="1225"/>
      <c r="I335" s="1225"/>
      <c r="J335" s="1225"/>
      <c r="K335" s="1225"/>
      <c r="L335" s="1225"/>
    </row>
    <row r="336" spans="7:12">
      <c r="G336" s="1225"/>
      <c r="H336" s="1225"/>
      <c r="I336" s="1225"/>
      <c r="J336" s="1225"/>
      <c r="K336" s="1225"/>
      <c r="L336" s="1225"/>
    </row>
    <row r="337" spans="7:12">
      <c r="G337" s="1225"/>
      <c r="H337" s="1225"/>
      <c r="I337" s="1225"/>
      <c r="J337" s="1225"/>
      <c r="K337" s="1225"/>
      <c r="L337" s="1225"/>
    </row>
    <row r="338" spans="7:12">
      <c r="G338" s="1225"/>
      <c r="H338" s="1225"/>
      <c r="I338" s="1225"/>
      <c r="J338" s="1225"/>
      <c r="K338" s="1225"/>
      <c r="L338" s="1225"/>
    </row>
    <row r="339" spans="7:12">
      <c r="G339" s="1225"/>
      <c r="H339" s="1225"/>
      <c r="I339" s="1225"/>
      <c r="J339" s="1225"/>
      <c r="K339" s="1225"/>
      <c r="L339" s="1225"/>
    </row>
    <row r="340" spans="7:12">
      <c r="G340" s="1225"/>
      <c r="H340" s="1225"/>
      <c r="I340" s="1225"/>
      <c r="J340" s="1225"/>
      <c r="K340" s="1225"/>
      <c r="L340" s="1225"/>
    </row>
    <row r="341" spans="7:12">
      <c r="G341" s="1225"/>
      <c r="H341" s="1225"/>
      <c r="I341" s="1225"/>
      <c r="J341" s="1225"/>
      <c r="K341" s="1225"/>
      <c r="L341" s="1225"/>
    </row>
    <row r="342" spans="7:12">
      <c r="G342" s="1225"/>
      <c r="H342" s="1225"/>
      <c r="I342" s="1225"/>
      <c r="J342" s="1225"/>
      <c r="K342" s="1225"/>
      <c r="L342" s="1225"/>
    </row>
    <row r="343" spans="7:12">
      <c r="G343" s="1225"/>
      <c r="H343" s="1225"/>
      <c r="I343" s="1225"/>
      <c r="J343" s="1225"/>
      <c r="K343" s="1225"/>
      <c r="L343" s="1225"/>
    </row>
    <row r="344" spans="7:12">
      <c r="G344" s="1225"/>
      <c r="H344" s="1225"/>
      <c r="I344" s="1225"/>
      <c r="J344" s="1225"/>
      <c r="K344" s="1225"/>
      <c r="L344" s="1225"/>
    </row>
    <row r="345" spans="7:12">
      <c r="G345" s="1225"/>
      <c r="H345" s="1225"/>
      <c r="I345" s="1225"/>
      <c r="J345" s="1225"/>
      <c r="K345" s="1225"/>
      <c r="L345" s="1225"/>
    </row>
    <row r="346" spans="7:12">
      <c r="G346" s="1225"/>
      <c r="H346" s="1225"/>
      <c r="I346" s="1225"/>
      <c r="J346" s="1225"/>
      <c r="K346" s="1225"/>
      <c r="L346" s="1225"/>
    </row>
    <row r="347" spans="7:12">
      <c r="G347" s="1225"/>
      <c r="H347" s="1225"/>
      <c r="I347" s="1225"/>
      <c r="J347" s="1225"/>
      <c r="K347" s="1225"/>
      <c r="L347" s="1225"/>
    </row>
    <row r="348" spans="7:12">
      <c r="G348" s="1225"/>
      <c r="H348" s="1225"/>
      <c r="I348" s="1225"/>
      <c r="J348" s="1225"/>
      <c r="K348" s="1225"/>
      <c r="L348" s="1225"/>
    </row>
    <row r="349" spans="7:12">
      <c r="G349" s="1225"/>
      <c r="H349" s="1225"/>
      <c r="I349" s="1225"/>
      <c r="J349" s="1225"/>
      <c r="K349" s="1225"/>
      <c r="L349" s="1225"/>
    </row>
    <row r="350" spans="7:12">
      <c r="G350" s="1225"/>
      <c r="H350" s="1225"/>
      <c r="I350" s="1225"/>
      <c r="J350" s="1225"/>
      <c r="K350" s="1225"/>
      <c r="L350" s="1225"/>
    </row>
    <row r="351" spans="7:12">
      <c r="G351" s="1225"/>
      <c r="H351" s="1225"/>
      <c r="I351" s="1225"/>
      <c r="J351" s="1225"/>
      <c r="K351" s="1225"/>
      <c r="L351" s="1225"/>
    </row>
    <row r="352" spans="7:12">
      <c r="G352" s="1225"/>
      <c r="H352" s="1225"/>
      <c r="I352" s="1225"/>
      <c r="J352" s="1225"/>
      <c r="K352" s="1225"/>
      <c r="L352" s="1225"/>
    </row>
    <row r="353" spans="7:12">
      <c r="G353" s="1225"/>
      <c r="H353" s="1225"/>
      <c r="I353" s="1225"/>
      <c r="J353" s="1225"/>
      <c r="K353" s="1225"/>
      <c r="L353" s="1225"/>
    </row>
    <row r="354" spans="7:12">
      <c r="G354" s="1225"/>
      <c r="H354" s="1225"/>
      <c r="I354" s="1225"/>
      <c r="J354" s="1225"/>
      <c r="K354" s="1225"/>
      <c r="L354" s="1225"/>
    </row>
    <row r="355" spans="7:12">
      <c r="G355" s="1225"/>
      <c r="H355" s="1225"/>
      <c r="I355" s="1225"/>
      <c r="J355" s="1225"/>
      <c r="K355" s="1225"/>
      <c r="L355" s="1225"/>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K30" sqref="K30"/>
    </sheetView>
  </sheetViews>
  <sheetFormatPr defaultColWidth="9.140625" defaultRowHeight="15.75"/>
  <cols>
    <col min="1" max="1" width="36" style="359" customWidth="1"/>
    <col min="2" max="2" width="12.85546875" style="359" customWidth="1"/>
    <col min="3" max="3" width="11.42578125" style="359" customWidth="1"/>
    <col min="4" max="4" width="13.42578125" style="359" customWidth="1"/>
    <col min="5" max="5" width="11.28515625" style="359" bestFit="1" customWidth="1"/>
    <col min="6" max="6" width="11.42578125" style="359" customWidth="1"/>
    <col min="7" max="7" width="12.140625" style="359" customWidth="1"/>
    <col min="8" max="8" width="10.85546875" style="359" bestFit="1" customWidth="1"/>
    <col min="9" max="9" width="13.28515625" style="359" customWidth="1"/>
    <col min="10" max="16384" width="9.140625" style="359"/>
  </cols>
  <sheetData>
    <row r="1" spans="1:18" ht="40.5" customHeight="1" thickBot="1">
      <c r="A1" s="1263" t="s">
        <v>477</v>
      </c>
      <c r="B1" s="1263"/>
      <c r="C1" s="1263"/>
      <c r="D1" s="1263"/>
      <c r="E1" s="1263"/>
      <c r="F1" s="1263"/>
      <c r="G1" s="1263"/>
      <c r="H1" s="1263"/>
    </row>
    <row r="2" spans="1:18" ht="45">
      <c r="A2" s="767" t="s">
        <v>98</v>
      </c>
      <c r="B2" s="457" t="s">
        <v>5</v>
      </c>
      <c r="C2" s="682"/>
      <c r="D2" s="611" t="s">
        <v>102</v>
      </c>
      <c r="E2" s="1264" t="s">
        <v>100</v>
      </c>
      <c r="F2" s="1265"/>
      <c r="G2" s="1266"/>
      <c r="H2" s="683" t="s">
        <v>101</v>
      </c>
    </row>
    <row r="3" spans="1:18" ht="45.75" thickBot="1">
      <c r="A3" s="458"/>
      <c r="B3" s="684" t="s">
        <v>529</v>
      </c>
      <c r="C3" s="684" t="s">
        <v>520</v>
      </c>
      <c r="D3" s="763" t="s">
        <v>50</v>
      </c>
      <c r="E3" s="684" t="s">
        <v>529</v>
      </c>
      <c r="F3" s="685" t="s">
        <v>520</v>
      </c>
      <c r="G3" s="611" t="s">
        <v>102</v>
      </c>
      <c r="H3" s="686" t="s">
        <v>103</v>
      </c>
    </row>
    <row r="4" spans="1:18">
      <c r="A4" s="687" t="s">
        <v>4</v>
      </c>
      <c r="B4" s="688"/>
      <c r="C4" s="688"/>
      <c r="D4" s="689"/>
      <c r="E4" s="690"/>
      <c r="F4" s="690"/>
      <c r="G4" s="691"/>
      <c r="H4" s="692"/>
    </row>
    <row r="5" spans="1:18">
      <c r="A5" s="593" t="s">
        <v>216</v>
      </c>
      <c r="B5" s="592">
        <v>20053.469447244981</v>
      </c>
      <c r="C5" s="592">
        <v>20267.165773803437</v>
      </c>
      <c r="D5" s="693">
        <v>-1.0543966973155765</v>
      </c>
      <c r="E5" s="694">
        <v>100</v>
      </c>
      <c r="F5" s="695">
        <v>100</v>
      </c>
      <c r="G5" s="696" t="s">
        <v>72</v>
      </c>
      <c r="H5" s="697">
        <v>21.640265712825737</v>
      </c>
    </row>
    <row r="6" spans="1:18">
      <c r="A6" s="587" t="s">
        <v>104</v>
      </c>
      <c r="B6" s="588">
        <v>16691.662</v>
      </c>
      <c r="C6" s="588">
        <v>16852.796999999999</v>
      </c>
      <c r="D6" s="698">
        <v>-0.95613208893454549</v>
      </c>
      <c r="E6" s="699">
        <v>13.102989568017925</v>
      </c>
      <c r="F6" s="639">
        <v>18.787259410662578</v>
      </c>
      <c r="G6" s="700">
        <v>-30.255982090813017</v>
      </c>
      <c r="H6" s="644">
        <v>-15.163191296464184</v>
      </c>
    </row>
    <row r="7" spans="1:18">
      <c r="A7" s="587" t="s">
        <v>105</v>
      </c>
      <c r="B7" s="588">
        <v>23838.100999999999</v>
      </c>
      <c r="C7" s="588">
        <v>24034.579000000002</v>
      </c>
      <c r="D7" s="698">
        <v>-0.81748051422079315</v>
      </c>
      <c r="E7" s="699">
        <v>9.5095568157950012</v>
      </c>
      <c r="F7" s="639">
        <v>13.971214443876685</v>
      </c>
      <c r="G7" s="700">
        <v>-31.934644235864134</v>
      </c>
      <c r="H7" s="644">
        <v>-17.205120390124971</v>
      </c>
    </row>
    <row r="8" spans="1:18" ht="16.5" thickBot="1">
      <c r="A8" s="701" t="s">
        <v>106</v>
      </c>
      <c r="B8" s="589">
        <v>20157.615000000002</v>
      </c>
      <c r="C8" s="589">
        <v>20438.359</v>
      </c>
      <c r="D8" s="702">
        <v>-1.3736132142507076</v>
      </c>
      <c r="E8" s="703">
        <v>77.387453616187088</v>
      </c>
      <c r="F8" s="647">
        <v>67.241526145460739</v>
      </c>
      <c r="G8" s="704">
        <v>15.088782263475245</v>
      </c>
      <c r="H8" s="652">
        <v>39.99430055094674</v>
      </c>
    </row>
    <row r="9" spans="1:18">
      <c r="A9" s="590" t="s">
        <v>217</v>
      </c>
      <c r="B9" s="591">
        <v>17716.588926415887</v>
      </c>
      <c r="C9" s="591">
        <v>17210.058600601555</v>
      </c>
      <c r="D9" s="705">
        <v>2.9432225512388848</v>
      </c>
      <c r="E9" s="706">
        <v>100</v>
      </c>
      <c r="F9" s="707">
        <v>100</v>
      </c>
      <c r="G9" s="708" t="s">
        <v>72</v>
      </c>
      <c r="H9" s="709">
        <v>-24.265531338035625</v>
      </c>
    </row>
    <row r="10" spans="1:18">
      <c r="A10" s="587" t="s">
        <v>104</v>
      </c>
      <c r="B10" s="588" t="s">
        <v>510</v>
      </c>
      <c r="C10" s="588" t="s">
        <v>510</v>
      </c>
      <c r="D10" s="698" t="s">
        <v>72</v>
      </c>
      <c r="E10" s="699">
        <v>0.29086841001258568</v>
      </c>
      <c r="F10" s="639">
        <v>0.33254961767384722</v>
      </c>
      <c r="G10" s="700" t="s">
        <v>72</v>
      </c>
      <c r="H10" s="644" t="s">
        <v>72</v>
      </c>
    </row>
    <row r="11" spans="1:18">
      <c r="A11" s="587" t="s">
        <v>105</v>
      </c>
      <c r="B11" s="588" t="s">
        <v>510</v>
      </c>
      <c r="C11" s="588" t="s">
        <v>510</v>
      </c>
      <c r="D11" s="698" t="s">
        <v>72</v>
      </c>
      <c r="E11" s="699">
        <v>0.24332261222206683</v>
      </c>
      <c r="F11" s="639">
        <v>0.13344347715574759</v>
      </c>
      <c r="G11" s="700" t="s">
        <v>72</v>
      </c>
      <c r="H11" s="644" t="s">
        <v>72</v>
      </c>
    </row>
    <row r="12" spans="1:18" ht="16.5" thickBot="1">
      <c r="A12" s="710" t="s">
        <v>106</v>
      </c>
      <c r="B12" s="588">
        <v>17700.876</v>
      </c>
      <c r="C12" s="588">
        <v>17204.823</v>
      </c>
      <c r="D12" s="698">
        <v>2.8832205945972236</v>
      </c>
      <c r="E12" s="699">
        <v>99.465808977765334</v>
      </c>
      <c r="F12" s="639">
        <v>99.534006905170401</v>
      </c>
      <c r="G12" s="700">
        <v>-6.8517212885884055E-2</v>
      </c>
      <c r="H12" s="644">
        <v>-24.31742248515674</v>
      </c>
      <c r="P12" s="320"/>
      <c r="Q12" s="320"/>
      <c r="R12" s="320"/>
    </row>
    <row r="13" spans="1:18" ht="18.75">
      <c r="A13" s="687" t="s">
        <v>107</v>
      </c>
      <c r="B13" s="711"/>
      <c r="C13" s="711"/>
      <c r="D13" s="712"/>
      <c r="E13" s="713"/>
      <c r="F13" s="713"/>
      <c r="G13" s="714"/>
      <c r="H13" s="715"/>
      <c r="J13" s="790"/>
      <c r="K13" s="790"/>
      <c r="L13" s="790"/>
      <c r="M13" s="790"/>
      <c r="N13" s="790"/>
      <c r="P13" s="320"/>
      <c r="Q13" s="320"/>
      <c r="R13" s="320"/>
    </row>
    <row r="14" spans="1:18">
      <c r="A14" s="593" t="s">
        <v>216</v>
      </c>
      <c r="B14" s="592">
        <v>19496.931627448419</v>
      </c>
      <c r="C14" s="592">
        <v>19629.119017940437</v>
      </c>
      <c r="D14" s="693">
        <v>-0.67342497832532477</v>
      </c>
      <c r="E14" s="694">
        <v>100</v>
      </c>
      <c r="F14" s="695">
        <v>100</v>
      </c>
      <c r="G14" s="696" t="s">
        <v>72</v>
      </c>
      <c r="H14" s="697">
        <v>37.387872264083235</v>
      </c>
      <c r="P14" s="320"/>
      <c r="Q14" s="320"/>
      <c r="R14" s="320"/>
    </row>
    <row r="15" spans="1:18">
      <c r="A15" s="587" t="s">
        <v>104</v>
      </c>
      <c r="B15" s="588" t="s">
        <v>510</v>
      </c>
      <c r="C15" s="588">
        <v>17696.418000000001</v>
      </c>
      <c r="D15" s="698" t="s">
        <v>72</v>
      </c>
      <c r="E15" s="699">
        <v>0.83572734395403503</v>
      </c>
      <c r="F15" s="639">
        <v>7.0864729099390029</v>
      </c>
      <c r="G15" s="700" t="s">
        <v>72</v>
      </c>
      <c r="H15" s="644" t="s">
        <v>72</v>
      </c>
    </row>
    <row r="16" spans="1:18">
      <c r="A16" s="587" t="s">
        <v>105</v>
      </c>
      <c r="B16" s="588" t="s">
        <v>510</v>
      </c>
      <c r="C16" s="588" t="s">
        <v>510</v>
      </c>
      <c r="D16" s="698" t="s">
        <v>72</v>
      </c>
      <c r="E16" s="699">
        <v>2.6312353094802821</v>
      </c>
      <c r="F16" s="639">
        <v>2.4398995335486187</v>
      </c>
      <c r="G16" s="700" t="s">
        <v>72</v>
      </c>
      <c r="H16" s="644" t="s">
        <v>72</v>
      </c>
    </row>
    <row r="17" spans="1:13" ht="16.5" thickBot="1">
      <c r="A17" s="701" t="s">
        <v>106</v>
      </c>
      <c r="B17" s="589">
        <v>19418.626</v>
      </c>
      <c r="C17" s="589">
        <v>19708.472000000002</v>
      </c>
      <c r="D17" s="702">
        <v>-1.4706670309093539</v>
      </c>
      <c r="E17" s="703">
        <v>96.533037346565692</v>
      </c>
      <c r="F17" s="647">
        <v>90.473627556512369</v>
      </c>
      <c r="G17" s="704">
        <v>6.6974321177388898</v>
      </c>
      <c r="H17" s="652">
        <v>46.589331746976001</v>
      </c>
    </row>
    <row r="18" spans="1:13">
      <c r="A18" s="590" t="s">
        <v>217</v>
      </c>
      <c r="B18" s="591">
        <v>15530.005999999999</v>
      </c>
      <c r="C18" s="591">
        <v>14888.635</v>
      </c>
      <c r="D18" s="705">
        <v>4.3077891290907404</v>
      </c>
      <c r="E18" s="706">
        <v>100</v>
      </c>
      <c r="F18" s="707">
        <v>100</v>
      </c>
      <c r="G18" s="708" t="s">
        <v>72</v>
      </c>
      <c r="H18" s="709">
        <v>-9.1113908952355711</v>
      </c>
    </row>
    <row r="19" spans="1:13">
      <c r="A19" s="587" t="s">
        <v>104</v>
      </c>
      <c r="B19" s="588" t="s">
        <v>72</v>
      </c>
      <c r="C19" s="588" t="s">
        <v>72</v>
      </c>
      <c r="D19" s="698" t="s">
        <v>72</v>
      </c>
      <c r="E19" s="699">
        <v>0</v>
      </c>
      <c r="F19" s="639">
        <v>0</v>
      </c>
      <c r="G19" s="700" t="s">
        <v>72</v>
      </c>
      <c r="H19" s="644" t="s">
        <v>72</v>
      </c>
    </row>
    <row r="20" spans="1:13">
      <c r="A20" s="587" t="s">
        <v>105</v>
      </c>
      <c r="B20" s="588" t="s">
        <v>72</v>
      </c>
      <c r="C20" s="588" t="s">
        <v>72</v>
      </c>
      <c r="D20" s="698" t="s">
        <v>72</v>
      </c>
      <c r="E20" s="699">
        <v>0</v>
      </c>
      <c r="F20" s="639">
        <v>0</v>
      </c>
      <c r="G20" s="700" t="s">
        <v>72</v>
      </c>
      <c r="H20" s="644" t="s">
        <v>72</v>
      </c>
    </row>
    <row r="21" spans="1:13" ht="16.5" thickBot="1">
      <c r="A21" s="710" t="s">
        <v>106</v>
      </c>
      <c r="B21" s="588">
        <v>15530.005999999999</v>
      </c>
      <c r="C21" s="588">
        <v>14888.635</v>
      </c>
      <c r="D21" s="698">
        <v>4.3077891290907404</v>
      </c>
      <c r="E21" s="699">
        <v>100</v>
      </c>
      <c r="F21" s="639">
        <v>100</v>
      </c>
      <c r="G21" s="700">
        <v>0</v>
      </c>
      <c r="H21" s="644">
        <v>-9.1113908952355711</v>
      </c>
    </row>
    <row r="22" spans="1:13">
      <c r="A22" s="687" t="s">
        <v>108</v>
      </c>
      <c r="B22" s="711"/>
      <c r="C22" s="711"/>
      <c r="D22" s="712"/>
      <c r="E22" s="713"/>
      <c r="F22" s="713"/>
      <c r="G22" s="714"/>
      <c r="H22" s="715"/>
    </row>
    <row r="23" spans="1:13">
      <c r="A23" s="593" t="s">
        <v>216</v>
      </c>
      <c r="B23" s="592">
        <v>19889.643204120715</v>
      </c>
      <c r="C23" s="716">
        <v>20305.762842688593</v>
      </c>
      <c r="D23" s="693">
        <v>-2.0492686819579795</v>
      </c>
      <c r="E23" s="694">
        <v>100</v>
      </c>
      <c r="F23" s="695">
        <v>100</v>
      </c>
      <c r="G23" s="696" t="s">
        <v>72</v>
      </c>
      <c r="H23" s="697">
        <v>26.023417947801207</v>
      </c>
    </row>
    <row r="24" spans="1:13">
      <c r="A24" s="587" t="s">
        <v>104</v>
      </c>
      <c r="B24" s="588">
        <v>16623.562000000002</v>
      </c>
      <c r="C24" s="588">
        <v>16769.842000000001</v>
      </c>
      <c r="D24" s="698">
        <v>-0.87228013239480029</v>
      </c>
      <c r="E24" s="699">
        <v>26.093123869640767</v>
      </c>
      <c r="F24" s="639">
        <v>35.904540579191988</v>
      </c>
      <c r="G24" s="700">
        <v>-27.326395356350279</v>
      </c>
      <c r="H24" s="644">
        <v>-8.414239482200653</v>
      </c>
    </row>
    <row r="25" spans="1:13">
      <c r="A25" s="587" t="s">
        <v>105</v>
      </c>
      <c r="B25" s="588">
        <v>24080.795999999998</v>
      </c>
      <c r="C25" s="588">
        <v>24145.120999999999</v>
      </c>
      <c r="D25" s="698">
        <v>-0.26640993018838355</v>
      </c>
      <c r="E25" s="699">
        <v>15.497003439838291</v>
      </c>
      <c r="F25" s="639">
        <v>25.956381837683228</v>
      </c>
      <c r="G25" s="700">
        <v>-40.29597986056789</v>
      </c>
      <c r="H25" s="644">
        <v>-24.758953168044069</v>
      </c>
    </row>
    <row r="26" spans="1:13" ht="16.5" thickBot="1">
      <c r="A26" s="701" t="s">
        <v>106</v>
      </c>
      <c r="B26" s="589">
        <v>20236.706999999999</v>
      </c>
      <c r="C26" s="589">
        <v>21021.558000000001</v>
      </c>
      <c r="D26" s="702">
        <v>-3.7335529554945559</v>
      </c>
      <c r="E26" s="703">
        <v>58.409872690520935</v>
      </c>
      <c r="F26" s="647">
        <v>38.139077583124774</v>
      </c>
      <c r="G26" s="704">
        <v>53.149673227454471</v>
      </c>
      <c r="H26" s="652">
        <v>93.004452777126787</v>
      </c>
      <c r="K26" s="320"/>
      <c r="L26" s="320"/>
      <c r="M26" s="320"/>
    </row>
    <row r="27" spans="1:13">
      <c r="A27" s="590" t="s">
        <v>217</v>
      </c>
      <c r="B27" s="591">
        <v>16452.222452001635</v>
      </c>
      <c r="C27" s="591">
        <v>17010.710767273315</v>
      </c>
      <c r="D27" s="705">
        <v>-3.2831568469563761</v>
      </c>
      <c r="E27" s="706">
        <v>100</v>
      </c>
      <c r="F27" s="707">
        <v>100</v>
      </c>
      <c r="G27" s="708" t="s">
        <v>72</v>
      </c>
      <c r="H27" s="709">
        <v>-60.573361249798687</v>
      </c>
      <c r="J27" s="1262"/>
      <c r="K27" s="1262"/>
      <c r="L27" s="1262"/>
      <c r="M27" s="1262"/>
    </row>
    <row r="28" spans="1:13">
      <c r="A28" s="587" t="s">
        <v>104</v>
      </c>
      <c r="B28" s="588" t="s">
        <v>510</v>
      </c>
      <c r="C28" s="588" t="s">
        <v>510</v>
      </c>
      <c r="D28" s="698" t="s">
        <v>72</v>
      </c>
      <c r="E28" s="699">
        <v>2.1241830065359482</v>
      </c>
      <c r="F28" s="639">
        <v>1.2642937671122563</v>
      </c>
      <c r="G28" s="700" t="s">
        <v>72</v>
      </c>
      <c r="H28" s="644" t="s">
        <v>72</v>
      </c>
    </row>
    <row r="29" spans="1:13">
      <c r="A29" s="587" t="s">
        <v>105</v>
      </c>
      <c r="B29" s="588" t="s">
        <v>510</v>
      </c>
      <c r="C29" s="588" t="s">
        <v>510</v>
      </c>
      <c r="D29" s="698" t="s">
        <v>72</v>
      </c>
      <c r="E29" s="699">
        <v>1.7769607843137258</v>
      </c>
      <c r="F29" s="639">
        <v>0.50732807215332576</v>
      </c>
      <c r="G29" s="700" t="s">
        <v>72</v>
      </c>
      <c r="H29" s="644" t="s">
        <v>72</v>
      </c>
    </row>
    <row r="30" spans="1:13" ht="16.5" thickBot="1">
      <c r="A30" s="710" t="s">
        <v>106</v>
      </c>
      <c r="B30" s="588">
        <v>16282.125</v>
      </c>
      <c r="C30" s="588">
        <v>16986.946</v>
      </c>
      <c r="D30" s="698">
        <v>-4.1491919736484704</v>
      </c>
      <c r="E30" s="699">
        <v>96.098856209150327</v>
      </c>
      <c r="F30" s="639">
        <v>98.228378160734422</v>
      </c>
      <c r="G30" s="700">
        <v>-2.1679294634178796</v>
      </c>
      <c r="H30" s="644">
        <v>-61.42810296769963</v>
      </c>
    </row>
    <row r="31" spans="1:13">
      <c r="A31" s="687" t="s">
        <v>109</v>
      </c>
      <c r="B31" s="711"/>
      <c r="C31" s="711"/>
      <c r="D31" s="712"/>
      <c r="E31" s="713"/>
      <c r="F31" s="713"/>
      <c r="G31" s="714"/>
      <c r="H31" s="715"/>
    </row>
    <row r="32" spans="1:13">
      <c r="A32" s="593" t="s">
        <v>216</v>
      </c>
      <c r="B32" s="592">
        <v>21018.708984357789</v>
      </c>
      <c r="C32" s="592">
        <v>20732.006152930677</v>
      </c>
      <c r="D32" s="920">
        <v>1.3828996061077459</v>
      </c>
      <c r="E32" s="694">
        <v>100</v>
      </c>
      <c r="F32" s="695">
        <v>100</v>
      </c>
      <c r="G32" s="696" t="s">
        <v>72</v>
      </c>
      <c r="H32" s="922">
        <v>1.2868193989883887</v>
      </c>
    </row>
    <row r="33" spans="1:8">
      <c r="A33" s="587" t="s">
        <v>104</v>
      </c>
      <c r="B33" s="588" t="s">
        <v>72</v>
      </c>
      <c r="C33" s="588" t="s">
        <v>72</v>
      </c>
      <c r="D33" s="698" t="s">
        <v>72</v>
      </c>
      <c r="E33" s="699">
        <v>0</v>
      </c>
      <c r="F33" s="639">
        <v>0</v>
      </c>
      <c r="G33" s="700" t="s">
        <v>72</v>
      </c>
      <c r="H33" s="644" t="s">
        <v>72</v>
      </c>
    </row>
    <row r="34" spans="1:8">
      <c r="A34" s="587" t="s">
        <v>105</v>
      </c>
      <c r="B34" s="588" t="s">
        <v>510</v>
      </c>
      <c r="C34" s="588" t="s">
        <v>510</v>
      </c>
      <c r="D34" s="698" t="s">
        <v>72</v>
      </c>
      <c r="E34" s="699">
        <v>4.8468825732540211</v>
      </c>
      <c r="F34" s="639">
        <v>3.5852424873549538</v>
      </c>
      <c r="G34" s="700" t="s">
        <v>72</v>
      </c>
      <c r="H34" s="644" t="s">
        <v>72</v>
      </c>
    </row>
    <row r="35" spans="1:8" ht="16.5" thickBot="1">
      <c r="A35" s="701" t="s">
        <v>106</v>
      </c>
      <c r="B35" s="589">
        <v>20900.32</v>
      </c>
      <c r="C35" s="589">
        <v>20622.330000000002</v>
      </c>
      <c r="D35" s="702">
        <v>1.3480048083800324</v>
      </c>
      <c r="E35" s="703">
        <v>95.153117426745979</v>
      </c>
      <c r="F35" s="647">
        <v>96.414757512645053</v>
      </c>
      <c r="G35" s="704">
        <v>-1.3085549540832553</v>
      </c>
      <c r="H35" s="923">
        <v>-3.8574294090426918E-2</v>
      </c>
    </row>
    <row r="36" spans="1:8">
      <c r="A36" s="590" t="s">
        <v>217</v>
      </c>
      <c r="B36" s="591">
        <v>19827.16</v>
      </c>
      <c r="C36" s="591">
        <v>19113.830000000002</v>
      </c>
      <c r="D36" s="921">
        <v>3.732009754193681</v>
      </c>
      <c r="E36" s="706">
        <v>100</v>
      </c>
      <c r="F36" s="707">
        <v>100</v>
      </c>
      <c r="G36" s="708" t="s">
        <v>72</v>
      </c>
      <c r="H36" s="709">
        <v>-12.988529083341794</v>
      </c>
    </row>
    <row r="37" spans="1:8">
      <c r="A37" s="587" t="s">
        <v>104</v>
      </c>
      <c r="B37" s="588" t="s">
        <v>72</v>
      </c>
      <c r="C37" s="588" t="s">
        <v>72</v>
      </c>
      <c r="D37" s="788" t="s">
        <v>72</v>
      </c>
      <c r="E37" s="699">
        <v>0</v>
      </c>
      <c r="F37" s="639">
        <v>0</v>
      </c>
      <c r="G37" s="700" t="s">
        <v>72</v>
      </c>
      <c r="H37" s="644" t="s">
        <v>72</v>
      </c>
    </row>
    <row r="38" spans="1:8">
      <c r="A38" s="587" t="s">
        <v>105</v>
      </c>
      <c r="B38" s="588" t="s">
        <v>72</v>
      </c>
      <c r="C38" s="588" t="s">
        <v>72</v>
      </c>
      <c r="D38" s="698" t="s">
        <v>72</v>
      </c>
      <c r="E38" s="699">
        <v>0</v>
      </c>
      <c r="F38" s="639">
        <v>0</v>
      </c>
      <c r="G38" s="700" t="s">
        <v>72</v>
      </c>
      <c r="H38" s="644" t="s">
        <v>72</v>
      </c>
    </row>
    <row r="39" spans="1:8" ht="16.5" thickBot="1">
      <c r="A39" s="701" t="s">
        <v>106</v>
      </c>
      <c r="B39" s="589">
        <v>19827.16</v>
      </c>
      <c r="C39" s="589">
        <v>19113.830000000002</v>
      </c>
      <c r="D39" s="702">
        <v>3.732009754193681</v>
      </c>
      <c r="E39" s="703">
        <v>100</v>
      </c>
      <c r="F39" s="647">
        <v>100</v>
      </c>
      <c r="G39" s="704">
        <v>0</v>
      </c>
      <c r="H39" s="652">
        <v>-12.988529083341794</v>
      </c>
    </row>
    <row r="40" spans="1:8" ht="14.25" customHeight="1">
      <c r="A40" s="460" t="s">
        <v>512</v>
      </c>
      <c r="B40" s="455"/>
      <c r="C40" s="460"/>
      <c r="D40" s="455"/>
      <c r="E40" s="460"/>
      <c r="F40" s="460"/>
      <c r="G40" s="460"/>
      <c r="H40" s="460"/>
    </row>
    <row r="41" spans="1:8" ht="5.25" customHeight="1">
      <c r="A41" s="1267"/>
      <c r="B41" s="1267"/>
      <c r="C41" s="1267"/>
      <c r="D41" s="1267"/>
    </row>
    <row r="42" spans="1:8">
      <c r="A42" s="484" t="s">
        <v>41</v>
      </c>
    </row>
    <row r="43" spans="1:8">
      <c r="A43" s="485" t="s">
        <v>70</v>
      </c>
      <c r="B43" s="1268" t="s">
        <v>42</v>
      </c>
      <c r="C43" s="1269"/>
      <c r="D43" s="1269"/>
      <c r="E43" s="1269"/>
      <c r="F43" s="1269"/>
      <c r="G43" s="1269"/>
      <c r="H43" s="1270"/>
    </row>
    <row r="44" spans="1:8">
      <c r="A44" s="485" t="s">
        <v>43</v>
      </c>
      <c r="B44" s="1268" t="s">
        <v>44</v>
      </c>
      <c r="C44" s="1269"/>
      <c r="D44" s="1269"/>
      <c r="E44" s="1269"/>
      <c r="F44" s="1269"/>
      <c r="G44" s="1269"/>
      <c r="H44" s="1270"/>
    </row>
    <row r="45" spans="1:8">
      <c r="A45" s="485" t="s">
        <v>45</v>
      </c>
      <c r="B45" s="1268" t="s">
        <v>46</v>
      </c>
      <c r="C45" s="1269"/>
      <c r="D45" s="1269"/>
      <c r="E45" s="1269"/>
      <c r="F45" s="1269"/>
      <c r="G45" s="1269"/>
      <c r="H45" s="1270"/>
    </row>
  </sheetData>
  <mergeCells count="7">
    <mergeCell ref="J27:M27"/>
    <mergeCell ref="A1:H1"/>
    <mergeCell ref="E2:G2"/>
    <mergeCell ref="A41:D41"/>
    <mergeCell ref="B45:H45"/>
    <mergeCell ref="B44:H44"/>
    <mergeCell ref="B43:H43"/>
  </mergeCells>
  <conditionalFormatting sqref="C42">
    <cfRule type="expression" dxfId="27" priority="8" stopIfTrue="1">
      <formula>ISERROR(C42)</formula>
    </cfRule>
  </conditionalFormatting>
  <conditionalFormatting sqref="L26">
    <cfRule type="expression" dxfId="26"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O32" sqref="O32"/>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56" t="s">
        <v>535</v>
      </c>
      <c r="B2" s="360"/>
      <c r="C2" s="360"/>
      <c r="D2" s="360"/>
      <c r="E2" s="360"/>
      <c r="F2" s="361"/>
      <c r="G2" s="361"/>
      <c r="H2" s="367"/>
      <c r="I2" s="362"/>
    </row>
    <row r="3" spans="1:14" ht="18" customHeight="1">
      <c r="A3"/>
      <c r="B3"/>
      <c r="C3"/>
      <c r="D3"/>
      <c r="E3"/>
      <c r="G3"/>
      <c r="H3"/>
    </row>
    <row r="4" spans="1:14" ht="18" customHeight="1" thickBot="1">
      <c r="A4" s="486"/>
      <c r="B4" s="486"/>
      <c r="C4"/>
      <c r="D4"/>
      <c r="E4"/>
      <c r="F4"/>
      <c r="G4"/>
      <c r="H4"/>
    </row>
    <row r="5" spans="1:14" s="233" customFormat="1" ht="18" customHeight="1">
      <c r="A5" s="1271" t="s">
        <v>110</v>
      </c>
      <c r="B5" s="717" t="s">
        <v>390</v>
      </c>
      <c r="C5" s="718"/>
      <c r="D5" s="718"/>
      <c r="E5" s="719" t="s">
        <v>219</v>
      </c>
      <c r="F5" s="720"/>
      <c r="G5" s="721"/>
      <c r="H5" s="232"/>
    </row>
    <row r="6" spans="1:14" s="233" customFormat="1" ht="30" customHeight="1" thickBot="1">
      <c r="A6" s="1272"/>
      <c r="B6" s="722" t="s">
        <v>111</v>
      </c>
      <c r="C6" s="723" t="s">
        <v>112</v>
      </c>
      <c r="D6" s="724" t="s">
        <v>389</v>
      </c>
      <c r="E6" s="725" t="s">
        <v>111</v>
      </c>
      <c r="F6" s="725" t="s">
        <v>112</v>
      </c>
      <c r="G6" s="726" t="s">
        <v>389</v>
      </c>
      <c r="H6" s="232"/>
    </row>
    <row r="7" spans="1:14" s="235" customFormat="1" ht="24.95" customHeight="1" thickBot="1">
      <c r="A7" s="727" t="s">
        <v>113</v>
      </c>
      <c r="B7" s="931">
        <v>36776.587</v>
      </c>
      <c r="C7" s="931">
        <v>33569.788</v>
      </c>
      <c r="D7" s="932">
        <v>24230.877</v>
      </c>
      <c r="E7" s="979">
        <v>-8.0455025477110169</v>
      </c>
      <c r="F7" s="933">
        <v>-0.8022333910951378</v>
      </c>
      <c r="G7" s="934">
        <v>-1.404112500061546</v>
      </c>
      <c r="H7" s="790"/>
      <c r="I7" s="790"/>
      <c r="J7" s="790"/>
      <c r="K7" s="790"/>
      <c r="L7" s="790"/>
      <c r="M7" s="790"/>
      <c r="N7" s="359"/>
    </row>
    <row r="8" spans="1:14" s="235" customFormat="1" ht="24.95" customHeight="1">
      <c r="A8" s="728" t="s">
        <v>231</v>
      </c>
      <c r="B8" s="935">
        <v>36474.002</v>
      </c>
      <c r="C8" s="935">
        <v>32989.029000000002</v>
      </c>
      <c r="D8" s="936" t="s">
        <v>510</v>
      </c>
      <c r="E8" s="937">
        <v>-5.2460126314223068</v>
      </c>
      <c r="F8" s="937">
        <v>-2.6902871635448617</v>
      </c>
      <c r="G8" s="938" t="s">
        <v>72</v>
      </c>
      <c r="H8" s="234"/>
    </row>
    <row r="9" spans="1:14" s="235" customFormat="1" ht="24.95" customHeight="1">
      <c r="A9" s="729" t="s">
        <v>229</v>
      </c>
      <c r="B9" s="939">
        <v>36910.790999999997</v>
      </c>
      <c r="C9" s="939">
        <v>33536.004000000001</v>
      </c>
      <c r="D9" s="939" t="s">
        <v>510</v>
      </c>
      <c r="E9" s="940">
        <v>-15.118915138579267</v>
      </c>
      <c r="F9" s="940">
        <v>-0.29222852997087534</v>
      </c>
      <c r="G9" s="980" t="s">
        <v>72</v>
      </c>
      <c r="H9" s="234"/>
    </row>
    <row r="10" spans="1:14" s="235" customFormat="1" ht="24.95" customHeight="1" thickBot="1">
      <c r="A10" s="730" t="s">
        <v>232</v>
      </c>
      <c r="B10" s="941" t="s">
        <v>510</v>
      </c>
      <c r="C10" s="942" t="s">
        <v>510</v>
      </c>
      <c r="D10" s="943" t="s">
        <v>72</v>
      </c>
      <c r="E10" s="972" t="s">
        <v>72</v>
      </c>
      <c r="F10" s="972" t="s">
        <v>72</v>
      </c>
      <c r="G10" s="973" t="s">
        <v>72</v>
      </c>
      <c r="H10" s="234"/>
    </row>
    <row r="11" spans="1:14" ht="15">
      <c r="A11" s="463" t="s">
        <v>512</v>
      </c>
      <c r="B11" s="461"/>
      <c r="C11" s="463"/>
      <c r="D11" s="461"/>
      <c r="E11" s="462"/>
      <c r="F11" s="462"/>
      <c r="G11" s="464"/>
    </row>
    <row r="17" spans="1:13" ht="15">
      <c r="A17" s="100"/>
      <c r="D17" s="100"/>
    </row>
    <row r="18" spans="1:13" ht="15">
      <c r="A18" s="100"/>
      <c r="D18" s="100"/>
    </row>
    <row r="19" spans="1:13" ht="15">
      <c r="A19" s="100"/>
      <c r="D19" s="100"/>
    </row>
    <row r="20" spans="1:13" ht="15">
      <c r="A20" s="100"/>
      <c r="D20" s="100"/>
    </row>
    <row r="21" spans="1:13" ht="15">
      <c r="A21" s="100"/>
      <c r="D21" s="100"/>
      <c r="M21" s="2" t="s">
        <v>94</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I15" sqref="I15:I16"/>
    </sheetView>
  </sheetViews>
  <sheetFormatPr defaultColWidth="9.140625" defaultRowHeight="15"/>
  <cols>
    <col min="1" max="1" width="42.85546875" style="455" customWidth="1"/>
    <col min="2" max="2" width="13.85546875" style="455" customWidth="1"/>
    <col min="3" max="3" width="14.7109375" style="455" customWidth="1"/>
    <col min="4" max="4" width="20.42578125" style="455" customWidth="1"/>
    <col min="5" max="16384" width="9.140625" style="455"/>
  </cols>
  <sheetData>
    <row r="2" spans="1:14" ht="15.75">
      <c r="A2" s="1273" t="s">
        <v>536</v>
      </c>
      <c r="B2" s="1273"/>
      <c r="C2" s="1273"/>
      <c r="D2" s="1273"/>
      <c r="E2" s="1273"/>
      <c r="F2" s="1273"/>
      <c r="G2" s="1273"/>
      <c r="H2" s="1273"/>
    </row>
    <row r="3" spans="1:14" ht="4.5" customHeight="1" thickBot="1"/>
    <row r="4" spans="1:14" ht="45.75" customHeight="1">
      <c r="A4" s="456" t="s">
        <v>98</v>
      </c>
      <c r="B4" s="457" t="s">
        <v>5</v>
      </c>
      <c r="C4" s="457"/>
      <c r="D4" s="1274" t="s">
        <v>99</v>
      </c>
    </row>
    <row r="5" spans="1:14" ht="16.5" customHeight="1" thickBot="1">
      <c r="A5" s="458"/>
      <c r="B5" s="783">
        <v>45431</v>
      </c>
      <c r="C5" s="684">
        <v>45424</v>
      </c>
      <c r="D5" s="1275"/>
    </row>
    <row r="6" spans="1:14" ht="15.75" thickBot="1">
      <c r="A6" s="459"/>
      <c r="C6" s="731"/>
      <c r="D6" s="732"/>
      <c r="J6"/>
      <c r="K6"/>
      <c r="L6"/>
      <c r="M6"/>
      <c r="N6"/>
    </row>
    <row r="7" spans="1:14" ht="15.75" thickBot="1">
      <c r="A7" s="779" t="s">
        <v>216</v>
      </c>
      <c r="B7" s="780">
        <v>20002.25</v>
      </c>
      <c r="C7" s="781">
        <v>20026.080000000002</v>
      </c>
      <c r="D7" s="768">
        <v>-0.11899483074072283</v>
      </c>
      <c r="J7"/>
      <c r="K7"/>
      <c r="L7"/>
      <c r="M7"/>
      <c r="N7"/>
    </row>
    <row r="8" spans="1:14">
      <c r="A8" s="586" t="s">
        <v>104</v>
      </c>
      <c r="B8" s="769">
        <v>18223.841</v>
      </c>
      <c r="C8" s="770">
        <v>18139.131000000001</v>
      </c>
      <c r="D8" s="786">
        <v>0.46700142360733338</v>
      </c>
      <c r="J8"/>
      <c r="K8"/>
      <c r="L8"/>
      <c r="M8"/>
      <c r="N8"/>
    </row>
    <row r="9" spans="1:14" ht="15" customHeight="1">
      <c r="A9" s="587" t="s">
        <v>105</v>
      </c>
      <c r="B9" s="771">
        <v>23913.477999999999</v>
      </c>
      <c r="C9" s="772">
        <v>23793.830999999998</v>
      </c>
      <c r="D9" s="773">
        <v>0.50284882665595487</v>
      </c>
      <c r="F9" s="790"/>
      <c r="G9" s="790"/>
      <c r="H9" s="790"/>
      <c r="I9" s="790"/>
      <c r="J9" s="790"/>
      <c r="K9" s="359"/>
      <c r="L9"/>
      <c r="M9"/>
      <c r="N9"/>
    </row>
    <row r="10" spans="1:14" ht="15.75" thickBot="1">
      <c r="A10" s="733" t="s">
        <v>106</v>
      </c>
      <c r="B10" s="774">
        <v>19877.328000000001</v>
      </c>
      <c r="C10" s="775">
        <v>19762.767</v>
      </c>
      <c r="D10" s="776">
        <v>0.57968097281115305</v>
      </c>
      <c r="J10"/>
      <c r="K10"/>
      <c r="L10"/>
      <c r="M10"/>
      <c r="N10"/>
    </row>
    <row r="11" spans="1:14" ht="15.75" thickBot="1">
      <c r="A11" s="779" t="s">
        <v>217</v>
      </c>
      <c r="B11" s="780">
        <v>17721.490000000002</v>
      </c>
      <c r="C11" s="781">
        <v>17729.21</v>
      </c>
      <c r="D11" s="768">
        <v>-4.3543959375502497E-2</v>
      </c>
      <c r="J11"/>
      <c r="K11"/>
      <c r="L11"/>
      <c r="M11"/>
      <c r="N11"/>
    </row>
    <row r="12" spans="1:14" ht="13.5" customHeight="1">
      <c r="A12" s="586" t="s">
        <v>104</v>
      </c>
      <c r="B12" s="777">
        <v>13893.26</v>
      </c>
      <c r="C12" s="778">
        <v>13990.44</v>
      </c>
      <c r="D12" s="786">
        <v>-0.69461718144676143</v>
      </c>
      <c r="J12"/>
      <c r="K12"/>
      <c r="L12"/>
      <c r="M12"/>
      <c r="N12"/>
    </row>
    <row r="13" spans="1:14" ht="14.25" customHeight="1">
      <c r="A13" s="587" t="s">
        <v>105</v>
      </c>
      <c r="B13" s="771" t="s">
        <v>510</v>
      </c>
      <c r="C13" s="772" t="s">
        <v>510</v>
      </c>
      <c r="D13" s="787" t="s">
        <v>72</v>
      </c>
      <c r="F13" s="480"/>
      <c r="J13"/>
      <c r="K13"/>
      <c r="L13"/>
      <c r="M13"/>
      <c r="N13"/>
    </row>
    <row r="14" spans="1:14" ht="16.5" customHeight="1" thickBot="1">
      <c r="A14" s="701" t="s">
        <v>106</v>
      </c>
      <c r="B14" s="1226" t="s">
        <v>510</v>
      </c>
      <c r="C14" s="1227" t="s">
        <v>510</v>
      </c>
      <c r="D14" s="1228" t="s">
        <v>72</v>
      </c>
      <c r="G14"/>
      <c r="H14"/>
      <c r="I14"/>
      <c r="J14"/>
      <c r="K14"/>
      <c r="L14"/>
      <c r="M14"/>
      <c r="N14"/>
    </row>
    <row r="15" spans="1:14">
      <c r="A15" s="460" t="s">
        <v>512</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I-III_2024</vt:lpstr>
      <vt:lpstr>Eksport_I-III_2024</vt:lpstr>
      <vt:lpstr>Import_I-III_2024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2024-05-23T12:12:59Z</dcterms:modified>
</cp:coreProperties>
</file>