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
    </mc:Choice>
  </mc:AlternateContent>
  <bookViews>
    <workbookView xWindow="0" yWindow="0" windowWidth="28800" windowHeight="12300" tabRatio="879" activeTab="5"/>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V_2020" sheetId="57" r:id="rId11"/>
    <sheet name="Eksport I-IV_2020" sheetId="58" r:id="rId12"/>
    <sheet name="Import_I-IV_2020" sheetId="59"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I-IV_2020'!$K$6:$N$39</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Z508" i="36" l="1"/>
  <c r="W508" i="36"/>
  <c r="V508" i="36"/>
  <c r="S508" i="36"/>
  <c r="R508" i="36"/>
  <c r="Q508" i="36"/>
  <c r="P508" i="36"/>
  <c r="M508" i="36"/>
  <c r="L508" i="36"/>
  <c r="K508" i="36"/>
  <c r="J508" i="36"/>
  <c r="I508" i="36"/>
  <c r="H508" i="36"/>
  <c r="G508" i="36"/>
  <c r="F508" i="36"/>
  <c r="E508" i="36"/>
  <c r="D508" i="36"/>
  <c r="C508" i="36"/>
  <c r="B508" i="36"/>
  <c r="Z507" i="36"/>
  <c r="W507" i="36"/>
  <c r="V507" i="36"/>
  <c r="S507" i="36"/>
  <c r="R507" i="36"/>
  <c r="Q507" i="36"/>
  <c r="P507" i="36"/>
  <c r="M507" i="36"/>
  <c r="L507" i="36"/>
  <c r="K507" i="36"/>
  <c r="J507" i="36"/>
  <c r="I507" i="36"/>
  <c r="H507" i="36"/>
  <c r="G507" i="36"/>
  <c r="F507" i="36"/>
  <c r="E507" i="36"/>
  <c r="D507" i="36"/>
  <c r="C507" i="36"/>
  <c r="B507" i="36"/>
  <c r="Z506" i="36"/>
  <c r="W506" i="36"/>
  <c r="V506" i="36"/>
  <c r="S506" i="36"/>
  <c r="R506" i="36"/>
  <c r="Q506" i="36"/>
  <c r="P506" i="36"/>
  <c r="M506" i="36"/>
  <c r="L506" i="36"/>
  <c r="K506" i="36"/>
  <c r="J506" i="36"/>
  <c r="I506" i="36"/>
  <c r="H506" i="36"/>
  <c r="G506" i="36"/>
  <c r="F506" i="36"/>
  <c r="E506" i="36"/>
  <c r="D506" i="36"/>
  <c r="C506" i="36"/>
  <c r="B506" i="36"/>
  <c r="Z505" i="36"/>
  <c r="W505" i="36"/>
  <c r="V505" i="36"/>
  <c r="S505" i="36"/>
  <c r="R505" i="36"/>
  <c r="Q505" i="36"/>
  <c r="P505" i="36"/>
  <c r="M505" i="36"/>
  <c r="L505" i="36"/>
  <c r="K505" i="36"/>
  <c r="J505" i="36"/>
  <c r="I505" i="36"/>
  <c r="H505" i="36"/>
  <c r="G505" i="36"/>
  <c r="F505" i="36"/>
  <c r="E505" i="36"/>
  <c r="D505" i="36"/>
  <c r="C505" i="36"/>
  <c r="B505" i="36"/>
  <c r="Z504" i="36"/>
  <c r="W504" i="36"/>
  <c r="V504" i="36"/>
  <c r="S504" i="36"/>
  <c r="R504" i="36"/>
  <c r="Q504" i="36"/>
  <c r="P504" i="36"/>
  <c r="M504" i="36"/>
  <c r="L504" i="36"/>
  <c r="K504" i="36"/>
  <c r="J504" i="36"/>
  <c r="I504" i="36"/>
  <c r="H504" i="36"/>
  <c r="G504" i="36"/>
  <c r="F504" i="36"/>
  <c r="E504" i="36"/>
  <c r="D504" i="36"/>
  <c r="C504" i="36"/>
  <c r="B504" i="36"/>
  <c r="Z503" i="36"/>
  <c r="W503" i="36"/>
  <c r="V503" i="36"/>
  <c r="S503" i="36"/>
  <c r="R503" i="36"/>
  <c r="Q503" i="36"/>
  <c r="P503" i="36"/>
  <c r="M503" i="36"/>
  <c r="L503" i="36"/>
  <c r="K503" i="36"/>
  <c r="J503" i="36"/>
  <c r="I503" i="36"/>
  <c r="H503" i="36"/>
  <c r="G503" i="36"/>
  <c r="F503" i="36"/>
  <c r="E503" i="36"/>
  <c r="D503" i="36"/>
  <c r="C503" i="36"/>
  <c r="B503" i="36"/>
  <c r="Z502" i="36"/>
  <c r="W502" i="36"/>
  <c r="V502" i="36"/>
  <c r="S502" i="36"/>
  <c r="R502" i="36"/>
  <c r="Q502" i="36"/>
  <c r="P502" i="36"/>
  <c r="M502" i="36"/>
  <c r="L502" i="36"/>
  <c r="K502" i="36"/>
  <c r="J502" i="36"/>
  <c r="I502" i="36"/>
  <c r="H502" i="36"/>
  <c r="G502" i="36"/>
  <c r="F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S344" i="36"/>
  <c r="R344" i="36"/>
  <c r="Q344" i="36"/>
  <c r="P344" i="36"/>
  <c r="M344" i="36"/>
  <c r="L344" i="36"/>
  <c r="K344" i="36"/>
  <c r="J344" i="36"/>
  <c r="I344" i="36"/>
  <c r="H344" i="36"/>
  <c r="G344" i="36"/>
  <c r="F344" i="36"/>
  <c r="E344" i="36"/>
  <c r="D344" i="36"/>
  <c r="C344" i="36"/>
  <c r="B344" i="36"/>
  <c r="Z343" i="36"/>
  <c r="W343" i="36"/>
  <c r="V343" i="36"/>
  <c r="S343" i="36"/>
  <c r="R343" i="36"/>
  <c r="Q343" i="36"/>
  <c r="P343" i="36"/>
  <c r="M343" i="36"/>
  <c r="L343" i="36"/>
  <c r="K343" i="36"/>
  <c r="J343" i="36"/>
  <c r="I343" i="36"/>
  <c r="H343" i="36"/>
  <c r="G343" i="36"/>
  <c r="F343" i="36"/>
  <c r="E343" i="36"/>
  <c r="D343" i="36"/>
  <c r="C343" i="36"/>
  <c r="B343" i="36"/>
  <c r="Z342" i="36"/>
  <c r="W342" i="36"/>
  <c r="V342" i="36"/>
  <c r="S342" i="36"/>
  <c r="R342" i="36"/>
  <c r="Q342" i="36"/>
  <c r="P342" i="36"/>
  <c r="M342" i="36"/>
  <c r="L342" i="36"/>
  <c r="K342" i="36"/>
  <c r="I342" i="36"/>
  <c r="H342" i="36"/>
  <c r="G342" i="36"/>
  <c r="F342" i="36"/>
  <c r="E342" i="36"/>
  <c r="D342" i="36"/>
  <c r="C342" i="36"/>
  <c r="B342" i="36"/>
  <c r="Z341" i="36"/>
  <c r="W341" i="36"/>
  <c r="V341" i="36"/>
  <c r="S341" i="36"/>
  <c r="R341" i="36"/>
  <c r="Q341" i="36"/>
  <c r="P341" i="36"/>
  <c r="M341" i="36"/>
  <c r="L341" i="36"/>
  <c r="K341" i="36"/>
  <c r="J341" i="36"/>
  <c r="I341" i="36"/>
  <c r="H341" i="36"/>
  <c r="G341" i="36"/>
  <c r="F341" i="36"/>
  <c r="E341" i="36"/>
  <c r="D341" i="36"/>
  <c r="C341" i="36"/>
  <c r="B341" i="36"/>
  <c r="Z340" i="36"/>
  <c r="W340" i="36"/>
  <c r="V340" i="36"/>
  <c r="S340" i="36"/>
  <c r="R340" i="36"/>
  <c r="Q340" i="36"/>
  <c r="P340" i="36"/>
  <c r="M340" i="36"/>
  <c r="L340" i="36"/>
  <c r="K340" i="36"/>
  <c r="J340" i="36"/>
  <c r="I340" i="36"/>
  <c r="H340" i="36"/>
  <c r="G340" i="36"/>
  <c r="F340" i="36"/>
  <c r="E340" i="36"/>
  <c r="D340" i="36"/>
  <c r="C340" i="36"/>
  <c r="B340" i="36"/>
  <c r="Z339" i="36"/>
  <c r="W339" i="36"/>
  <c r="V339" i="36"/>
  <c r="S339" i="36"/>
  <c r="R339" i="36"/>
  <c r="Q339" i="36"/>
  <c r="P339" i="36"/>
  <c r="M339" i="36"/>
  <c r="L339" i="36"/>
  <c r="K339" i="36"/>
  <c r="J339" i="36"/>
  <c r="I339" i="36"/>
  <c r="H339" i="36"/>
  <c r="G339" i="36"/>
  <c r="F339" i="36"/>
  <c r="E339" i="36"/>
  <c r="D339" i="36"/>
  <c r="C339" i="36"/>
  <c r="B339" i="36"/>
  <c r="Z338" i="36"/>
  <c r="W338" i="36"/>
  <c r="V338" i="36"/>
  <c r="S338" i="36"/>
  <c r="R338" i="36"/>
  <c r="Q338" i="36"/>
  <c r="P338" i="36"/>
  <c r="M338" i="36"/>
  <c r="L338" i="36"/>
  <c r="K338" i="36"/>
  <c r="J338" i="36"/>
  <c r="I338" i="36"/>
  <c r="H338" i="36"/>
  <c r="G338" i="36"/>
  <c r="F338" i="36"/>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97" i="45"/>
  <c r="J697" i="45"/>
  <c r="I697" i="45"/>
  <c r="H697" i="45"/>
  <c r="G697" i="45"/>
  <c r="F697" i="45"/>
  <c r="E697" i="45"/>
  <c r="D697" i="45"/>
  <c r="C697" i="45"/>
  <c r="C695" i="45"/>
  <c r="C694" i="45"/>
  <c r="C693" i="45"/>
  <c r="C692" i="45"/>
  <c r="C691" i="45"/>
  <c r="C690" i="45"/>
  <c r="C689" i="45"/>
  <c r="C688" i="45"/>
  <c r="C687" i="45"/>
  <c r="C686" i="45"/>
  <c r="C685" i="45"/>
  <c r="C684" i="45"/>
  <c r="K675" i="45"/>
  <c r="J675" i="45"/>
  <c r="I675" i="45"/>
  <c r="H675" i="45"/>
  <c r="G675" i="45"/>
  <c r="F675" i="45"/>
  <c r="E675" i="45"/>
  <c r="D675" i="45"/>
  <c r="C675" i="45"/>
  <c r="C673" i="45"/>
  <c r="C672" i="45"/>
  <c r="C671" i="45"/>
  <c r="C670" i="45"/>
  <c r="C669" i="45"/>
  <c r="C668" i="45"/>
  <c r="C667" i="45"/>
  <c r="C666" i="45"/>
  <c r="C665" i="45"/>
  <c r="C664" i="45"/>
  <c r="C663" i="45"/>
  <c r="C662" i="45"/>
  <c r="K658" i="45"/>
  <c r="J658" i="45"/>
  <c r="I658" i="45"/>
  <c r="H658" i="45"/>
  <c r="G658" i="45"/>
  <c r="F658" i="45"/>
  <c r="E658" i="45"/>
  <c r="D658" i="45"/>
  <c r="C658" i="45"/>
  <c r="C656" i="45"/>
  <c r="C655" i="45"/>
  <c r="C654" i="45"/>
  <c r="C653" i="45"/>
  <c r="C652" i="45"/>
  <c r="C651" i="45"/>
  <c r="C650" i="45"/>
  <c r="C649" i="45"/>
  <c r="C648" i="45"/>
  <c r="C647" i="45"/>
  <c r="C646" i="45"/>
  <c r="C645"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 r="E26" i="57"/>
  <c r="F26" i="57" s="1"/>
  <c r="D26" i="57"/>
  <c r="C26" i="57"/>
  <c r="B26" i="57"/>
  <c r="F25" i="57"/>
  <c r="D25" i="57"/>
  <c r="F24" i="57"/>
  <c r="D24" i="57"/>
  <c r="F23" i="57"/>
  <c r="D23" i="57"/>
  <c r="H22" i="57"/>
  <c r="F22" i="57"/>
  <c r="D22" i="57"/>
  <c r="F21" i="57"/>
  <c r="D21" i="57"/>
  <c r="F13" i="57"/>
  <c r="E13" i="57"/>
  <c r="D13" i="57"/>
  <c r="C13" i="57"/>
  <c r="B13" i="57"/>
  <c r="F12" i="57"/>
  <c r="D12" i="57"/>
  <c r="F11" i="57"/>
  <c r="D11" i="57"/>
  <c r="F10" i="57"/>
  <c r="D10" i="57"/>
  <c r="H9" i="57"/>
  <c r="F9" i="57"/>
  <c r="D9" i="57"/>
  <c r="F8" i="57"/>
  <c r="D8" i="57"/>
</calcChain>
</file>

<file path=xl/sharedStrings.xml><?xml version="1.0" encoding="utf-8"?>
<sst xmlns="http://schemas.openxmlformats.org/spreadsheetml/2006/main" count="6035" uniqueCount="487">
  <si>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</si>
  <si>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</si>
  <si>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</si>
  <si>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</si>
  <si>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</si>
  <si>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</si>
  <si>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</si>
  <si>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</si>
  <si>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</si>
  <si>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</si>
  <si>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</si>
  <si>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</si>
  <si>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</si>
  <si>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</si>
  <si>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</si>
  <si>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</si>
  <si>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</si>
  <si>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</si>
  <si>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</si>
  <si>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</si>
  <si>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</si>
  <si>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</si>
  <si>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</si>
  <si>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</si>
  <si>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</si>
  <si>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</si>
  <si>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</si>
  <si>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</si>
  <si>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</si>
  <si>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</si>
  <si>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</si>
  <si>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</si>
  <si>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</si>
  <si>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</si>
  <si>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</si>
  <si>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</si>
  <si>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</si>
  <si>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</si>
  <si>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</si>
  <si>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</si>
  <si>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</si>
  <si>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</si>
  <si>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</si>
  <si>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</si>
  <si>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</si>
  <si>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</si>
  <si>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</si>
  <si>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</si>
  <si>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</si>
  <si>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</si>
  <si>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</si>
  <si>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</si>
  <si>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</si>
  <si>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</si>
  <si>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</si>
  <si>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</si>
  <si>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</si>
  <si>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</si>
  <si>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</si>
  <si>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</si>
  <si>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</si>
  <si>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</si>
  <si>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</si>
  <si>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</si>
  <si>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</si>
  <si>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</si>
  <si>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</si>
  <si>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</si>
  <si>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</si>
  <si>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</si>
  <si>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</si>
  <si>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</si>
  <si>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</si>
  <si>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</si>
  <si>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</si>
  <si>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</si>
  <si>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</si>
  <si>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</si>
  <si>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</si>
  <si>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</si>
  <si>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</si>
  <si>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</si>
  <si>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</si>
  <si>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</si>
  <si>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</si>
  <si>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</si>
  <si>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</si>
  <si>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</si>
  <si>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</si>
  <si>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</si>
  <si>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</si>
  <si>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</si>
  <si>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</si>
  <si>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</si>
  <si>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</si>
  <si>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</si>
  <si>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</si>
  <si>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</si>
  <si>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</si>
  <si>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</si>
  <si>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</si>
  <si>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</si>
  <si>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</si>
  <si>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</si>
  <si>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</si>
  <si>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</si>
  <si>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</si>
  <si>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</si>
  <si>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</si>
  <si>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</si>
  <si>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</si>
  <si>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</si>
  <si>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</si>
  <si>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</si>
  <si>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</si>
  <si>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</si>
  <si>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</si>
  <si>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</si>
  <si>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</si>
  <si>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</si>
  <si>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</si>
  <si>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</si>
  <si>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</si>
  <si>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</si>
  <si>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</si>
  <si>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</si>
  <si>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</si>
  <si>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</si>
  <si>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</si>
  <si>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</si>
  <si>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</si>
  <si>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</si>
  <si>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</si>
  <si>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</si>
  <si>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</si>
  <si>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</si>
  <si>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</si>
  <si>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</si>
  <si>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</si>
  <si>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</si>
  <si>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</si>
  <si>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</si>
  <si>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</si>
  <si>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</si>
  <si>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</si>
  <si>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</si>
  <si>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</si>
  <si>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</si>
  <si>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</si>
  <si>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</si>
  <si>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</si>
  <si>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</si>
  <si>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</si>
  <si>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</si>
  <si>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</si>
  <si>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</si>
  <si>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</si>
  <si>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</si>
  <si>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</si>
  <si>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</si>
  <si>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</si>
  <si>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</si>
  <si>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</si>
  <si>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</si>
  <si>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</si>
  <si>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</si>
  <si>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</si>
  <si>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</si>
  <si>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</si>
  <si>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</si>
  <si>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</si>
  <si>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</si>
  <si>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</si>
  <si>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</si>
  <si>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</si>
  <si>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</si>
  <si>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</si>
  <si>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</si>
  <si>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</si>
  <si>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</si>
  <si>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</si>
  <si>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</si>
  <si>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</si>
  <si>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</si>
  <si>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</si>
  <si>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</si>
  <si>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</si>
  <si>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</si>
  <si>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</si>
  <si>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</si>
  <si>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</si>
  <si>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</si>
  <si>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</si>
  <si>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</si>
  <si>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</si>
  <si>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</si>
  <si>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</si>
  <si>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</si>
  <si>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</si>
  <si>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</si>
  <si>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</si>
  <si>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</si>
  <si>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</si>
  <si>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</si>
  <si>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</si>
  <si>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</si>
  <si>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</si>
  <si>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</si>
  <si>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</si>
  <si>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</si>
  <si>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</si>
  <si>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</si>
  <si>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</si>
  <si>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</si>
  <si>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</si>
  <si>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</si>
  <si>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</si>
  <si>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</si>
  <si>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</si>
  <si>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</si>
  <si>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</si>
  <si>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</si>
  <si>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</si>
  <si>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</si>
  <si>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</si>
  <si>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</si>
  <si>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</si>
  <si>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</si>
  <si>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</si>
  <si>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</si>
  <si>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</si>
  <si>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</si>
  <si>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</si>
  <si>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</si>
  <si>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</si>
  <si>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</si>
  <si>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</si>
  <si>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</si>
  <si>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</si>
  <si>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</si>
  <si>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</si>
  <si>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</si>
  <si>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</si>
  <si>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</si>
  <si>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</si>
  <si>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</si>
  <si>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</si>
  <si>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</si>
  <si>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</si>
  <si>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</si>
  <si>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</si>
  <si>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</si>
  <si>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</si>
  <si>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</si>
  <si>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</si>
  <si>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</si>
  <si>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</si>
  <si>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</si>
  <si>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</si>
  <si>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</si>
  <si>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</si>
  <si>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</si>
  <si>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</si>
  <si>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</si>
  <si>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</si>
  <si>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</si>
  <si>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</si>
  <si>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</si>
  <si>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</si>
  <si>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</si>
  <si>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</si>
  <si>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</si>
  <si>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</si>
  <si>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</si>
  <si>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</si>
  <si>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</si>
  <si>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</si>
  <si>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</si>
  <si>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</si>
  <si>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</si>
  <si>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</si>
  <si>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</si>
  <si>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</si>
  <si>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</si>
  <si>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</si>
  <si>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</si>
  <si>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</si>
  <si>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</si>
  <si>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</si>
  <si>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</si>
  <si>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</si>
  <si>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</si>
  <si>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</si>
  <si>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</si>
  <si>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</si>
  <si>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</si>
  <si>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</si>
  <si>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</si>
  <si>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</si>
  <si>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</si>
  <si>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</si>
  <si>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</si>
  <si>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</si>
  <si>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</si>
  <si>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</si>
  <si>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</si>
  <si>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</si>
  <si>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</si>
  <si>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</si>
  <si>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</si>
  <si>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</si>
  <si>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</si>
  <si>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</si>
  <si>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</si>
  <si>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</si>
  <si>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</si>
  <si>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</si>
  <si>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</si>
  <si>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</si>
  <si>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</si>
  <si>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</si>
  <si>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</si>
  <si>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</si>
  <si>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</si>
  <si>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</si>
  <si>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</si>
  <si>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</si>
  <si>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</si>
  <si>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</si>
  <si>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</si>
  <si>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</si>
  <si>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</si>
  <si>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</si>
  <si>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</si>
  <si>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</si>
  <si>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</si>
  <si>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</si>
  <si>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</si>
  <si>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</si>
  <si>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</si>
  <si>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</si>
  <si>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</si>
  <si>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</si>
  <si>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</si>
  <si>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</si>
  <si>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</si>
  <si>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</si>
  <si>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</si>
  <si>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</si>
  <si>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</si>
  <si>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</si>
  <si>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</si>
  <si>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</si>
  <si>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</si>
  <si>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</si>
  <si>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</si>
  <si>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</si>
  <si>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</si>
  <si>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</si>
  <si>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</si>
  <si>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</si>
  <si>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</si>
  <si>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</si>
  <si>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</si>
  <si>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</si>
  <si>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</si>
  <si>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</si>
  <si>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</si>
  <si>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</si>
  <si>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</si>
  <si>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</si>
  <si>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</si>
  <si>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</si>
  <si>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</si>
  <si>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</si>
  <si>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</si>
  <si>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</si>
  <si>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</si>
  <si>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</si>
  <si>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</si>
  <si>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</si>
  <si>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</si>
  <si>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</si>
  <si>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</si>
  <si>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</si>
  <si>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</si>
  <si>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</si>
  <si>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</si>
  <si>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</si>
  <si>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</si>
  <si>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</si>
  <si>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</si>
  <si>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</si>
  <si>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</si>
  <si>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</si>
  <si>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</si>
  <si>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</si>
  <si>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</si>
  <si>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</si>
  <si>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</si>
  <si>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</si>
  <si>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</si>
  <si>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</si>
  <si>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</si>
  <si>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</si>
  <si>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</si>
  <si>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</si>
  <si>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</si>
  <si>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</si>
  <si>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</si>
  <si>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</si>
  <si>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</si>
  <si>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</si>
  <si>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</si>
  <si>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</si>
  <si>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</si>
  <si>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</si>
  <si>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</si>
  <si>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</si>
  <si>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</si>
  <si>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</si>
  <si>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</si>
  <si>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</si>
  <si>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</si>
  <si>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</si>
  <si>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</si>
  <si>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</si>
  <si>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</si>
  <si>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</si>
  <si>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</si>
  <si>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</si>
  <si>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</si>
  <si>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</si>
  <si>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</si>
  <si>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</si>
  <si>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</si>
  <si>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</si>
  <si>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</si>
  <si>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</si>
  <si>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</si>
  <si>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</si>
  <si>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</si>
  <si>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</si>
  <si>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</si>
  <si>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</si>
  <si>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</si>
  <si>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</si>
  <si>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</si>
  <si>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</si>
  <si>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</si>
  <si>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</si>
  <si>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</si>
  <si>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</si>
  <si>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</si>
  <si>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</si>
  <si>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</si>
  <si>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</si>
  <si>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</si>
  <si>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</si>
  <si>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</si>
  <si>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</si>
  <si>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</si>
  <si>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</si>
  <si>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</si>
  <si>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</si>
  <si>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</si>
  <si>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11.05.2020 - 17.05.2020</t>
  </si>
  <si>
    <t/>
  </si>
  <si>
    <t>14.06.2020</t>
  </si>
  <si>
    <t>Tydzień 24</t>
  </si>
  <si>
    <t>Dane nie zostały przesłane - niektóre ceny takie same jak tydzień wcześniej: EL, MT</t>
  </si>
  <si>
    <t>08 - 14.06.2020r.</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</si>
  <si>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I-IV 2020 r.</t>
    </r>
    <r>
      <rPr>
        <b/>
        <sz val="14"/>
        <color indexed="8"/>
        <rFont val="Arial"/>
        <family val="2"/>
        <charset val="238"/>
      </rPr>
      <t xml:space="preserve"> (dane wstępne)</t>
    </r>
  </si>
  <si>
    <t>OKRES: I-IV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</si>
  <si>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I-IV 2020 r. (dane wstępne) </t>
    </r>
    <r>
      <rPr>
        <b/>
        <sz val="11"/>
        <rFont val="Times New Roman"/>
        <family val="1"/>
        <charset val="238"/>
      </rPr>
      <t xml:space="preserve">w porównaniu do I-IV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</si>
  <si>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I-IV 2020 r. (dane wstępne)  </t>
    </r>
    <r>
      <rPr>
        <b/>
        <sz val="11"/>
        <rFont val="Times New Roman"/>
        <family val="1"/>
        <charset val="238"/>
      </rPr>
      <t>w porównaniu do I-IV 2019 r.  (</t>
    </r>
    <r>
      <rPr>
        <i/>
        <sz val="11"/>
        <rFont val="Times New Roman"/>
        <family val="1"/>
        <charset val="238"/>
      </rPr>
      <t>wg wstępnych danych Min. Finansów</t>
    </r>
    <r>
      <rPr>
        <b/>
        <sz val="11"/>
        <rFont val="Times New Roman"/>
        <family val="1"/>
        <charset val="238"/>
      </rPr>
      <t>).</t>
    </r>
  </si>
  <si>
    <t>I-IV 2020 r. (wstępne)</t>
  </si>
  <si>
    <t>I-IV 2019 r.</t>
  </si>
  <si>
    <t>zmiana w stos. do I-IV 2019r.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</si>
  <si>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I-IV 2020 r.</t>
    </r>
    <r>
      <rPr>
        <b/>
        <sz val="14"/>
        <color indexed="8"/>
        <rFont val="Arial"/>
        <family val="2"/>
        <charset val="238"/>
      </rPr>
      <t xml:space="preserve"> (dane wstępne)</t>
    </r>
  </si>
  <si>
    <t>OKRES: I-IV 2020 r. (wstępne) - ważniejsze państwa</t>
  </si>
  <si>
    <t>2020-06-21</t>
  </si>
  <si>
    <t>NR 25/2020</t>
  </si>
  <si>
    <t>Notowania z okresu: 15-21.06.2020r.</t>
  </si>
  <si>
    <t>25.06.2020 r.</t>
  </si>
  <si>
    <r>
      <t xml:space="preserve">Tablica 5. Średnie ceny sprzedaży netto (bez VAT) elementów mięsa wołowego wg makroregionów </t>
    </r>
    <r>
      <rPr>
        <b/>
        <sz val="14"/>
        <color rgb="FF0000FF"/>
        <rFont val="Times New Roman CE"/>
        <family val="1"/>
        <charset val="238"/>
      </rPr>
      <t>w okresie: 15-21.06.2020</t>
    </r>
  </si>
  <si>
    <t>21.06.2020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</si>
</sst>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cellStyleXfs>
  <cellXfs count="149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0" fontId="203" fillId="64" borderId="38" xfId="188" applyFont="1" applyFill="1" applyBorder="1" applyAlignment="1" applyProtection="1">
      <alignment horizontal="center" vertical="center"/>
      <protection locked="0"/>
    </xf>
    <xf numFmtId="0" fontId="203" fillId="61" borderId="38" xfId="188" applyFont="1" applyFill="1" applyBorder="1" applyAlignment="1" applyProtection="1">
      <alignment horizontal="center" vertical="center"/>
      <protection locked="0"/>
    </xf>
    <xf numFmtId="0" fontId="203" fillId="61" borderId="40" xfId="188" applyFont="1" applyFill="1" applyBorder="1" applyAlignment="1" applyProtection="1">
      <alignment horizontal="center" vertical="center"/>
      <protection locked="0"/>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0" borderId="47" xfId="0" applyNumberFormat="1" applyFont="1" applyBorder="1" applyAlignment="1">
      <alignment horizontal="center" vertical="center" wrapText="1"/>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165" fontId="57" fillId="0" borderId="42" xfId="51" applyNumberFormat="1" applyFont="1" applyBorder="1"/>
    <xf numFmtId="43" fontId="204" fillId="60" borderId="3" xfId="217" applyFont="1" applyFill="1" applyBorder="1" applyAlignment="1">
      <alignment horizontal="center" vertical="center"/>
    </xf>
    <xf numFmtId="0" fontId="200" fillId="60" borderId="0" xfId="216" applyFont="1" applyFill="1" applyBorder="1" applyAlignment="1">
      <alignment horizontal="center" vertical="center"/>
    </xf>
    <xf numFmtId="0" fontId="204" fillId="60" borderId="0" xfId="216" applyFont="1" applyFill="1" applyBorder="1" applyAlignment="1" applyProtection="1">
      <alignment horizontal="center" vertical="center"/>
      <protection locked="0"/>
    </xf>
    <xf numFmtId="2" fontId="204" fillId="60" borderId="2" xfId="216" applyNumberFormat="1" applyFont="1" applyFill="1" applyBorder="1" applyAlignment="1" applyProtection="1">
      <alignment horizontal="center" vertical="center"/>
      <protection locked="0"/>
    </xf>
    <xf numFmtId="2" fontId="204" fillId="60" borderId="3" xfId="216" applyNumberFormat="1" applyFont="1" applyFill="1" applyBorder="1" applyAlignment="1" applyProtection="1">
      <alignment horizontal="center" vertical="center"/>
      <protection locked="0"/>
    </xf>
    <xf numFmtId="2" fontId="204" fillId="60" borderId="3" xfId="216" applyNumberFormat="1" applyFont="1" applyFill="1" applyBorder="1" applyAlignment="1">
      <alignment horizontal="center" vertical="center"/>
    </xf>
    <xf numFmtId="2" fontId="204" fillId="64" borderId="3" xfId="21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16" applyNumberFormat="1" applyFont="1" applyFill="1" applyBorder="1" applyAlignment="1">
      <alignment horizontal="center" vertical="center"/>
    </xf>
    <xf numFmtId="0" fontId="200" fillId="60" borderId="0" xfId="21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2" fontId="204" fillId="60" borderId="96" xfId="216" applyNumberFormat="1" applyFont="1" applyFill="1" applyBorder="1" applyAlignment="1">
      <alignment horizontal="center" vertical="center"/>
    </xf>
    <xf numFmtId="2" fontId="204" fillId="60" borderId="97" xfId="216" applyNumberFormat="1" applyFont="1" applyFill="1" applyBorder="1" applyAlignment="1">
      <alignment horizontal="center" vertical="center"/>
    </xf>
    <xf numFmtId="2" fontId="204" fillId="64" borderId="97" xfId="21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1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16" applyNumberFormat="1" applyFont="1" applyFill="1" applyBorder="1" applyAlignment="1">
      <alignment horizontal="center" vertical="center"/>
    </xf>
    <xf numFmtId="0" fontId="200" fillId="60" borderId="0" xfId="216" applyFont="1" applyFill="1"/>
    <xf numFmtId="171" fontId="204" fillId="60" borderId="96" xfId="99" applyNumberFormat="1" applyFont="1" applyFill="1" applyBorder="1" applyAlignment="1">
      <alignment horizontal="center" vertical="center"/>
    </xf>
    <xf numFmtId="2" fontId="204" fillId="60" borderId="100" xfId="216" applyNumberFormat="1" applyFont="1" applyFill="1" applyBorder="1" applyAlignment="1">
      <alignment horizontal="center" vertical="center"/>
    </xf>
    <xf numFmtId="2" fontId="204" fillId="60" borderId="101" xfId="216" applyNumberFormat="1" applyFont="1" applyFill="1" applyBorder="1" applyAlignment="1">
      <alignment horizontal="center" vertical="center"/>
    </xf>
    <xf numFmtId="2" fontId="204" fillId="64" borderId="101" xfId="21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1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16" applyNumberFormat="1" applyFont="1" applyFill="1" applyBorder="1" applyAlignment="1">
      <alignment horizontal="center" vertical="center"/>
    </xf>
    <xf numFmtId="2" fontId="204" fillId="60" borderId="100" xfId="216" applyNumberFormat="1" applyFont="1" applyFill="1" applyBorder="1" applyAlignment="1" applyProtection="1">
      <alignment horizontal="center" vertical="center"/>
      <protection locked="0"/>
    </xf>
    <xf numFmtId="2" fontId="204" fillId="60" borderId="101" xfId="216" applyNumberFormat="1" applyFont="1" applyFill="1" applyBorder="1" applyAlignment="1" applyProtection="1">
      <alignment horizontal="center" vertical="center"/>
      <protection locked="0"/>
    </xf>
    <xf numFmtId="2" fontId="204" fillId="64" borderId="101" xfId="216" applyNumberFormat="1" applyFont="1" applyFill="1" applyBorder="1" applyAlignment="1" applyProtection="1">
      <alignment horizontal="center" vertical="center"/>
      <protection locked="0"/>
    </xf>
    <xf numFmtId="169" fontId="204" fillId="60" borderId="0" xfId="21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16" applyNumberFormat="1" applyFont="1" applyFill="1" applyBorder="1" applyAlignment="1">
      <alignment horizontal="center" vertical="center"/>
    </xf>
    <xf numFmtId="2" fontId="204" fillId="61" borderId="101" xfId="216" applyNumberFormat="1" applyFont="1" applyFill="1" applyBorder="1" applyAlignment="1" applyProtection="1">
      <alignment horizontal="center" vertical="center"/>
      <protection locked="0"/>
    </xf>
    <xf numFmtId="2" fontId="204" fillId="61" borderId="101" xfId="21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1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16" applyNumberFormat="1" applyFont="1" applyFill="1" applyBorder="1" applyAlignment="1" applyProtection="1">
      <alignment horizontal="center" vertical="center"/>
      <protection locked="0"/>
    </xf>
    <xf numFmtId="2" fontId="204" fillId="61" borderId="106" xfId="21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1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1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9</xdr:col>
      <xdr:colOff>524777</xdr:colOff>
      <xdr:row>43</xdr:row>
      <xdr:rowOff>6000</xdr:rowOff>
    </xdr:to>
    <xdr:pic>
      <xdr:nvPicPr>
        <xdr:cNvPr id="12" name="Obraz 11"/>
        <xdr:cNvPicPr>
          <a:picLocks noChangeAspect="1"/>
        </xdr:cNvPicPr>
      </xdr:nvPicPr>
      <xdr:blipFill>
        <a:blip xmlns:r="http://schemas.openxmlformats.org/officeDocument/2006/relationships" r:embed="rId1"/>
        <a:stretch>
          <a:fillRect/>
        </a:stretch>
      </xdr:blipFill>
      <xdr:spPr>
        <a:xfrm>
          <a:off x="0" y="3705225"/>
          <a:ext cx="6011177" cy="3292125"/>
        </a:xfrm>
        <a:prstGeom prst="rect">
          <a:avLst/>
        </a:prstGeom>
      </xdr:spPr>
    </xdr:pic>
    <xdr:clientData/>
  </xdr:twoCellAnchor>
  <xdr:twoCellAnchor editAs="oneCell">
    <xdr:from>
      <xdr:col>10</xdr:col>
      <xdr:colOff>0</xdr:colOff>
      <xdr:row>23</xdr:row>
      <xdr:rowOff>0</xdr:rowOff>
    </xdr:from>
    <xdr:to>
      <xdr:col>19</xdr:col>
      <xdr:colOff>524777</xdr:colOff>
      <xdr:row>43</xdr:row>
      <xdr:rowOff>6000</xdr:rowOff>
    </xdr:to>
    <xdr:pic>
      <xdr:nvPicPr>
        <xdr:cNvPr id="13" name="Obraz 12"/>
        <xdr:cNvPicPr>
          <a:picLocks noChangeAspect="1"/>
        </xdr:cNvPicPr>
      </xdr:nvPicPr>
      <xdr:blipFill>
        <a:blip xmlns:r="http://schemas.openxmlformats.org/officeDocument/2006/relationships" r:embed="rId2"/>
        <a:stretch>
          <a:fillRect/>
        </a:stretch>
      </xdr:blipFill>
      <xdr:spPr>
        <a:xfrm>
          <a:off x="6096000" y="3705225"/>
          <a:ext cx="6011177" cy="3292125"/>
        </a:xfrm>
        <a:prstGeom prst="rect">
          <a:avLst/>
        </a:prstGeom>
      </xdr:spPr>
    </xdr:pic>
    <xdr:clientData/>
  </xdr:twoCellAnchor>
  <xdr:twoCellAnchor editAs="oneCell">
    <xdr:from>
      <xdr:col>0</xdr:col>
      <xdr:colOff>0</xdr:colOff>
      <xdr:row>1</xdr:row>
      <xdr:rowOff>0</xdr:rowOff>
    </xdr:from>
    <xdr:to>
      <xdr:col>9</xdr:col>
      <xdr:colOff>524777</xdr:colOff>
      <xdr:row>21</xdr:row>
      <xdr:rowOff>35336</xdr:rowOff>
    </xdr:to>
    <xdr:pic>
      <xdr:nvPicPr>
        <xdr:cNvPr id="5" name="Obraz 4"/>
        <xdr:cNvPicPr>
          <a:picLocks noChangeAspect="1"/>
        </xdr:cNvPicPr>
      </xdr:nvPicPr>
      <xdr:blipFill>
        <a:blip xmlns:r="http://schemas.openxmlformats.org/officeDocument/2006/relationships" r:embed="rId3"/>
        <a:stretch>
          <a:fillRect/>
        </a:stretch>
      </xdr:blipFill>
      <xdr:spPr>
        <a:xfrm>
          <a:off x="0" y="161925"/>
          <a:ext cx="6011177" cy="3273836"/>
        </a:xfrm>
        <a:prstGeom prst="rect">
          <a:avLst/>
        </a:prstGeom>
      </xdr:spPr>
    </xdr:pic>
    <xdr:clientData/>
  </xdr:twoCellAnchor>
  <xdr:twoCellAnchor editAs="oneCell">
    <xdr:from>
      <xdr:col>10</xdr:col>
      <xdr:colOff>0</xdr:colOff>
      <xdr:row>1</xdr:row>
      <xdr:rowOff>0</xdr:rowOff>
    </xdr:from>
    <xdr:to>
      <xdr:col>19</xdr:col>
      <xdr:colOff>526415</xdr:colOff>
      <xdr:row>21</xdr:row>
      <xdr:rowOff>54610</xdr:rowOff>
    </xdr:to>
    <xdr:pic>
      <xdr:nvPicPr>
        <xdr:cNvPr id="11" name="Obraz 10"/>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161925"/>
          <a:ext cx="6012815" cy="329311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zoomScale="130" zoomScaleNormal="130" workbookViewId="0">
      <selection activeCell="M28" sqref="M28"/>
    </sheetView>
  </sheetViews>
  <sheetFormatPr defaultRowHeight="11.25"/>
  <cols>
    <col min="1" max="1" width="4.42578125" style="1192" customWidth="1"/>
    <col min="2" max="2" width="13.7109375" style="1192" customWidth="1"/>
    <col min="3" max="3" width="10.28515625" style="1192" customWidth="1"/>
    <col min="4" max="4" width="10.7109375" style="1192" customWidth="1"/>
    <col min="5" max="6" width="9.140625" style="1192"/>
    <col min="7" max="7" width="12.42578125" style="1192" customWidth="1"/>
    <col min="8" max="16384" width="9.140625" style="1192"/>
  </cols>
  <sheetData>
    <row r="2" spans="1:18" ht="12.75">
      <c r="B2" s="1193" t="s">
        <v>0</v>
      </c>
      <c r="G2" s="1194" t="s">
        <v>484</v>
      </c>
      <c r="I2" s="1195"/>
    </row>
    <row r="3" spans="1:18" ht="12.75">
      <c r="B3" s="1193" t="s">
        <v>460</v>
      </c>
    </row>
    <row r="5" spans="1:18">
      <c r="B5" s="1196" t="s">
        <v>461</v>
      </c>
      <c r="C5" s="1196"/>
      <c r="D5" s="1196"/>
      <c r="E5" s="1196"/>
      <c r="F5" s="1196"/>
    </row>
    <row r="6" spans="1:18">
      <c r="B6" s="1197"/>
      <c r="C6" s="1198"/>
      <c r="D6" s="1199"/>
      <c r="E6" s="1199"/>
      <c r="F6" s="1199"/>
      <c r="G6" s="1199"/>
      <c r="H6" s="1199"/>
      <c r="I6" s="1199"/>
      <c r="J6" s="1199"/>
    </row>
    <row r="7" spans="1:18">
      <c r="B7" s="1197" t="s">
        <v>1</v>
      </c>
      <c r="C7" s="1198"/>
      <c r="D7" s="1199"/>
      <c r="E7" s="1199"/>
      <c r="F7" s="1199"/>
      <c r="G7" s="1199"/>
      <c r="H7" s="1199"/>
      <c r="I7" s="1199"/>
      <c r="J7" s="1199"/>
    </row>
    <row r="8" spans="1:18">
      <c r="B8" s="1197" t="s">
        <v>2</v>
      </c>
      <c r="C8" s="1198"/>
      <c r="D8" s="1199"/>
      <c r="E8" s="1199"/>
      <c r="F8" s="1199"/>
      <c r="G8" s="1199"/>
      <c r="H8" s="1199"/>
      <c r="I8" s="1199"/>
      <c r="J8" s="1199"/>
    </row>
    <row r="9" spans="1:18" ht="23.25">
      <c r="B9" s="1199"/>
      <c r="C9" s="1199"/>
      <c r="D9" s="1199"/>
      <c r="E9" s="1199"/>
      <c r="H9" s="1199"/>
      <c r="I9" s="1199"/>
      <c r="J9" s="1200"/>
    </row>
    <row r="10" spans="1:18" ht="24.75" customHeight="1">
      <c r="B10" s="1201" t="s">
        <v>482</v>
      </c>
      <c r="C10" s="1202"/>
      <c r="D10" s="1203" t="s">
        <v>68</v>
      </c>
      <c r="E10" s="1200"/>
      <c r="F10" s="1200"/>
      <c r="G10" s="1200"/>
      <c r="H10" s="1200"/>
      <c r="I10" s="1200"/>
      <c r="J10" s="1199"/>
    </row>
    <row r="11" spans="1:18">
      <c r="B11" s="1198"/>
      <c r="C11" s="1198"/>
      <c r="E11" s="1199"/>
      <c r="F11" s="1204" t="s">
        <v>255</v>
      </c>
      <c r="G11" s="1199"/>
      <c r="H11" s="1199"/>
      <c r="I11" s="1199"/>
      <c r="J11" s="1199"/>
    </row>
    <row r="12" spans="1:18" ht="15.75">
      <c r="B12" s="1205"/>
      <c r="C12" s="1198"/>
      <c r="D12" s="1199"/>
      <c r="E12" s="1199"/>
      <c r="F12" s="1199"/>
      <c r="G12" s="1206"/>
      <c r="H12" s="1207"/>
      <c r="I12" s="1199"/>
      <c r="J12" s="1199"/>
    </row>
    <row r="13" spans="1:18" ht="15.75">
      <c r="A13" s="1199"/>
      <c r="B13" s="1201" t="s">
        <v>483</v>
      </c>
      <c r="C13" s="1208"/>
      <c r="D13" s="1208"/>
      <c r="E13" s="1208"/>
      <c r="F13" s="1199"/>
      <c r="G13" s="1199"/>
      <c r="H13" s="65"/>
      <c r="I13" s="1199"/>
      <c r="J13" s="1199"/>
    </row>
    <row r="14" spans="1:18" ht="12.75">
      <c r="A14" s="1199"/>
      <c r="B14" s="1199"/>
      <c r="C14" s="1199"/>
      <c r="D14" s="1199"/>
      <c r="E14" s="1199"/>
      <c r="F14" s="1199"/>
      <c r="G14" s="1199"/>
      <c r="H14" s="65"/>
      <c r="I14" s="1199"/>
      <c r="J14" s="1199"/>
    </row>
    <row r="15" spans="1:18" ht="18.75">
      <c r="A15" s="1209"/>
      <c r="B15" s="1210"/>
      <c r="C15" s="1211"/>
      <c r="D15" s="1211"/>
      <c r="E15" s="1212"/>
      <c r="F15" s="1212"/>
      <c r="G15" s="1212"/>
      <c r="H15" s="1212"/>
      <c r="I15" s="1211"/>
      <c r="J15" s="1211"/>
      <c r="K15" s="1211"/>
      <c r="L15" s="1212"/>
      <c r="M15" s="1212"/>
      <c r="N15" s="1212"/>
      <c r="P15" s="1199"/>
      <c r="Q15" s="1199"/>
      <c r="R15" s="1199"/>
    </row>
    <row r="16" spans="1:18" ht="12.75">
      <c r="B16" s="1213"/>
      <c r="C16" s="1213"/>
      <c r="D16" s="1214"/>
      <c r="E16" s="1214"/>
      <c r="F16" s="1214"/>
      <c r="G16" s="1214"/>
      <c r="H16" s="1214"/>
      <c r="I16" s="1214"/>
      <c r="J16" s="1214"/>
      <c r="K16" s="1215"/>
      <c r="L16" s="1215"/>
      <c r="M16" s="1215"/>
      <c r="N16" s="1215"/>
      <c r="O16" s="1215"/>
    </row>
    <row r="17" spans="2:11">
      <c r="B17" s="1197" t="s">
        <v>336</v>
      </c>
      <c r="C17" s="1198"/>
      <c r="D17" s="1199"/>
      <c r="E17" s="1199"/>
      <c r="F17" s="1199"/>
      <c r="G17" s="1199"/>
      <c r="H17" s="1199"/>
      <c r="I17" s="1199"/>
      <c r="J17" s="1199"/>
    </row>
    <row r="18" spans="2:11">
      <c r="B18" s="1199" t="s">
        <v>3</v>
      </c>
      <c r="C18" s="1199"/>
      <c r="D18" s="1199"/>
      <c r="E18" s="1199"/>
      <c r="F18" s="1199"/>
      <c r="G18" s="1199"/>
      <c r="H18" s="1199"/>
      <c r="I18" s="1199"/>
      <c r="J18" s="1199"/>
    </row>
    <row r="19" spans="2:11">
      <c r="B19" s="1199" t="s">
        <v>464</v>
      </c>
      <c r="C19" s="1199"/>
      <c r="D19" s="1199"/>
      <c r="E19" s="1199"/>
      <c r="F19" s="1199"/>
      <c r="G19" s="1199"/>
      <c r="H19" s="1199"/>
      <c r="I19" s="1199"/>
      <c r="J19" s="1199"/>
    </row>
    <row r="20" spans="2:11">
      <c r="B20" s="1199" t="s">
        <v>4</v>
      </c>
      <c r="C20" s="1199"/>
      <c r="D20" s="1199"/>
      <c r="E20" s="1199"/>
      <c r="F20" s="1199"/>
      <c r="G20" s="1199"/>
      <c r="H20" s="1199"/>
      <c r="I20" s="1199"/>
      <c r="J20" s="1199"/>
    </row>
    <row r="21" spans="2:11">
      <c r="B21" s="1199" t="s">
        <v>5</v>
      </c>
      <c r="C21" s="1199"/>
      <c r="D21" s="1199"/>
      <c r="E21" s="1199"/>
      <c r="F21" s="1199"/>
      <c r="G21" s="1199"/>
      <c r="H21" s="1199"/>
      <c r="I21" s="1199"/>
      <c r="J21" s="1199"/>
    </row>
    <row r="22" spans="2:11">
      <c r="B22" s="1199" t="s">
        <v>86</v>
      </c>
      <c r="C22" s="1199"/>
      <c r="D22" s="1199"/>
      <c r="E22" s="1199"/>
      <c r="F22" s="1199"/>
      <c r="G22" s="1199"/>
      <c r="H22" s="1199"/>
      <c r="I22" s="1199"/>
      <c r="J22" s="1199"/>
    </row>
    <row r="23" spans="2:11">
      <c r="B23" s="1199" t="s">
        <v>6</v>
      </c>
      <c r="C23" s="1199"/>
      <c r="D23" s="1199"/>
      <c r="E23" s="1199"/>
      <c r="F23" s="1199"/>
      <c r="G23" s="1199"/>
      <c r="H23" s="1199"/>
      <c r="I23" s="1199"/>
      <c r="J23" s="1199"/>
    </row>
    <row r="24" spans="2:11">
      <c r="B24" s="1199" t="s">
        <v>97</v>
      </c>
      <c r="C24" s="1199"/>
      <c r="D24" s="1199"/>
      <c r="E24" s="1199"/>
      <c r="F24" s="1199"/>
      <c r="G24" s="1199"/>
      <c r="H24" s="1199"/>
      <c r="I24" s="1199"/>
      <c r="J24" s="1199"/>
    </row>
    <row r="25" spans="2:11">
      <c r="B25" s="1199" t="s">
        <v>7</v>
      </c>
      <c r="C25" s="1199"/>
      <c r="D25" s="1199"/>
      <c r="E25" s="1199"/>
      <c r="F25" s="1199"/>
      <c r="G25" s="1199"/>
      <c r="H25" s="1199"/>
      <c r="I25" s="1199"/>
      <c r="J25" s="1199"/>
    </row>
    <row r="26" spans="2:11">
      <c r="C26" s="1199"/>
      <c r="D26" s="1199"/>
      <c r="E26" s="1199"/>
      <c r="F26" s="1199"/>
      <c r="G26" s="1199"/>
      <c r="H26" s="1199"/>
      <c r="I26" s="1199"/>
      <c r="J26" s="1199"/>
    </row>
    <row r="27" spans="2:11" ht="11.25" customHeight="1">
      <c r="B27" s="1216" t="s">
        <v>465</v>
      </c>
      <c r="C27" s="1199"/>
      <c r="D27" s="1199"/>
      <c r="E27" s="1199"/>
      <c r="F27" s="1199"/>
      <c r="G27" s="1199"/>
      <c r="H27" s="1199"/>
      <c r="I27" s="1199"/>
    </row>
    <row r="28" spans="2:11" ht="12.75">
      <c r="B28" s="1216"/>
    </row>
    <row r="29" spans="2:11" ht="12.75">
      <c r="B29" s="1216" t="s">
        <v>330</v>
      </c>
    </row>
    <row r="30" spans="2:11">
      <c r="B30" s="1217"/>
      <c r="C30" s="1218"/>
      <c r="D30" s="1218"/>
      <c r="E30" s="1218"/>
      <c r="F30" s="1218"/>
      <c r="G30" s="1218"/>
      <c r="H30" s="1218"/>
      <c r="I30" s="1218"/>
      <c r="J30" s="1218"/>
      <c r="K30" s="1218"/>
    </row>
    <row r="31" spans="2:11">
      <c r="B31" s="1219"/>
      <c r="C31" s="1218"/>
      <c r="D31" s="1218"/>
      <c r="E31" s="1218"/>
      <c r="F31" s="1218"/>
      <c r="G31" s="1218"/>
      <c r="H31" s="1218"/>
      <c r="I31" s="1218"/>
      <c r="J31" s="1218"/>
      <c r="K31" s="1218"/>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C9" sqref="C9"/>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427</v>
      </c>
      <c r="M3" s="1084"/>
      <c r="N3" s="1084"/>
      <c r="O3" s="1084"/>
      <c r="P3" s="1085"/>
      <c r="Q3" s="1084"/>
      <c r="R3" s="1084"/>
      <c r="S3" s="1084"/>
      <c r="T3" s="1084"/>
      <c r="U3" s="1084"/>
      <c r="V3" s="1120"/>
      <c r="W3" s="1119"/>
      <c r="X3" s="1122"/>
      <c r="Y3" s="1123" t="s">
        <v>469</v>
      </c>
      <c r="Z3" s="1122"/>
      <c r="AA3" s="1119"/>
      <c r="AB3" s="1087"/>
      <c r="AC3" s="106"/>
      <c r="AD3" s="106"/>
      <c r="AE3" s="106"/>
      <c r="AF3" s="106"/>
      <c r="AG3" s="106"/>
      <c r="AH3" s="106"/>
    </row>
    <row r="4" spans="1:34" s="1090" customFormat="1" ht="15.75">
      <c r="A4" s="1227" t="s">
        <v>470</v>
      </c>
      <c r="B4" s="1239"/>
      <c r="C4" s="1240"/>
      <c r="D4" s="1240"/>
      <c r="E4" s="1240"/>
      <c r="F4" s="1241"/>
      <c r="G4" s="1242"/>
      <c r="H4" s="1241"/>
      <c r="I4" s="1239"/>
      <c r="J4" s="1240"/>
      <c r="K4" s="1086"/>
      <c r="L4" s="1086"/>
      <c r="M4" s="1086"/>
      <c r="N4" s="1086"/>
      <c r="O4" s="1087"/>
      <c r="P4" s="1088"/>
      <c r="Q4" s="1086"/>
      <c r="R4" s="1086"/>
      <c r="S4" s="1086"/>
      <c r="T4" s="1086"/>
      <c r="U4" s="1086"/>
      <c r="V4" s="1118"/>
      <c r="W4" s="1117"/>
      <c r="X4" s="1121"/>
      <c r="Y4" s="1148" t="s">
        <v>471</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0" t="s">
        <v>378</v>
      </c>
      <c r="B6" s="1168"/>
      <c r="C6" s="1375" t="s">
        <v>454</v>
      </c>
      <c r="D6" s="1376"/>
      <c r="E6" s="1376"/>
      <c r="F6" s="1376"/>
      <c r="G6" s="1376"/>
      <c r="H6" s="1377"/>
      <c r="I6" s="1169"/>
      <c r="J6" s="1375" t="s">
        <v>455</v>
      </c>
      <c r="K6" s="1376"/>
      <c r="L6" s="1376"/>
      <c r="M6" s="1376"/>
      <c r="N6" s="1376"/>
      <c r="O6" s="1377"/>
      <c r="P6" s="1169"/>
      <c r="Q6" s="1375" t="s">
        <v>456</v>
      </c>
      <c r="R6" s="1376"/>
      <c r="S6" s="1376"/>
      <c r="T6" s="1376"/>
      <c r="U6" s="1376"/>
      <c r="V6" s="1377"/>
      <c r="W6" s="1169"/>
      <c r="X6" s="1378" t="s">
        <v>457</v>
      </c>
      <c r="Y6" s="1379"/>
      <c r="Z6" s="1379"/>
      <c r="AA6" s="1380"/>
      <c r="AB6" s="1139"/>
      <c r="AC6" s="106"/>
      <c r="AD6" s="106"/>
      <c r="AE6" s="106"/>
      <c r="AF6" s="106"/>
      <c r="AG6" s="106"/>
      <c r="AH6" s="106"/>
    </row>
    <row r="7" spans="1:34">
      <c r="A7" s="1168"/>
      <c r="B7" s="1168"/>
      <c r="C7" s="1381" t="s">
        <v>379</v>
      </c>
      <c r="D7" s="1381" t="s">
        <v>380</v>
      </c>
      <c r="E7" s="1381" t="s">
        <v>381</v>
      </c>
      <c r="F7" s="1381" t="s">
        <v>382</v>
      </c>
      <c r="G7" s="1171" t="s">
        <v>431</v>
      </c>
      <c r="H7" s="1172"/>
      <c r="I7" s="1169"/>
      <c r="J7" s="1383" t="s">
        <v>383</v>
      </c>
      <c r="K7" s="1383" t="s">
        <v>384</v>
      </c>
      <c r="L7" s="1383" t="s">
        <v>385</v>
      </c>
      <c r="M7" s="1383" t="s">
        <v>382</v>
      </c>
      <c r="N7" s="1171" t="s">
        <v>431</v>
      </c>
      <c r="O7" s="1171"/>
      <c r="P7" s="1169"/>
      <c r="Q7" s="1381" t="s">
        <v>379</v>
      </c>
      <c r="R7" s="1381" t="s">
        <v>380</v>
      </c>
      <c r="S7" s="1381" t="s">
        <v>381</v>
      </c>
      <c r="T7" s="1381" t="s">
        <v>382</v>
      </c>
      <c r="U7" s="1171" t="s">
        <v>431</v>
      </c>
      <c r="V7" s="1172"/>
      <c r="W7" s="1169"/>
      <c r="X7" s="1384" t="s">
        <v>386</v>
      </c>
      <c r="Y7" s="1173" t="s">
        <v>387</v>
      </c>
      <c r="Z7" s="1171" t="s">
        <v>431</v>
      </c>
      <c r="AA7" s="1171"/>
      <c r="AB7" s="1139"/>
      <c r="AC7" s="106"/>
      <c r="AD7" s="106"/>
      <c r="AE7" s="106"/>
      <c r="AF7" s="106"/>
      <c r="AG7" s="106"/>
      <c r="AH7" s="106"/>
    </row>
    <row r="8" spans="1:34" ht="13.5" thickBot="1">
      <c r="A8" s="1174" t="s">
        <v>432</v>
      </c>
      <c r="B8" s="1168"/>
      <c r="C8" s="1382"/>
      <c r="D8" s="1382"/>
      <c r="E8" s="1382"/>
      <c r="F8" s="1382"/>
      <c r="G8" s="1175" t="s">
        <v>433</v>
      </c>
      <c r="H8" s="1176" t="s">
        <v>388</v>
      </c>
      <c r="I8" s="1177"/>
      <c r="J8" s="1382"/>
      <c r="K8" s="1382"/>
      <c r="L8" s="1382"/>
      <c r="M8" s="1382"/>
      <c r="N8" s="1175" t="s">
        <v>433</v>
      </c>
      <c r="O8" s="1176" t="s">
        <v>388</v>
      </c>
      <c r="P8" s="1168"/>
      <c r="Q8" s="1382"/>
      <c r="R8" s="1382"/>
      <c r="S8" s="1382"/>
      <c r="T8" s="1382"/>
      <c r="U8" s="1175" t="s">
        <v>433</v>
      </c>
      <c r="V8" s="1176" t="s">
        <v>388</v>
      </c>
      <c r="W8" s="1168"/>
      <c r="X8" s="1385"/>
      <c r="Y8" s="1178" t="s">
        <v>389</v>
      </c>
      <c r="Z8" s="1175" t="s">
        <v>433</v>
      </c>
      <c r="AA8" s="1175" t="s">
        <v>388</v>
      </c>
      <c r="AB8" s="1138"/>
      <c r="AC8" s="106"/>
    </row>
    <row r="9" spans="1:34" ht="13.5" thickBot="1">
      <c r="A9" s="1179" t="s">
        <v>434</v>
      </c>
      <c r="B9" s="1168"/>
      <c r="C9" s="1265">
        <v>355.72399999999999</v>
      </c>
      <c r="D9" s="1266">
        <v>345.137</v>
      </c>
      <c r="E9" s="1267"/>
      <c r="F9" s="1268">
        <v>347.60599999999999</v>
      </c>
      <c r="G9" s="1269">
        <v>-2.9279999999999973</v>
      </c>
      <c r="H9" s="1270">
        <v>-8.3529700399961326E-3</v>
      </c>
      <c r="I9" s="1264"/>
      <c r="J9" s="1265">
        <v>311.59399999999999</v>
      </c>
      <c r="K9" s="1266">
        <v>367.97300000000001</v>
      </c>
      <c r="L9" s="1267">
        <v>364.99400000000003</v>
      </c>
      <c r="M9" s="1268">
        <v>364.68799999999999</v>
      </c>
      <c r="N9" s="1269">
        <v>-7.1000000000026375E-2</v>
      </c>
      <c r="O9" s="1270">
        <v>-1.9464906965971362E-4</v>
      </c>
      <c r="P9" s="1263"/>
      <c r="Q9" s="1265">
        <v>365.36900000000003</v>
      </c>
      <c r="R9" s="1266">
        <v>358.53699999999998</v>
      </c>
      <c r="S9" s="1267"/>
      <c r="T9" s="1268">
        <v>390.166</v>
      </c>
      <c r="U9" s="1269">
        <v>43.293999999999983</v>
      </c>
      <c r="V9" s="1270">
        <v>0.12481261099195096</v>
      </c>
      <c r="W9" s="1263"/>
      <c r="X9" s="1271">
        <v>357.85419999999999</v>
      </c>
      <c r="Y9" s="1262">
        <v>160.90566546762591</v>
      </c>
      <c r="Z9" s="1269">
        <v>5.7162999999999897</v>
      </c>
      <c r="AA9" s="1270">
        <v>1.6233129123562007E-2</v>
      </c>
      <c r="AB9" s="1139"/>
      <c r="AC9" s="106"/>
    </row>
    <row r="10" spans="1:34" ht="3.75" customHeight="1">
      <c r="A10" s="1180"/>
      <c r="B10" s="1168"/>
      <c r="C10" s="1180"/>
      <c r="D10" s="1181"/>
      <c r="E10" s="1181"/>
      <c r="F10" s="1181"/>
      <c r="G10" s="1181"/>
      <c r="H10" s="1273"/>
      <c r="I10" s="1181"/>
      <c r="J10" s="1181"/>
      <c r="K10" s="1181"/>
      <c r="L10" s="1181"/>
      <c r="M10" s="1181"/>
      <c r="N10" s="1181"/>
      <c r="O10" s="1274"/>
      <c r="P10" s="1168"/>
      <c r="Q10" s="1180"/>
      <c r="R10" s="1181"/>
      <c r="S10" s="1181"/>
      <c r="T10" s="1181"/>
      <c r="U10" s="1181"/>
      <c r="V10" s="1273"/>
      <c r="W10" s="1168"/>
      <c r="X10" s="1182"/>
      <c r="Y10" s="1183"/>
      <c r="Z10" s="1180"/>
      <c r="AA10" s="1180"/>
      <c r="AB10" s="1139"/>
      <c r="AC10" s="106"/>
    </row>
    <row r="11" spans="1:34" ht="13.5" thickBot="1">
      <c r="A11" s="1230"/>
      <c r="B11" s="1228"/>
      <c r="C11" s="1232" t="s">
        <v>390</v>
      </c>
      <c r="D11" s="1232" t="s">
        <v>391</v>
      </c>
      <c r="E11" s="1232" t="s">
        <v>392</v>
      </c>
      <c r="F11" s="1232" t="s">
        <v>393</v>
      </c>
      <c r="G11" s="1232"/>
      <c r="H11" s="1275"/>
      <c r="I11" s="1229"/>
      <c r="J11" s="1232" t="s">
        <v>390</v>
      </c>
      <c r="K11" s="1232" t="s">
        <v>391</v>
      </c>
      <c r="L11" s="1232" t="s">
        <v>392</v>
      </c>
      <c r="M11" s="1232" t="s">
        <v>393</v>
      </c>
      <c r="N11" s="1233"/>
      <c r="O11" s="1276"/>
      <c r="P11" s="1229"/>
      <c r="Q11" s="1232" t="s">
        <v>390</v>
      </c>
      <c r="R11" s="1232" t="s">
        <v>391</v>
      </c>
      <c r="S11" s="1232" t="s">
        <v>392</v>
      </c>
      <c r="T11" s="1232" t="s">
        <v>393</v>
      </c>
      <c r="U11" s="1232"/>
      <c r="V11" s="1275"/>
      <c r="W11" s="1228"/>
      <c r="X11" s="1234" t="s">
        <v>386</v>
      </c>
      <c r="Y11" s="1229"/>
      <c r="Z11" s="1231"/>
      <c r="AA11" s="1231"/>
      <c r="AB11" s="1139"/>
      <c r="AC11" s="106"/>
    </row>
    <row r="12" spans="1:34">
      <c r="A12" s="1235" t="s">
        <v>394</v>
      </c>
      <c r="B12" s="1228"/>
      <c r="C12" s="1277">
        <v>339.40559999999999</v>
      </c>
      <c r="D12" s="1278">
        <v>314.16950000000003</v>
      </c>
      <c r="E12" s="1278" t="s">
        <v>467</v>
      </c>
      <c r="F12" s="1279">
        <v>335.86130000000003</v>
      </c>
      <c r="G12" s="1280">
        <v>9.1100000000039927E-2</v>
      </c>
      <c r="H12" s="1281">
        <v>2.7131651349665553E-4</v>
      </c>
      <c r="I12" s="1282"/>
      <c r="J12" s="1277" t="s">
        <v>467</v>
      </c>
      <c r="K12" s="1278" t="s">
        <v>467</v>
      </c>
      <c r="L12" s="1278" t="s">
        <v>467</v>
      </c>
      <c r="M12" s="1279" t="s">
        <v>467</v>
      </c>
      <c r="N12" s="1280"/>
      <c r="O12" s="1281"/>
      <c r="P12" s="1263"/>
      <c r="Q12" s="1277" t="s">
        <v>467</v>
      </c>
      <c r="R12" s="1278" t="s">
        <v>467</v>
      </c>
      <c r="S12" s="1278" t="s">
        <v>467</v>
      </c>
      <c r="T12" s="1279" t="s">
        <v>467</v>
      </c>
      <c r="U12" s="1280" t="s">
        <v>467</v>
      </c>
      <c r="V12" s="1283" t="s">
        <v>467</v>
      </c>
      <c r="W12" s="1263"/>
      <c r="X12" s="1284">
        <v>335.86130000000003</v>
      </c>
      <c r="Y12" s="1285"/>
      <c r="Z12" s="1286">
        <v>9.1100000000039927E-2</v>
      </c>
      <c r="AA12" s="1283">
        <v>2.7131651349665553E-4</v>
      </c>
      <c r="AB12" s="1138"/>
    </row>
    <row r="13" spans="1:34">
      <c r="A13" s="1236" t="s">
        <v>395</v>
      </c>
      <c r="B13" s="1228"/>
      <c r="C13" s="1287" t="s">
        <v>467</v>
      </c>
      <c r="D13" s="1288" t="s">
        <v>467</v>
      </c>
      <c r="E13" s="1288" t="s">
        <v>467</v>
      </c>
      <c r="F13" s="1289" t="s">
        <v>467</v>
      </c>
      <c r="G13" s="1290"/>
      <c r="H13" s="1291" t="s">
        <v>467</v>
      </c>
      <c r="I13" s="1282"/>
      <c r="J13" s="1287" t="s">
        <v>467</v>
      </c>
      <c r="K13" s="1288" t="s">
        <v>467</v>
      </c>
      <c r="L13" s="1288" t="s">
        <v>467</v>
      </c>
      <c r="M13" s="1289" t="s">
        <v>467</v>
      </c>
      <c r="N13" s="1290" t="s">
        <v>467</v>
      </c>
      <c r="O13" s="1292" t="s">
        <v>467</v>
      </c>
      <c r="P13" s="1263"/>
      <c r="Q13" s="1287" t="s">
        <v>467</v>
      </c>
      <c r="R13" s="1288" t="s">
        <v>467</v>
      </c>
      <c r="S13" s="1288" t="s">
        <v>467</v>
      </c>
      <c r="T13" s="1289" t="s">
        <v>467</v>
      </c>
      <c r="U13" s="1290" t="s">
        <v>467</v>
      </c>
      <c r="V13" s="1292" t="s">
        <v>467</v>
      </c>
      <c r="W13" s="1263"/>
      <c r="X13" s="1293" t="s">
        <v>467</v>
      </c>
      <c r="Y13" s="1272"/>
      <c r="Z13" s="1294" t="s">
        <v>467</v>
      </c>
      <c r="AA13" s="1292" t="s">
        <v>467</v>
      </c>
      <c r="AB13" s="1139"/>
    </row>
    <row r="14" spans="1:34">
      <c r="A14" s="1236" t="s">
        <v>396</v>
      </c>
      <c r="B14" s="1228"/>
      <c r="C14" s="1287">
        <v>305.2124</v>
      </c>
      <c r="D14" s="1288">
        <v>308.24439999999998</v>
      </c>
      <c r="E14" s="1288">
        <v>310.0181</v>
      </c>
      <c r="F14" s="1289">
        <v>308.0204</v>
      </c>
      <c r="G14" s="1290">
        <v>0.34539999999998372</v>
      </c>
      <c r="H14" s="1291">
        <v>1.1226131469894707E-3</v>
      </c>
      <c r="I14" s="1282"/>
      <c r="J14" s="1287" t="s">
        <v>467</v>
      </c>
      <c r="K14" s="1288" t="s">
        <v>467</v>
      </c>
      <c r="L14" s="1288" t="s">
        <v>467</v>
      </c>
      <c r="M14" s="1289" t="s">
        <v>467</v>
      </c>
      <c r="N14" s="1290" t="s">
        <v>467</v>
      </c>
      <c r="O14" s="1292" t="s">
        <v>467</v>
      </c>
      <c r="P14" s="1263"/>
      <c r="Q14" s="1287" t="s">
        <v>467</v>
      </c>
      <c r="R14" s="1288" t="s">
        <v>400</v>
      </c>
      <c r="S14" s="1288" t="s">
        <v>467</v>
      </c>
      <c r="T14" s="1289" t="s">
        <v>400</v>
      </c>
      <c r="U14" s="1290" t="s">
        <v>467</v>
      </c>
      <c r="V14" s="1292" t="s">
        <v>467</v>
      </c>
      <c r="W14" s="1263"/>
      <c r="X14" s="1293" t="s">
        <v>400</v>
      </c>
      <c r="Y14" s="1272"/>
      <c r="Z14" s="1294" t="s">
        <v>467</v>
      </c>
      <c r="AA14" s="1292" t="s">
        <v>467</v>
      </c>
      <c r="AB14" s="1139"/>
    </row>
    <row r="15" spans="1:34">
      <c r="A15" s="1236" t="s">
        <v>397</v>
      </c>
      <c r="B15" s="1228"/>
      <c r="C15" s="1287" t="s">
        <v>467</v>
      </c>
      <c r="D15" s="1288">
        <v>319.5324</v>
      </c>
      <c r="E15" s="1288">
        <v>312.84539999999998</v>
      </c>
      <c r="F15" s="1289">
        <v>314.9889</v>
      </c>
      <c r="G15" s="1290">
        <v>1.3940999999999804</v>
      </c>
      <c r="H15" s="1291">
        <v>4.4455456531804494E-3</v>
      </c>
      <c r="I15" s="1282"/>
      <c r="J15" s="1287" t="s">
        <v>467</v>
      </c>
      <c r="K15" s="1288" t="s">
        <v>467</v>
      </c>
      <c r="L15" s="1288" t="s">
        <v>467</v>
      </c>
      <c r="M15" s="1289" t="s">
        <v>467</v>
      </c>
      <c r="N15" s="1290" t="s">
        <v>467</v>
      </c>
      <c r="O15" s="1292" t="s">
        <v>467</v>
      </c>
      <c r="P15" s="1263"/>
      <c r="Q15" s="1287" t="s">
        <v>467</v>
      </c>
      <c r="R15" s="1288">
        <v>335.1995</v>
      </c>
      <c r="S15" s="1288">
        <v>346.07130000000001</v>
      </c>
      <c r="T15" s="1289">
        <v>343.7824</v>
      </c>
      <c r="U15" s="1290">
        <v>4.8799999999971533E-2</v>
      </c>
      <c r="V15" s="1292">
        <v>1.4197040964281094E-4</v>
      </c>
      <c r="W15" s="1263"/>
      <c r="X15" s="1295">
        <v>332.98410000000001</v>
      </c>
      <c r="Y15" s="1263"/>
      <c r="Z15" s="1294">
        <v>0.55330000000003565</v>
      </c>
      <c r="AA15" s="1292">
        <v>1.6644065471671521E-3</v>
      </c>
      <c r="AB15" s="1138"/>
    </row>
    <row r="16" spans="1:34">
      <c r="A16" s="1236" t="s">
        <v>398</v>
      </c>
      <c r="B16" s="1228"/>
      <c r="C16" s="1287">
        <v>343.95330000000001</v>
      </c>
      <c r="D16" s="1288">
        <v>353.11290000000002</v>
      </c>
      <c r="E16" s="1288" t="s">
        <v>467</v>
      </c>
      <c r="F16" s="1289">
        <v>348.18729999999999</v>
      </c>
      <c r="G16" s="1290">
        <v>-1.6886000000000081</v>
      </c>
      <c r="H16" s="1291">
        <v>-4.8262826905197675E-3</v>
      </c>
      <c r="I16" s="1282"/>
      <c r="J16" s="1287" t="s">
        <v>467</v>
      </c>
      <c r="K16" s="1288" t="s">
        <v>467</v>
      </c>
      <c r="L16" s="1288" t="s">
        <v>467</v>
      </c>
      <c r="M16" s="1289" t="s">
        <v>467</v>
      </c>
      <c r="N16" s="1290" t="s">
        <v>467</v>
      </c>
      <c r="O16" s="1292" t="s">
        <v>467</v>
      </c>
      <c r="P16" s="1263"/>
      <c r="Q16" s="1287" t="s">
        <v>467</v>
      </c>
      <c r="R16" s="1288" t="s">
        <v>467</v>
      </c>
      <c r="S16" s="1288" t="s">
        <v>467</v>
      </c>
      <c r="T16" s="1289" t="s">
        <v>467</v>
      </c>
      <c r="U16" s="1290" t="s">
        <v>467</v>
      </c>
      <c r="V16" s="1292" t="s">
        <v>467</v>
      </c>
      <c r="W16" s="1263"/>
      <c r="X16" s="1295">
        <v>348.18729999999999</v>
      </c>
      <c r="Y16" s="1272"/>
      <c r="Z16" s="1294">
        <v>-1.6886000000000081</v>
      </c>
      <c r="AA16" s="1292">
        <v>-4.8262826905197675E-3</v>
      </c>
      <c r="AB16" s="1139"/>
    </row>
    <row r="17" spans="1:28">
      <c r="A17" s="1236" t="s">
        <v>399</v>
      </c>
      <c r="B17" s="1228"/>
      <c r="C17" s="1287" t="s">
        <v>467</v>
      </c>
      <c r="D17" s="1288">
        <v>299.89420000000001</v>
      </c>
      <c r="E17" s="1288" t="s">
        <v>467</v>
      </c>
      <c r="F17" s="1289">
        <v>299.89420000000001</v>
      </c>
      <c r="G17" s="1290">
        <v>7.0800000000019736E-2</v>
      </c>
      <c r="H17" s="1291">
        <v>2.3613900716235037E-4</v>
      </c>
      <c r="I17" s="1282"/>
      <c r="J17" s="1287" t="s">
        <v>467</v>
      </c>
      <c r="K17" s="1288" t="s">
        <v>467</v>
      </c>
      <c r="L17" s="1288" t="s">
        <v>467</v>
      </c>
      <c r="M17" s="1289" t="s">
        <v>467</v>
      </c>
      <c r="N17" s="1290" t="s">
        <v>467</v>
      </c>
      <c r="O17" s="1292" t="s">
        <v>467</v>
      </c>
      <c r="P17" s="1263"/>
      <c r="Q17" s="1287" t="s">
        <v>467</v>
      </c>
      <c r="R17" s="1288" t="s">
        <v>467</v>
      </c>
      <c r="S17" s="1288" t="s">
        <v>467</v>
      </c>
      <c r="T17" s="1289" t="s">
        <v>467</v>
      </c>
      <c r="U17" s="1290" t="s">
        <v>467</v>
      </c>
      <c r="V17" s="1292" t="s">
        <v>467</v>
      </c>
      <c r="W17" s="1263"/>
      <c r="X17" s="1295">
        <v>299.89420000000001</v>
      </c>
      <c r="Y17" s="1272"/>
      <c r="Z17" s="1294">
        <v>9.7608000000000175</v>
      </c>
      <c r="AA17" s="1292">
        <v>3.3642455504950597E-2</v>
      </c>
      <c r="AB17" s="1139"/>
    </row>
    <row r="18" spans="1:28">
      <c r="A18" s="1236" t="s">
        <v>401</v>
      </c>
      <c r="B18" s="1228"/>
      <c r="C18" s="1296" t="s">
        <v>467</v>
      </c>
      <c r="D18" s="1297" t="s">
        <v>467</v>
      </c>
      <c r="E18" s="1297" t="s">
        <v>467</v>
      </c>
      <c r="F18" s="1298" t="s">
        <v>467</v>
      </c>
      <c r="G18" s="1290"/>
      <c r="H18" s="1291"/>
      <c r="I18" s="1299"/>
      <c r="J18" s="1296">
        <v>359.27159999999998</v>
      </c>
      <c r="K18" s="1297">
        <v>366.14280000000002</v>
      </c>
      <c r="L18" s="1297">
        <v>371.2217</v>
      </c>
      <c r="M18" s="1298">
        <v>367.47609999999997</v>
      </c>
      <c r="N18" s="1290">
        <v>-0.76840000000004238</v>
      </c>
      <c r="O18" s="1292">
        <v>-2.0866570987483346E-3</v>
      </c>
      <c r="P18" s="1263"/>
      <c r="Q18" s="1296" t="s">
        <v>467</v>
      </c>
      <c r="R18" s="1297" t="s">
        <v>467</v>
      </c>
      <c r="S18" s="1297" t="s">
        <v>467</v>
      </c>
      <c r="T18" s="1298" t="s">
        <v>467</v>
      </c>
      <c r="U18" s="1290" t="s">
        <v>467</v>
      </c>
      <c r="V18" s="1292" t="s">
        <v>467</v>
      </c>
      <c r="W18" s="1263"/>
      <c r="X18" s="1295">
        <v>367.47609999999997</v>
      </c>
      <c r="Y18" s="1285"/>
      <c r="Z18" s="1294">
        <v>-0.76840000000004238</v>
      </c>
      <c r="AA18" s="1292">
        <v>-2.0866570987483346E-3</v>
      </c>
      <c r="AB18" s="1138"/>
    </row>
    <row r="19" spans="1:28">
      <c r="A19" s="1236" t="s">
        <v>402</v>
      </c>
      <c r="B19" s="1228"/>
      <c r="C19" s="1287" t="s">
        <v>467</v>
      </c>
      <c r="D19" s="1288">
        <v>418.10840000000002</v>
      </c>
      <c r="E19" s="1288">
        <v>409.34980000000002</v>
      </c>
      <c r="F19" s="1289">
        <v>413.4178</v>
      </c>
      <c r="G19" s="1290">
        <v>0</v>
      </c>
      <c r="H19" s="1291">
        <v>0</v>
      </c>
      <c r="I19" s="1282"/>
      <c r="J19" s="1287" t="s">
        <v>467</v>
      </c>
      <c r="K19" s="1288" t="s">
        <v>467</v>
      </c>
      <c r="L19" s="1288" t="s">
        <v>467</v>
      </c>
      <c r="M19" s="1289" t="s">
        <v>467</v>
      </c>
      <c r="N19" s="1290" t="s">
        <v>467</v>
      </c>
      <c r="O19" s="1292" t="s">
        <v>467</v>
      </c>
      <c r="P19" s="1263"/>
      <c r="Q19" s="1287" t="s">
        <v>467</v>
      </c>
      <c r="R19" s="1288" t="s">
        <v>467</v>
      </c>
      <c r="S19" s="1288" t="s">
        <v>467</v>
      </c>
      <c r="T19" s="1289" t="s">
        <v>467</v>
      </c>
      <c r="U19" s="1290" t="s">
        <v>467</v>
      </c>
      <c r="V19" s="1292" t="s">
        <v>467</v>
      </c>
      <c r="W19" s="1263"/>
      <c r="X19" s="1295">
        <v>413.4178</v>
      </c>
      <c r="Y19" s="1285"/>
      <c r="Z19" s="1294" t="s">
        <v>467</v>
      </c>
      <c r="AA19" s="1292" t="s">
        <v>467</v>
      </c>
      <c r="AB19" s="1139"/>
    </row>
    <row r="20" spans="1:28">
      <c r="A20" s="1236" t="s">
        <v>403</v>
      </c>
      <c r="B20" s="1228"/>
      <c r="C20" s="1287">
        <v>336.53649999999999</v>
      </c>
      <c r="D20" s="1288">
        <v>340.17079999999999</v>
      </c>
      <c r="E20" s="1288" t="s">
        <v>467</v>
      </c>
      <c r="F20" s="1289">
        <v>337.88170000000002</v>
      </c>
      <c r="G20" s="1290">
        <v>-5.2555999999999585</v>
      </c>
      <c r="H20" s="1291">
        <v>-1.5316317986998063E-2</v>
      </c>
      <c r="I20" s="1282"/>
      <c r="J20" s="1287" t="s">
        <v>467</v>
      </c>
      <c r="K20" s="1288" t="s">
        <v>467</v>
      </c>
      <c r="L20" s="1288" t="s">
        <v>467</v>
      </c>
      <c r="M20" s="1289" t="s">
        <v>467</v>
      </c>
      <c r="N20" s="1290" t="s">
        <v>467</v>
      </c>
      <c r="O20" s="1292" t="s">
        <v>467</v>
      </c>
      <c r="P20" s="1263"/>
      <c r="Q20" s="1287">
        <v>355.3229</v>
      </c>
      <c r="R20" s="1288">
        <v>361.08659999999998</v>
      </c>
      <c r="S20" s="1288" t="s">
        <v>467</v>
      </c>
      <c r="T20" s="1289">
        <v>360.38279999999997</v>
      </c>
      <c r="U20" s="1290">
        <v>0.404200000000003</v>
      </c>
      <c r="V20" s="1292">
        <v>1.1228445246467267E-3</v>
      </c>
      <c r="W20" s="1263"/>
      <c r="X20" s="1295">
        <v>352.65260000000001</v>
      </c>
      <c r="Y20" s="1285"/>
      <c r="Z20" s="1294">
        <v>-1.5401999999999703</v>
      </c>
      <c r="AA20" s="1292">
        <v>-4.3484791333984196E-3</v>
      </c>
      <c r="AB20" s="1139"/>
    </row>
    <row r="21" spans="1:28">
      <c r="A21" s="1236" t="s">
        <v>404</v>
      </c>
      <c r="B21" s="1228"/>
      <c r="C21" s="1296">
        <v>370.54020000000003</v>
      </c>
      <c r="D21" s="1297">
        <v>366.8168</v>
      </c>
      <c r="E21" s="1297">
        <v>342.9579</v>
      </c>
      <c r="F21" s="1298">
        <v>364.87380000000002</v>
      </c>
      <c r="G21" s="1290">
        <v>-0.93079999999997654</v>
      </c>
      <c r="H21" s="1291">
        <v>-2.544527870890545E-3</v>
      </c>
      <c r="I21" s="1282"/>
      <c r="J21" s="1296">
        <v>399.42529999999999</v>
      </c>
      <c r="K21" s="1297">
        <v>373</v>
      </c>
      <c r="L21" s="1297">
        <v>335.45650000000001</v>
      </c>
      <c r="M21" s="1298">
        <v>353.94549999999998</v>
      </c>
      <c r="N21" s="1290">
        <v>2.6145999999999958</v>
      </c>
      <c r="O21" s="1292">
        <v>7.4419870270447941E-3</v>
      </c>
      <c r="P21" s="1263"/>
      <c r="Q21" s="1296" t="s">
        <v>467</v>
      </c>
      <c r="R21" s="1297" t="s">
        <v>467</v>
      </c>
      <c r="S21" s="1297" t="s">
        <v>467</v>
      </c>
      <c r="T21" s="1298" t="s">
        <v>467</v>
      </c>
      <c r="U21" s="1290" t="s">
        <v>467</v>
      </c>
      <c r="V21" s="1292" t="s">
        <v>467</v>
      </c>
      <c r="W21" s="1263"/>
      <c r="X21" s="1295">
        <v>363.27199999999999</v>
      </c>
      <c r="Y21" s="1272"/>
      <c r="Z21" s="1294">
        <v>-0.41110000000003311</v>
      </c>
      <c r="AA21" s="1292">
        <v>-1.1303797179468278E-3</v>
      </c>
      <c r="AB21" s="1138"/>
    </row>
    <row r="22" spans="1:28">
      <c r="A22" s="1236" t="s">
        <v>405</v>
      </c>
      <c r="B22" s="1228"/>
      <c r="C22" s="1296">
        <v>329.41030000000001</v>
      </c>
      <c r="D22" s="1297">
        <v>337.48880000000003</v>
      </c>
      <c r="E22" s="1297" t="s">
        <v>467</v>
      </c>
      <c r="F22" s="1298">
        <v>335.23320000000001</v>
      </c>
      <c r="G22" s="1290">
        <v>0.45429999999998927</v>
      </c>
      <c r="H22" s="1291">
        <v>1.3570150329067499E-3</v>
      </c>
      <c r="I22" s="1282"/>
      <c r="J22" s="1296" t="s">
        <v>467</v>
      </c>
      <c r="K22" s="1297" t="s">
        <v>467</v>
      </c>
      <c r="L22" s="1297" t="s">
        <v>467</v>
      </c>
      <c r="M22" s="1298" t="s">
        <v>467</v>
      </c>
      <c r="N22" s="1290" t="s">
        <v>467</v>
      </c>
      <c r="O22" s="1292" t="s">
        <v>467</v>
      </c>
      <c r="P22" s="1263"/>
      <c r="Q22" s="1296" t="s">
        <v>467</v>
      </c>
      <c r="R22" s="1297" t="s">
        <v>467</v>
      </c>
      <c r="S22" s="1297" t="s">
        <v>467</v>
      </c>
      <c r="T22" s="1298" t="s">
        <v>467</v>
      </c>
      <c r="U22" s="1290" t="s">
        <v>467</v>
      </c>
      <c r="V22" s="1292" t="s">
        <v>467</v>
      </c>
      <c r="W22" s="1263"/>
      <c r="X22" s="1295">
        <v>335.23320000000001</v>
      </c>
      <c r="Y22" s="1272"/>
      <c r="Z22" s="1294">
        <v>0.45429999999998927</v>
      </c>
      <c r="AA22" s="1292">
        <v>1.3570150329067499E-3</v>
      </c>
      <c r="AB22" s="1139"/>
    </row>
    <row r="23" spans="1:28">
      <c r="A23" s="1236" t="s">
        <v>406</v>
      </c>
      <c r="B23" s="1228"/>
      <c r="C23" s="1287">
        <v>377.83359999999999</v>
      </c>
      <c r="D23" s="1288">
        <v>367.41230000000002</v>
      </c>
      <c r="E23" s="1288">
        <v>324.58859999999999</v>
      </c>
      <c r="F23" s="1289">
        <v>374.31009999999998</v>
      </c>
      <c r="G23" s="1300">
        <v>-10.790700000000015</v>
      </c>
      <c r="H23" s="1291">
        <v>-2.802045594296354E-2</v>
      </c>
      <c r="I23" s="1282"/>
      <c r="J23" s="1287" t="s">
        <v>467</v>
      </c>
      <c r="K23" s="1288" t="s">
        <v>467</v>
      </c>
      <c r="L23" s="1288" t="s">
        <v>467</v>
      </c>
      <c r="M23" s="1289" t="s">
        <v>467</v>
      </c>
      <c r="N23" s="1290" t="s">
        <v>467</v>
      </c>
      <c r="O23" s="1292" t="s">
        <v>467</v>
      </c>
      <c r="P23" s="1263"/>
      <c r="Q23" s="1287">
        <v>484.36219999999997</v>
      </c>
      <c r="R23" s="1288">
        <v>350.63159999999999</v>
      </c>
      <c r="S23" s="1288">
        <v>410.02089999999998</v>
      </c>
      <c r="T23" s="1289">
        <v>418.01850000000002</v>
      </c>
      <c r="U23" s="1290">
        <v>21.492999999999995</v>
      </c>
      <c r="V23" s="1292">
        <v>5.4203323619792299E-2</v>
      </c>
      <c r="W23" s="1263"/>
      <c r="X23" s="1295">
        <v>377.45780000000002</v>
      </c>
      <c r="Y23" s="1272"/>
      <c r="Z23" s="1294">
        <v>-8.4658000000000015</v>
      </c>
      <c r="AA23" s="1292">
        <v>-2.1936466181389225E-2</v>
      </c>
      <c r="AB23" s="1139"/>
    </row>
    <row r="24" spans="1:28">
      <c r="A24" s="1236" t="s">
        <v>407</v>
      </c>
      <c r="B24" s="1228"/>
      <c r="C24" s="1287" t="s">
        <v>467</v>
      </c>
      <c r="D24" s="1288" t="s">
        <v>467</v>
      </c>
      <c r="E24" s="1288" t="s">
        <v>467</v>
      </c>
      <c r="F24" s="1289" t="s">
        <v>467</v>
      </c>
      <c r="G24" s="1290">
        <v>0</v>
      </c>
      <c r="H24" s="1291">
        <v>0</v>
      </c>
      <c r="I24" s="1282"/>
      <c r="J24" s="1287" t="s">
        <v>467</v>
      </c>
      <c r="K24" s="1288" t="s">
        <v>467</v>
      </c>
      <c r="L24" s="1288" t="s">
        <v>467</v>
      </c>
      <c r="M24" s="1289" t="s">
        <v>467</v>
      </c>
      <c r="N24" s="1290" t="s">
        <v>467</v>
      </c>
      <c r="O24" s="1292" t="s">
        <v>467</v>
      </c>
      <c r="P24" s="1263"/>
      <c r="Q24" s="1287" t="s">
        <v>467</v>
      </c>
      <c r="R24" s="1288" t="s">
        <v>467</v>
      </c>
      <c r="S24" s="1288" t="s">
        <v>467</v>
      </c>
      <c r="T24" s="1289" t="s">
        <v>467</v>
      </c>
      <c r="U24" s="1290" t="s">
        <v>467</v>
      </c>
      <c r="V24" s="1292" t="s">
        <v>467</v>
      </c>
      <c r="W24" s="1263"/>
      <c r="X24" s="1295" t="s">
        <v>467</v>
      </c>
      <c r="Y24" s="1285"/>
      <c r="Z24" s="1294" t="s">
        <v>467</v>
      </c>
      <c r="AA24" s="1292" t="s">
        <v>467</v>
      </c>
      <c r="AB24" s="1138"/>
    </row>
    <row r="25" spans="1:28">
      <c r="A25" s="1236" t="s">
        <v>408</v>
      </c>
      <c r="B25" s="1228"/>
      <c r="C25" s="1287" t="s">
        <v>467</v>
      </c>
      <c r="D25" s="1288">
        <v>268.18419999999998</v>
      </c>
      <c r="E25" s="1288" t="s">
        <v>467</v>
      </c>
      <c r="F25" s="1289">
        <v>268.18419999999998</v>
      </c>
      <c r="G25" s="1290">
        <v>-3.9067000000000007</v>
      </c>
      <c r="H25" s="1291">
        <v>-1.4358069306985244E-2</v>
      </c>
      <c r="I25" s="1282"/>
      <c r="J25" s="1287" t="s">
        <v>467</v>
      </c>
      <c r="K25" s="1288" t="s">
        <v>467</v>
      </c>
      <c r="L25" s="1288" t="s">
        <v>467</v>
      </c>
      <c r="M25" s="1289" t="s">
        <v>467</v>
      </c>
      <c r="N25" s="1290" t="s">
        <v>467</v>
      </c>
      <c r="O25" s="1292" t="s">
        <v>467</v>
      </c>
      <c r="P25" s="1263"/>
      <c r="Q25" s="1287" t="s">
        <v>467</v>
      </c>
      <c r="R25" s="1288">
        <v>226.6404</v>
      </c>
      <c r="S25" s="1288" t="s">
        <v>467</v>
      </c>
      <c r="T25" s="1289">
        <v>226.6404</v>
      </c>
      <c r="U25" s="1290">
        <v>12.551700000000011</v>
      </c>
      <c r="V25" s="1292">
        <v>5.8628503045700331E-2</v>
      </c>
      <c r="W25" s="1263"/>
      <c r="X25" s="1295">
        <v>259.31040000000002</v>
      </c>
      <c r="Y25" s="1285"/>
      <c r="Z25" s="1294">
        <v>-0.39119999999996935</v>
      </c>
      <c r="AA25" s="1292">
        <v>-1.5063442042712039E-3</v>
      </c>
      <c r="AB25" s="1139"/>
    </row>
    <row r="26" spans="1:28">
      <c r="A26" s="1236" t="s">
        <v>409</v>
      </c>
      <c r="B26" s="1228"/>
      <c r="C26" s="1287" t="s">
        <v>467</v>
      </c>
      <c r="D26" s="1288">
        <v>268.76499999999999</v>
      </c>
      <c r="E26" s="1288">
        <v>277.09870000000001</v>
      </c>
      <c r="F26" s="1289">
        <v>275.02499999999998</v>
      </c>
      <c r="G26" s="1290">
        <v>2.8072999999999979</v>
      </c>
      <c r="H26" s="1291">
        <v>1.0312701929374946E-2</v>
      </c>
      <c r="I26" s="1282"/>
      <c r="J26" s="1287" t="s">
        <v>467</v>
      </c>
      <c r="K26" s="1288" t="s">
        <v>467</v>
      </c>
      <c r="L26" s="1288" t="s">
        <v>467</v>
      </c>
      <c r="M26" s="1289" t="s">
        <v>467</v>
      </c>
      <c r="N26" s="1290" t="s">
        <v>467</v>
      </c>
      <c r="O26" s="1292" t="s">
        <v>467</v>
      </c>
      <c r="P26" s="1263"/>
      <c r="Q26" s="1287" t="s">
        <v>467</v>
      </c>
      <c r="R26" s="1288" t="s">
        <v>467</v>
      </c>
      <c r="S26" s="1288" t="s">
        <v>467</v>
      </c>
      <c r="T26" s="1289" t="s">
        <v>467</v>
      </c>
      <c r="U26" s="1290" t="s">
        <v>467</v>
      </c>
      <c r="V26" s="1292" t="s">
        <v>467</v>
      </c>
      <c r="W26" s="1263"/>
      <c r="X26" s="1295">
        <v>275.02499999999998</v>
      </c>
      <c r="Y26" s="1285"/>
      <c r="Z26" s="1294">
        <v>7.7187999999999874</v>
      </c>
      <c r="AA26" s="1292">
        <v>2.8876247539338706E-2</v>
      </c>
      <c r="AB26" s="1139"/>
    </row>
    <row r="27" spans="1:28">
      <c r="A27" s="1236" t="s">
        <v>410</v>
      </c>
      <c r="B27" s="1228"/>
      <c r="C27" s="1287">
        <v>386.10410000000002</v>
      </c>
      <c r="D27" s="1297">
        <v>368.07510000000002</v>
      </c>
      <c r="E27" s="1297" t="s">
        <v>467</v>
      </c>
      <c r="F27" s="1298">
        <v>381.43790000000001</v>
      </c>
      <c r="G27" s="1290">
        <v>-3.42349999999999</v>
      </c>
      <c r="H27" s="1291">
        <v>-8.8954101398580621E-3</v>
      </c>
      <c r="I27" s="1282"/>
      <c r="J27" s="1287" t="s">
        <v>467</v>
      </c>
      <c r="K27" s="1297" t="s">
        <v>467</v>
      </c>
      <c r="L27" s="1297" t="s">
        <v>467</v>
      </c>
      <c r="M27" s="1298" t="s">
        <v>467</v>
      </c>
      <c r="N27" s="1290" t="s">
        <v>467</v>
      </c>
      <c r="O27" s="1292" t="s">
        <v>467</v>
      </c>
      <c r="P27" s="1263"/>
      <c r="Q27" s="1287" t="s">
        <v>467</v>
      </c>
      <c r="R27" s="1297" t="s">
        <v>467</v>
      </c>
      <c r="S27" s="1297" t="s">
        <v>467</v>
      </c>
      <c r="T27" s="1298" t="s">
        <v>467</v>
      </c>
      <c r="U27" s="1290" t="s">
        <v>467</v>
      </c>
      <c r="V27" s="1292" t="s">
        <v>467</v>
      </c>
      <c r="W27" s="1263"/>
      <c r="X27" s="1295">
        <v>381.43790000000001</v>
      </c>
      <c r="Y27" s="1285"/>
      <c r="Z27" s="1294">
        <v>-3.42349999999999</v>
      </c>
      <c r="AA27" s="1292">
        <v>-8.8954101398580621E-3</v>
      </c>
      <c r="AB27" s="1138"/>
    </row>
    <row r="28" spans="1:28">
      <c r="A28" s="1236" t="s">
        <v>411</v>
      </c>
      <c r="B28" s="1228"/>
      <c r="C28" s="1287" t="s">
        <v>467</v>
      </c>
      <c r="D28" s="1297">
        <v>207.64840000000001</v>
      </c>
      <c r="E28" s="1297" t="s">
        <v>467</v>
      </c>
      <c r="F28" s="1298">
        <v>207.64840000000001</v>
      </c>
      <c r="G28" s="1290">
        <v>-21.646599999999978</v>
      </c>
      <c r="H28" s="1291">
        <v>-9.4405024095597256E-2</v>
      </c>
      <c r="I28" s="1282"/>
      <c r="J28" s="1287" t="s">
        <v>467</v>
      </c>
      <c r="K28" s="1297" t="s">
        <v>467</v>
      </c>
      <c r="L28" s="1297" t="s">
        <v>467</v>
      </c>
      <c r="M28" s="1298" t="s">
        <v>467</v>
      </c>
      <c r="N28" s="1290" t="s">
        <v>467</v>
      </c>
      <c r="O28" s="1292" t="s">
        <v>467</v>
      </c>
      <c r="P28" s="1263"/>
      <c r="Q28" s="1287" t="s">
        <v>467</v>
      </c>
      <c r="R28" s="1297" t="s">
        <v>467</v>
      </c>
      <c r="S28" s="1297" t="s">
        <v>467</v>
      </c>
      <c r="T28" s="1298" t="s">
        <v>467</v>
      </c>
      <c r="U28" s="1290" t="s">
        <v>467</v>
      </c>
      <c r="V28" s="1292" t="s">
        <v>467</v>
      </c>
      <c r="W28" s="1263"/>
      <c r="X28" s="1295" t="s">
        <v>467</v>
      </c>
      <c r="Y28" s="1285"/>
      <c r="Z28" s="1294" t="s">
        <v>467</v>
      </c>
      <c r="AA28" s="1292" t="s">
        <v>467</v>
      </c>
      <c r="AB28" s="1139"/>
    </row>
    <row r="29" spans="1:28">
      <c r="A29" s="1236" t="s">
        <v>412</v>
      </c>
      <c r="B29" s="1228"/>
      <c r="C29" s="1287" t="s">
        <v>467</v>
      </c>
      <c r="D29" s="1297" t="s">
        <v>467</v>
      </c>
      <c r="E29" s="1297" t="s">
        <v>467</v>
      </c>
      <c r="F29" s="1298" t="s">
        <v>467</v>
      </c>
      <c r="G29" s="1290">
        <v>0</v>
      </c>
      <c r="H29" s="1291" t="s">
        <v>467</v>
      </c>
      <c r="I29" s="1282"/>
      <c r="J29" s="1287" t="s">
        <v>467</v>
      </c>
      <c r="K29" s="1297" t="s">
        <v>467</v>
      </c>
      <c r="L29" s="1297" t="s">
        <v>467</v>
      </c>
      <c r="M29" s="1298" t="s">
        <v>467</v>
      </c>
      <c r="N29" s="1290" t="s">
        <v>467</v>
      </c>
      <c r="O29" s="1292" t="s">
        <v>467</v>
      </c>
      <c r="P29" s="1263"/>
      <c r="Q29" s="1287" t="s">
        <v>467</v>
      </c>
      <c r="R29" s="1297" t="s">
        <v>467</v>
      </c>
      <c r="S29" s="1297" t="s">
        <v>467</v>
      </c>
      <c r="T29" s="1298" t="s">
        <v>467</v>
      </c>
      <c r="U29" s="1290" t="s">
        <v>467</v>
      </c>
      <c r="V29" s="1292" t="s">
        <v>467</v>
      </c>
      <c r="W29" s="1263"/>
      <c r="X29" s="1295" t="s">
        <v>467</v>
      </c>
      <c r="Y29" s="1285"/>
      <c r="Z29" s="1294" t="s">
        <v>467</v>
      </c>
      <c r="AA29" s="1292" t="s">
        <v>467</v>
      </c>
      <c r="AB29" s="1139"/>
    </row>
    <row r="30" spans="1:28">
      <c r="A30" s="1236" t="s">
        <v>413</v>
      </c>
      <c r="B30" s="1228"/>
      <c r="C30" s="1287" t="s">
        <v>467</v>
      </c>
      <c r="D30" s="1288">
        <v>295.09339999999997</v>
      </c>
      <c r="E30" s="1288">
        <v>275.55669999999998</v>
      </c>
      <c r="F30" s="1289">
        <v>285.21129999999999</v>
      </c>
      <c r="G30" s="1290">
        <v>9.2686999999999671</v>
      </c>
      <c r="H30" s="1291">
        <v>3.3589231963458976E-2</v>
      </c>
      <c r="I30" s="1282"/>
      <c r="J30" s="1287" t="s">
        <v>467</v>
      </c>
      <c r="K30" s="1288" t="s">
        <v>467</v>
      </c>
      <c r="L30" s="1288" t="s">
        <v>467</v>
      </c>
      <c r="M30" s="1289" t="s">
        <v>467</v>
      </c>
      <c r="N30" s="1290" t="s">
        <v>467</v>
      </c>
      <c r="O30" s="1292" t="s">
        <v>467</v>
      </c>
      <c r="P30" s="1263"/>
      <c r="Q30" s="1287" t="s">
        <v>467</v>
      </c>
      <c r="R30" s="1288" t="s">
        <v>467</v>
      </c>
      <c r="S30" s="1288">
        <v>658.12620000000004</v>
      </c>
      <c r="T30" s="1289">
        <v>658.08820000000003</v>
      </c>
      <c r="U30" s="1290">
        <v>394.38940000000002</v>
      </c>
      <c r="V30" s="1292">
        <v>1.4956055924410729</v>
      </c>
      <c r="W30" s="1263"/>
      <c r="X30" s="1295">
        <v>570.16380000000004</v>
      </c>
      <c r="Y30" s="1272"/>
      <c r="Z30" s="1294">
        <v>303.57790000000006</v>
      </c>
      <c r="AA30" s="1292">
        <v>1.1387620275490944</v>
      </c>
      <c r="AB30" s="1138"/>
    </row>
    <row r="31" spans="1:28">
      <c r="A31" s="1236" t="s">
        <v>414</v>
      </c>
      <c r="B31" s="1228"/>
      <c r="C31" s="1287">
        <v>337.74090000000001</v>
      </c>
      <c r="D31" s="1288">
        <v>339.50510000000003</v>
      </c>
      <c r="E31" s="1288" t="s">
        <v>467</v>
      </c>
      <c r="F31" s="1289">
        <v>338.40039999999999</v>
      </c>
      <c r="G31" s="1290">
        <v>0.47570000000001755</v>
      </c>
      <c r="H31" s="1291">
        <v>1.4077100608509419E-3</v>
      </c>
      <c r="I31" s="1282"/>
      <c r="J31" s="1287" t="s">
        <v>467</v>
      </c>
      <c r="K31" s="1288" t="s">
        <v>467</v>
      </c>
      <c r="L31" s="1288" t="s">
        <v>467</v>
      </c>
      <c r="M31" s="1289" t="s">
        <v>467</v>
      </c>
      <c r="N31" s="1290" t="s">
        <v>467</v>
      </c>
      <c r="O31" s="1292" t="s">
        <v>467</v>
      </c>
      <c r="P31" s="1263"/>
      <c r="Q31" s="1287">
        <v>477.846</v>
      </c>
      <c r="R31" s="1288">
        <v>455.18459999999999</v>
      </c>
      <c r="S31" s="1288" t="s">
        <v>467</v>
      </c>
      <c r="T31" s="1289">
        <v>469.8897</v>
      </c>
      <c r="U31" s="1290">
        <v>11.107599999999991</v>
      </c>
      <c r="V31" s="1292">
        <v>2.4211057929243607E-2</v>
      </c>
      <c r="W31" s="1263"/>
      <c r="X31" s="1295">
        <v>343.89670000000001</v>
      </c>
      <c r="Y31" s="1272"/>
      <c r="Z31" s="1294">
        <v>0.92020000000002256</v>
      </c>
      <c r="AA31" s="1292">
        <v>2.6829826533305567E-3</v>
      </c>
      <c r="AB31" s="1139"/>
    </row>
    <row r="32" spans="1:28">
      <c r="A32" s="1236" t="s">
        <v>415</v>
      </c>
      <c r="B32" s="1228"/>
      <c r="C32" s="1287" t="s">
        <v>467</v>
      </c>
      <c r="D32" s="1288">
        <v>282.54079999999999</v>
      </c>
      <c r="E32" s="1288">
        <v>291.09429999999998</v>
      </c>
      <c r="F32" s="1289">
        <v>287.97059999999999</v>
      </c>
      <c r="G32" s="1290">
        <v>-1.04849999999999</v>
      </c>
      <c r="H32" s="1291">
        <v>-3.6277879212827102E-3</v>
      </c>
      <c r="I32" s="1282"/>
      <c r="J32" s="1287" t="s">
        <v>467</v>
      </c>
      <c r="K32" s="1288" t="s">
        <v>467</v>
      </c>
      <c r="L32" s="1288" t="s">
        <v>467</v>
      </c>
      <c r="M32" s="1289" t="s">
        <v>467</v>
      </c>
      <c r="N32" s="1290" t="s">
        <v>467</v>
      </c>
      <c r="O32" s="1292" t="s">
        <v>467</v>
      </c>
      <c r="P32" s="1263"/>
      <c r="Q32" s="1287" t="s">
        <v>467</v>
      </c>
      <c r="R32" s="1288">
        <v>278.45530000000002</v>
      </c>
      <c r="S32" s="1288">
        <v>280.11829999999998</v>
      </c>
      <c r="T32" s="1289">
        <v>279.55020000000002</v>
      </c>
      <c r="U32" s="1290">
        <v>-4.2918999999999983</v>
      </c>
      <c r="V32" s="1292">
        <v>-1.5120730857050457E-2</v>
      </c>
      <c r="W32" s="1263"/>
      <c r="X32" s="1295">
        <v>287.91759999999999</v>
      </c>
      <c r="Y32" s="1272"/>
      <c r="Z32" s="1294">
        <v>-1.0688999999999851</v>
      </c>
      <c r="AA32" s="1292">
        <v>-3.6987886977418727E-3</v>
      </c>
      <c r="AB32" s="1139"/>
    </row>
    <row r="33" spans="1:28">
      <c r="A33" s="1236" t="s">
        <v>416</v>
      </c>
      <c r="B33" s="1228"/>
      <c r="C33" s="1287">
        <v>353.73480000000001</v>
      </c>
      <c r="D33" s="1288">
        <v>368.22500000000002</v>
      </c>
      <c r="E33" s="1288" t="s">
        <v>467</v>
      </c>
      <c r="F33" s="1289">
        <v>360.56689999999998</v>
      </c>
      <c r="G33" s="1290">
        <v>-1.174000000000035</v>
      </c>
      <c r="H33" s="1291">
        <v>-3.2454168162904251E-3</v>
      </c>
      <c r="I33" s="1282"/>
      <c r="J33" s="1287" t="s">
        <v>467</v>
      </c>
      <c r="K33" s="1288" t="s">
        <v>467</v>
      </c>
      <c r="L33" s="1288" t="s">
        <v>467</v>
      </c>
      <c r="M33" s="1289" t="s">
        <v>467</v>
      </c>
      <c r="N33" s="1290" t="s">
        <v>467</v>
      </c>
      <c r="O33" s="1292" t="s">
        <v>467</v>
      </c>
      <c r="P33" s="1263"/>
      <c r="Q33" s="1287">
        <v>359.97070000000002</v>
      </c>
      <c r="R33" s="1288">
        <v>353.98669999999998</v>
      </c>
      <c r="S33" s="1288" t="s">
        <v>467</v>
      </c>
      <c r="T33" s="1289">
        <v>354.8741</v>
      </c>
      <c r="U33" s="1290">
        <v>-9.9447999999999865</v>
      </c>
      <c r="V33" s="1292">
        <v>-2.7259552616380356E-2</v>
      </c>
      <c r="W33" s="1263"/>
      <c r="X33" s="1295">
        <v>358.04250000000002</v>
      </c>
      <c r="Y33" s="1272"/>
      <c r="Z33" s="1294">
        <v>-5.0632999999999697</v>
      </c>
      <c r="AA33" s="1292">
        <v>-1.3944420606886387E-2</v>
      </c>
      <c r="AB33" s="1138"/>
    </row>
    <row r="34" spans="1:28">
      <c r="A34" s="1236" t="s">
        <v>417</v>
      </c>
      <c r="B34" s="1228"/>
      <c r="C34" s="1287" t="s">
        <v>467</v>
      </c>
      <c r="D34" s="1288">
        <v>325.67340000000002</v>
      </c>
      <c r="E34" s="1288">
        <v>312.38049999999998</v>
      </c>
      <c r="F34" s="1289">
        <v>315.55189999999999</v>
      </c>
      <c r="G34" s="1290">
        <v>8.463799999999992</v>
      </c>
      <c r="H34" s="1291">
        <v>2.7561471773083879E-2</v>
      </c>
      <c r="I34" s="1282"/>
      <c r="J34" s="1287" t="s">
        <v>467</v>
      </c>
      <c r="K34" s="1288" t="s">
        <v>467</v>
      </c>
      <c r="L34" s="1288" t="s">
        <v>467</v>
      </c>
      <c r="M34" s="1289" t="s">
        <v>467</v>
      </c>
      <c r="N34" s="1290" t="s">
        <v>467</v>
      </c>
      <c r="O34" s="1292" t="s">
        <v>467</v>
      </c>
      <c r="P34" s="1263"/>
      <c r="Q34" s="1287" t="s">
        <v>467</v>
      </c>
      <c r="R34" s="1288">
        <v>327.82900000000001</v>
      </c>
      <c r="S34" s="1288">
        <v>310.95229999999998</v>
      </c>
      <c r="T34" s="1289">
        <v>312.6388</v>
      </c>
      <c r="U34" s="1290">
        <v>15.70780000000002</v>
      </c>
      <c r="V34" s="1292">
        <v>5.2900505504645867E-2</v>
      </c>
      <c r="W34" s="1263"/>
      <c r="X34" s="1295">
        <v>313.61669999999998</v>
      </c>
      <c r="Y34" s="1272"/>
      <c r="Z34" s="1294">
        <v>13.275999999999954</v>
      </c>
      <c r="AA34" s="1292">
        <v>4.4203133308272857E-2</v>
      </c>
      <c r="AB34" s="1139"/>
    </row>
    <row r="35" spans="1:28">
      <c r="A35" s="1236" t="s">
        <v>418</v>
      </c>
      <c r="B35" s="1228"/>
      <c r="C35" s="1287">
        <v>296.18060000000003</v>
      </c>
      <c r="D35" s="1288">
        <v>301.35410000000002</v>
      </c>
      <c r="E35" s="1288">
        <v>293.50420000000003</v>
      </c>
      <c r="F35" s="1289">
        <v>298.80399999999997</v>
      </c>
      <c r="G35" s="1290">
        <v>-0.161200000000008</v>
      </c>
      <c r="H35" s="1291">
        <v>-5.3919319037798452E-4</v>
      </c>
      <c r="I35" s="1282"/>
      <c r="J35" s="1287" t="s">
        <v>467</v>
      </c>
      <c r="K35" s="1288" t="s">
        <v>467</v>
      </c>
      <c r="L35" s="1288" t="s">
        <v>467</v>
      </c>
      <c r="M35" s="1289" t="s">
        <v>467</v>
      </c>
      <c r="N35" s="1290" t="s">
        <v>467</v>
      </c>
      <c r="O35" s="1292" t="s">
        <v>467</v>
      </c>
      <c r="P35" s="1263"/>
      <c r="Q35" s="1287" t="s">
        <v>467</v>
      </c>
      <c r="R35" s="1288">
        <v>305.4187</v>
      </c>
      <c r="S35" s="1288">
        <v>397.48950000000002</v>
      </c>
      <c r="T35" s="1289">
        <v>342.05759999999998</v>
      </c>
      <c r="U35" s="1290">
        <v>26.921599999999955</v>
      </c>
      <c r="V35" s="1292">
        <v>8.5428513403736694E-2</v>
      </c>
      <c r="W35" s="1263"/>
      <c r="X35" s="1295">
        <v>301.53379999999999</v>
      </c>
      <c r="Y35" s="1272"/>
      <c r="Z35" s="1294">
        <v>1.5480000000000018</v>
      </c>
      <c r="AA35" s="1292">
        <v>5.1602442515612523E-3</v>
      </c>
      <c r="AB35" s="1139"/>
    </row>
    <row r="36" spans="1:28">
      <c r="A36" s="1236" t="s">
        <v>419</v>
      </c>
      <c r="B36" s="1228"/>
      <c r="C36" s="1287" t="s">
        <v>467</v>
      </c>
      <c r="D36" s="1288">
        <v>341.78449999999998</v>
      </c>
      <c r="E36" s="1288">
        <v>323.77879999999999</v>
      </c>
      <c r="F36" s="1289">
        <v>330.62139999999999</v>
      </c>
      <c r="G36" s="1290">
        <v>-7.6599999999984902E-2</v>
      </c>
      <c r="H36" s="1291">
        <v>-2.3163127687497731E-4</v>
      </c>
      <c r="I36" s="1282"/>
      <c r="J36" s="1287" t="s">
        <v>467</v>
      </c>
      <c r="K36" s="1288" t="s">
        <v>467</v>
      </c>
      <c r="L36" s="1288" t="s">
        <v>467</v>
      </c>
      <c r="M36" s="1289" t="s">
        <v>467</v>
      </c>
      <c r="N36" s="1290" t="s">
        <v>467</v>
      </c>
      <c r="O36" s="1292" t="s">
        <v>467</v>
      </c>
      <c r="P36" s="1263"/>
      <c r="Q36" s="1287" t="s">
        <v>467</v>
      </c>
      <c r="R36" s="1288" t="s">
        <v>467</v>
      </c>
      <c r="S36" s="1288" t="s">
        <v>467</v>
      </c>
      <c r="T36" s="1289" t="s">
        <v>467</v>
      </c>
      <c r="U36" s="1290" t="s">
        <v>467</v>
      </c>
      <c r="V36" s="1292" t="s">
        <v>467</v>
      </c>
      <c r="W36" s="1263"/>
      <c r="X36" s="1295">
        <v>330.62139999999999</v>
      </c>
      <c r="Y36" s="1272"/>
      <c r="Z36" s="1294">
        <v>1.6607999999999947</v>
      </c>
      <c r="AA36" s="1292">
        <v>5.0486289239501936E-3</v>
      </c>
      <c r="AB36" s="1138"/>
    </row>
    <row r="37" spans="1:28">
      <c r="A37" s="1236" t="s">
        <v>420</v>
      </c>
      <c r="B37" s="1228"/>
      <c r="C37" s="1287" t="s">
        <v>467</v>
      </c>
      <c r="D37" s="1288">
        <v>384.76929999999999</v>
      </c>
      <c r="E37" s="1288">
        <v>371.88869999999997</v>
      </c>
      <c r="F37" s="1289">
        <v>373.69560000000001</v>
      </c>
      <c r="G37" s="1290">
        <v>0.50900000000001455</v>
      </c>
      <c r="H37" s="1291">
        <v>1.3639289299240964E-3</v>
      </c>
      <c r="I37" s="1282"/>
      <c r="J37" s="1287" t="s">
        <v>467</v>
      </c>
      <c r="K37" s="1288" t="s">
        <v>467</v>
      </c>
      <c r="L37" s="1288" t="s">
        <v>467</v>
      </c>
      <c r="M37" s="1289" t="s">
        <v>467</v>
      </c>
      <c r="N37" s="1290" t="s">
        <v>467</v>
      </c>
      <c r="O37" s="1292" t="s">
        <v>467</v>
      </c>
      <c r="P37" s="1263"/>
      <c r="Q37" s="1287" t="s">
        <v>467</v>
      </c>
      <c r="R37" s="1288" t="s">
        <v>467</v>
      </c>
      <c r="S37" s="1288" t="s">
        <v>467</v>
      </c>
      <c r="T37" s="1289" t="s">
        <v>467</v>
      </c>
      <c r="U37" s="1290" t="s">
        <v>467</v>
      </c>
      <c r="V37" s="1292" t="s">
        <v>467</v>
      </c>
      <c r="W37" s="1263"/>
      <c r="X37" s="1295">
        <v>373.69560000000001</v>
      </c>
      <c r="Y37" s="1272"/>
      <c r="Z37" s="1294">
        <v>0.50900000000001455</v>
      </c>
      <c r="AA37" s="1292">
        <v>1.3639289299240964E-3</v>
      </c>
      <c r="AB37" s="1139"/>
    </row>
    <row r="38" spans="1:28">
      <c r="A38" s="1236" t="s">
        <v>421</v>
      </c>
      <c r="B38" s="1228"/>
      <c r="C38" s="1287" t="s">
        <v>467</v>
      </c>
      <c r="D38" s="1288">
        <v>418.98989999999998</v>
      </c>
      <c r="E38" s="1288">
        <v>426.09710000000001</v>
      </c>
      <c r="F38" s="1289">
        <v>423.39420000000001</v>
      </c>
      <c r="G38" s="1290">
        <v>-3.2742000000000075</v>
      </c>
      <c r="H38" s="1291">
        <v>-7.6738750748824858E-3</v>
      </c>
      <c r="I38" s="1282"/>
      <c r="J38" s="1287" t="s">
        <v>467</v>
      </c>
      <c r="K38" s="1288" t="s">
        <v>467</v>
      </c>
      <c r="L38" s="1288" t="s">
        <v>467</v>
      </c>
      <c r="M38" s="1289" t="s">
        <v>467</v>
      </c>
      <c r="N38" s="1290" t="s">
        <v>467</v>
      </c>
      <c r="O38" s="1292" t="s">
        <v>467</v>
      </c>
      <c r="P38" s="1263"/>
      <c r="Q38" s="1287" t="s">
        <v>467</v>
      </c>
      <c r="R38" s="1288">
        <v>420.33679999999998</v>
      </c>
      <c r="S38" s="1288" t="s">
        <v>467</v>
      </c>
      <c r="T38" s="1289">
        <v>420.33679999999998</v>
      </c>
      <c r="U38" s="1290">
        <v>-2.5788000000000011</v>
      </c>
      <c r="V38" s="1292">
        <v>-6.0976705517602481E-3</v>
      </c>
      <c r="W38" s="1263"/>
      <c r="X38" s="1295">
        <v>423.19979999999998</v>
      </c>
      <c r="Y38" s="1272"/>
      <c r="Z38" s="1294">
        <v>-3.2299000000000433</v>
      </c>
      <c r="AA38" s="1292">
        <v>-7.5742848117756889E-3</v>
      </c>
      <c r="AB38" s="1084"/>
    </row>
    <row r="39" spans="1:28">
      <c r="A39" s="1237" t="s">
        <v>422</v>
      </c>
      <c r="B39" s="1228"/>
      <c r="C39" s="1301">
        <v>392.31400000000002</v>
      </c>
      <c r="D39" s="1302">
        <v>399.06670000000003</v>
      </c>
      <c r="E39" s="1303">
        <v>377.24939999999998</v>
      </c>
      <c r="F39" s="1302">
        <v>389.55189999999999</v>
      </c>
      <c r="G39" s="1304">
        <v>4.3831000000000131</v>
      </c>
      <c r="H39" s="1305">
        <v>1.1379685997412015E-2</v>
      </c>
      <c r="I39" s="1299"/>
      <c r="J39" s="1301">
        <v>402.16289999999998</v>
      </c>
      <c r="K39" s="1303">
        <v>416.88279999999997</v>
      </c>
      <c r="L39" s="1303">
        <v>415.18970000000002</v>
      </c>
      <c r="M39" s="1302">
        <v>413.46570000000003</v>
      </c>
      <c r="N39" s="1304">
        <v>8.532100000000014</v>
      </c>
      <c r="O39" s="1306">
        <v>2.1070368080100099E-2</v>
      </c>
      <c r="P39" s="1263"/>
      <c r="Q39" s="1301" t="s">
        <v>467</v>
      </c>
      <c r="R39" s="1302" t="s">
        <v>467</v>
      </c>
      <c r="S39" s="1303" t="s">
        <v>467</v>
      </c>
      <c r="T39" s="1302" t="s">
        <v>467</v>
      </c>
      <c r="U39" s="1304"/>
      <c r="V39" s="1306"/>
      <c r="W39" s="1263"/>
      <c r="X39" s="1307">
        <v>407.3408</v>
      </c>
      <c r="Y39" s="1272"/>
      <c r="Z39" s="1308">
        <v>7.622099999999989</v>
      </c>
      <c r="AA39" s="1306">
        <v>1.9068660035169716E-2</v>
      </c>
      <c r="AB39" s="106"/>
    </row>
    <row r="40" spans="1:28" ht="13.5" thickBot="1">
      <c r="A40" s="1238" t="s">
        <v>423</v>
      </c>
      <c r="B40" s="1228"/>
      <c r="C40" s="1309">
        <v>374.58139999999997</v>
      </c>
      <c r="D40" s="1310">
        <v>387.54700000000003</v>
      </c>
      <c r="E40" s="1310">
        <v>386.7611</v>
      </c>
      <c r="F40" s="1310">
        <v>383.91840000000002</v>
      </c>
      <c r="G40" s="1311">
        <v>6.3602999999999952</v>
      </c>
      <c r="H40" s="1312">
        <v>1.6845884116908127E-2</v>
      </c>
      <c r="I40" s="1299"/>
      <c r="J40" s="1309">
        <v>384.72829999999999</v>
      </c>
      <c r="K40" s="1310">
        <v>401.80149999999998</v>
      </c>
      <c r="L40" s="1310">
        <v>411.38459999999998</v>
      </c>
      <c r="M40" s="1310">
        <v>402.26369999999997</v>
      </c>
      <c r="N40" s="1311">
        <v>4.9326999999999543</v>
      </c>
      <c r="O40" s="1313">
        <v>1.2414586327268662E-2</v>
      </c>
      <c r="P40" s="1263"/>
      <c r="Q40" s="1309" t="s">
        <v>467</v>
      </c>
      <c r="R40" s="1310" t="s">
        <v>467</v>
      </c>
      <c r="S40" s="1310" t="s">
        <v>467</v>
      </c>
      <c r="T40" s="1310" t="s">
        <v>467</v>
      </c>
      <c r="U40" s="1311" t="s">
        <v>467</v>
      </c>
      <c r="V40" s="1313" t="s">
        <v>467</v>
      </c>
      <c r="W40" s="1263"/>
      <c r="X40" s="1314">
        <v>396.07240000000002</v>
      </c>
      <c r="Y40" s="1272"/>
      <c r="Z40" s="1315">
        <v>5.4145000000000323</v>
      </c>
      <c r="AA40" s="1313">
        <v>1.3859952659347252E-2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L14" sqref="L14"/>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3.425781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386" t="s">
        <v>474</v>
      </c>
      <c r="B5" s="1386"/>
      <c r="C5" s="1386"/>
      <c r="D5" s="1386"/>
      <c r="E5" s="1386"/>
      <c r="F5" s="1386"/>
      <c r="H5" s="651" t="s">
        <v>331</v>
      </c>
    </row>
    <row r="6" spans="1:10" ht="15.75" customHeight="1" thickBot="1">
      <c r="A6" s="1387" t="s">
        <v>170</v>
      </c>
      <c r="B6" s="1389" t="s">
        <v>476</v>
      </c>
      <c r="C6" s="1390"/>
      <c r="D6" s="1391"/>
      <c r="E6" s="1392" t="s">
        <v>477</v>
      </c>
      <c r="F6" s="1394" t="s">
        <v>478</v>
      </c>
    </row>
    <row r="7" spans="1:10" ht="21" customHeight="1" thickBot="1">
      <c r="A7" s="1388"/>
      <c r="B7" s="1162" t="s">
        <v>312</v>
      </c>
      <c r="C7" s="1162" t="s">
        <v>320</v>
      </c>
      <c r="D7" s="1162" t="s">
        <v>321</v>
      </c>
      <c r="E7" s="1393"/>
      <c r="F7" s="1395"/>
    </row>
    <row r="8" spans="1:10" ht="17.25" customHeight="1" thickBot="1">
      <c r="A8" s="850" t="s">
        <v>171</v>
      </c>
      <c r="B8" s="735">
        <v>4343.1540000000005</v>
      </c>
      <c r="C8" s="735">
        <v>743.322</v>
      </c>
      <c r="D8" s="888">
        <f t="shared" ref="D8:D13" si="0">(C8/B8)*100</f>
        <v>17.114797218795371</v>
      </c>
      <c r="E8" s="735">
        <v>3779.59</v>
      </c>
      <c r="F8" s="888">
        <f t="shared" ref="F8:F13" si="1">((B8-E8)/E8)*100</f>
        <v>14.910717829182538</v>
      </c>
      <c r="H8" s="680" t="s">
        <v>172</v>
      </c>
    </row>
    <row r="9" spans="1:10" ht="18" customHeight="1" thickBot="1">
      <c r="A9" s="851" t="s">
        <v>173</v>
      </c>
      <c r="B9" s="736">
        <v>12739</v>
      </c>
      <c r="C9" s="736">
        <v>1674</v>
      </c>
      <c r="D9" s="889">
        <f t="shared" si="0"/>
        <v>13.140748881387864</v>
      </c>
      <c r="E9" s="736">
        <v>11943</v>
      </c>
      <c r="F9" s="889">
        <f t="shared" si="1"/>
        <v>6.6649920455496945</v>
      </c>
      <c r="H9" s="650">
        <f>B9-E9</f>
        <v>796</v>
      </c>
    </row>
    <row r="10" spans="1:10" ht="15" customHeight="1" thickBot="1">
      <c r="A10" s="852" t="s">
        <v>306</v>
      </c>
      <c r="B10" s="737">
        <v>3817</v>
      </c>
      <c r="C10" s="1102">
        <v>0</v>
      </c>
      <c r="D10" s="889">
        <f t="shared" si="0"/>
        <v>0</v>
      </c>
      <c r="E10" s="738">
        <v>2977</v>
      </c>
      <c r="F10" s="889">
        <f t="shared" si="1"/>
        <v>28.2163251595566</v>
      </c>
    </row>
    <row r="11" spans="1:10" ht="17.25" customHeight="1" thickBot="1">
      <c r="A11" s="851" t="s">
        <v>174</v>
      </c>
      <c r="B11" s="1243">
        <v>85023.063999999998</v>
      </c>
      <c r="C11" s="740">
        <v>3204.1970000000001</v>
      </c>
      <c r="D11" s="890">
        <f t="shared" si="0"/>
        <v>3.7686209473702341</v>
      </c>
      <c r="E11" s="740">
        <v>83611.656000000003</v>
      </c>
      <c r="F11" s="890">
        <f t="shared" si="1"/>
        <v>1.6880517233147443</v>
      </c>
      <c r="J11" s="847"/>
    </row>
    <row r="12" spans="1:10" ht="15" customHeight="1" thickBot="1">
      <c r="A12" s="850" t="s">
        <v>175</v>
      </c>
      <c r="B12" s="735">
        <v>32266.635999999999</v>
      </c>
      <c r="C12" s="735">
        <v>6499.8649999999998</v>
      </c>
      <c r="D12" s="889">
        <f t="shared" si="0"/>
        <v>20.144228856085277</v>
      </c>
      <c r="E12" s="735">
        <v>35180.135000000002</v>
      </c>
      <c r="F12" s="889">
        <f t="shared" si="1"/>
        <v>-8.2816595217727365</v>
      </c>
    </row>
    <row r="13" spans="1:10" ht="15" customHeight="1" thickBot="1">
      <c r="A13" s="850" t="s">
        <v>176</v>
      </c>
      <c r="B13" s="735">
        <f>B11+B12</f>
        <v>117289.7</v>
      </c>
      <c r="C13" s="735">
        <f>C11+C12</f>
        <v>9704.0619999999999</v>
      </c>
      <c r="D13" s="891">
        <f t="shared" si="0"/>
        <v>8.2735841254602924</v>
      </c>
      <c r="E13" s="735">
        <f>E11+E12</f>
        <v>118791.791</v>
      </c>
      <c r="F13" s="891">
        <f t="shared" si="1"/>
        <v>-1.2644737379201567</v>
      </c>
    </row>
    <row r="16" spans="1:10" ht="15.75">
      <c r="A16" s="570" t="s">
        <v>307</v>
      </c>
    </row>
    <row r="18" spans="1:16" ht="33" customHeight="1" thickBot="1">
      <c r="A18" s="1386" t="s">
        <v>475</v>
      </c>
      <c r="B18" s="1386"/>
      <c r="C18" s="1386"/>
      <c r="D18" s="1386"/>
      <c r="E18" s="1386"/>
      <c r="F18" s="1386"/>
    </row>
    <row r="19" spans="1:16" ht="16.5" customHeight="1" thickBot="1">
      <c r="A19" s="1397" t="s">
        <v>177</v>
      </c>
      <c r="B19" s="1389" t="s">
        <v>476</v>
      </c>
      <c r="C19" s="1390"/>
      <c r="D19" s="1391"/>
      <c r="E19" s="1392" t="s">
        <v>477</v>
      </c>
      <c r="F19" s="1394" t="s">
        <v>478</v>
      </c>
    </row>
    <row r="20" spans="1:16" ht="21" customHeight="1" thickBot="1">
      <c r="A20" s="1398"/>
      <c r="B20" s="849" t="s">
        <v>312</v>
      </c>
      <c r="C20" s="849" t="s">
        <v>458</v>
      </c>
      <c r="D20" s="849" t="s">
        <v>459</v>
      </c>
      <c r="E20" s="1393"/>
      <c r="F20" s="1395"/>
      <c r="L20" s="1184"/>
    </row>
    <row r="21" spans="1:16" ht="15.75" thickBot="1">
      <c r="A21" s="568" t="s">
        <v>171</v>
      </c>
      <c r="B21" s="735">
        <v>10117.886</v>
      </c>
      <c r="C21" s="741">
        <v>0</v>
      </c>
      <c r="D21" s="888">
        <f t="shared" ref="D21:D26" si="2">(C21/B21)*100</f>
        <v>0</v>
      </c>
      <c r="E21" s="735">
        <v>12522.259</v>
      </c>
      <c r="F21" s="888">
        <f t="shared" ref="F21:F26" si="3">((B21-E21)/E21)*100</f>
        <v>-19.200792764308737</v>
      </c>
      <c r="H21" s="680" t="s">
        <v>178</v>
      </c>
    </row>
    <row r="22" spans="1:16" ht="15.75" thickBot="1">
      <c r="A22" s="568" t="s">
        <v>173</v>
      </c>
      <c r="B22" s="735">
        <v>39686</v>
      </c>
      <c r="C22" s="741">
        <v>0</v>
      </c>
      <c r="D22" s="889">
        <f t="shared" si="2"/>
        <v>0</v>
      </c>
      <c r="E22" s="735">
        <v>58981</v>
      </c>
      <c r="F22" s="889">
        <f t="shared" si="3"/>
        <v>-32.713924823248163</v>
      </c>
      <c r="H22" s="650">
        <f>B22-E22</f>
        <v>-19295</v>
      </c>
    </row>
    <row r="23" spans="1:16" ht="15.75" thickBot="1">
      <c r="A23" s="569" t="s">
        <v>306</v>
      </c>
      <c r="B23" s="738">
        <v>11121</v>
      </c>
      <c r="C23" s="742">
        <v>0</v>
      </c>
      <c r="D23" s="889">
        <f t="shared" si="2"/>
        <v>0</v>
      </c>
      <c r="E23" s="738">
        <v>21548</v>
      </c>
      <c r="F23" s="889">
        <f t="shared" si="3"/>
        <v>-48.389641730090958</v>
      </c>
    </row>
    <row r="24" spans="1:16" ht="15.75" thickBot="1">
      <c r="A24" s="568" t="s">
        <v>174</v>
      </c>
      <c r="B24" s="735">
        <v>4684.085</v>
      </c>
      <c r="C24" s="743">
        <v>15.443</v>
      </c>
      <c r="D24" s="890">
        <f t="shared" si="2"/>
        <v>0.32969085744601129</v>
      </c>
      <c r="E24" s="735">
        <v>5804.8680000000004</v>
      </c>
      <c r="F24" s="890">
        <f t="shared" si="3"/>
        <v>-19.307639725830121</v>
      </c>
    </row>
    <row r="25" spans="1:16" ht="15.75" thickBot="1">
      <c r="A25" s="568" t="s">
        <v>175</v>
      </c>
      <c r="B25" s="735">
        <v>1955.74</v>
      </c>
      <c r="C25" s="743">
        <v>6.3620000000000001</v>
      </c>
      <c r="D25" s="889">
        <f t="shared" si="2"/>
        <v>0.32529886385715895</v>
      </c>
      <c r="E25" s="735">
        <v>1707.51</v>
      </c>
      <c r="F25" s="889">
        <f t="shared" si="3"/>
        <v>14.537542971929888</v>
      </c>
    </row>
    <row r="26" spans="1:16" ht="15.75" thickBot="1">
      <c r="A26" s="568" t="s">
        <v>176</v>
      </c>
      <c r="B26" s="735">
        <f>B24+B25</f>
        <v>6639.8249999999998</v>
      </c>
      <c r="C26" s="744">
        <f>C24+C25</f>
        <v>21.805</v>
      </c>
      <c r="D26" s="891">
        <f t="shared" si="2"/>
        <v>0.32839720926379834</v>
      </c>
      <c r="E26" s="735">
        <f>E24+E25</f>
        <v>7512.3780000000006</v>
      </c>
      <c r="F26" s="891">
        <f t="shared" si="3"/>
        <v>-11.614870817203297</v>
      </c>
      <c r="P26" s="1089"/>
    </row>
    <row r="27" spans="1:16" ht="16.5" customHeight="1">
      <c r="A27" s="1399"/>
      <c r="B27" s="1399"/>
      <c r="C27" s="1399"/>
      <c r="D27" s="1399"/>
      <c r="E27" s="1399"/>
      <c r="F27" s="1399"/>
    </row>
    <row r="28" spans="1:16">
      <c r="B28" s="573"/>
      <c r="C28" s="574"/>
      <c r="D28" s="574"/>
      <c r="E28" s="574"/>
      <c r="F28" s="575"/>
    </row>
    <row r="29" spans="1:16" ht="15">
      <c r="A29" s="1244" t="s">
        <v>463</v>
      </c>
      <c r="B29" s="577"/>
      <c r="C29" s="578"/>
      <c r="D29" s="578"/>
      <c r="E29" s="578"/>
      <c r="F29" s="575"/>
      <c r="K29" s="1184"/>
    </row>
    <row r="30" spans="1:16">
      <c r="A30" s="573"/>
      <c r="B30" s="582"/>
      <c r="C30" s="571"/>
      <c r="D30" s="571"/>
      <c r="E30" s="571"/>
      <c r="F30" s="571"/>
      <c r="G30" s="571"/>
    </row>
    <row r="31" spans="1:16">
      <c r="A31" s="573"/>
      <c r="B31" s="583"/>
      <c r="C31" s="571"/>
      <c r="D31" s="584"/>
      <c r="E31" s="585"/>
      <c r="F31" s="571"/>
      <c r="G31" s="571"/>
      <c r="H31" s="576"/>
    </row>
    <row r="32" spans="1:16">
      <c r="A32" s="577"/>
      <c r="B32" s="571"/>
      <c r="C32" s="1396"/>
      <c r="D32" s="1396"/>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4"/>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96"/>
      <c r="C43" s="1396"/>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R26" sqref="R26"/>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11.7109375" style="1147" customWidth="1"/>
    <col min="14" max="14" width="8.85546875" style="1147" bestFit="1" customWidth="1"/>
    <col min="15" max="15" width="4.42578125" style="1147" customWidth="1"/>
    <col min="16" max="16" width="14.57031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400" t="s">
        <v>472</v>
      </c>
      <c r="B2" s="1400"/>
      <c r="C2" s="1400"/>
      <c r="D2" s="1400"/>
      <c r="E2" s="1400"/>
      <c r="F2" s="1400"/>
      <c r="G2" s="1400"/>
      <c r="H2" s="1400"/>
      <c r="I2" s="1400"/>
      <c r="J2" s="1400"/>
      <c r="K2" s="1400"/>
      <c r="L2" s="1400"/>
      <c r="M2" s="1400"/>
      <c r="N2" s="1400"/>
      <c r="O2" s="1400"/>
      <c r="P2" s="1400"/>
      <c r="Q2" s="1400"/>
      <c r="R2" s="1400"/>
      <c r="S2" s="1400"/>
      <c r="T2" s="1400"/>
      <c r="U2" s="1400"/>
      <c r="V2" s="1400"/>
      <c r="W2" s="1400"/>
      <c r="X2" s="1400"/>
    </row>
    <row r="3" spans="1:24" ht="15.75" customHeight="1">
      <c r="A3" s="1401" t="s">
        <v>473</v>
      </c>
      <c r="B3" s="1401"/>
      <c r="C3" s="1401"/>
      <c r="D3" s="1401"/>
      <c r="E3" s="1401"/>
      <c r="F3" s="1401"/>
      <c r="P3" s="589"/>
    </row>
    <row r="4" spans="1:24" ht="4.5" customHeight="1">
      <c r="A4" s="590"/>
      <c r="B4" s="590"/>
      <c r="C4" s="588"/>
      <c r="D4" s="588"/>
    </row>
    <row r="5" spans="1:24" ht="30.75" thickBot="1">
      <c r="A5" s="591" t="s">
        <v>179</v>
      </c>
      <c r="B5" s="1402" t="s">
        <v>180</v>
      </c>
      <c r="C5" s="1402"/>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4470.7190000000001</v>
      </c>
      <c r="C7" s="603">
        <v>6465</v>
      </c>
      <c r="D7" s="871">
        <v>2.2956254059702337</v>
      </c>
      <c r="F7" s="745" t="s">
        <v>194</v>
      </c>
      <c r="G7" s="603">
        <v>286.07400000000001</v>
      </c>
      <c r="H7" s="603">
        <v>1692</v>
      </c>
      <c r="I7" s="871">
        <v>2.4496621881984226</v>
      </c>
      <c r="K7" s="745" t="s">
        <v>192</v>
      </c>
      <c r="L7" s="603">
        <v>91950.626999999993</v>
      </c>
      <c r="M7" s="603">
        <v>24205.94</v>
      </c>
      <c r="N7" s="733">
        <v>3.7986802826083186</v>
      </c>
      <c r="P7" s="745" t="s">
        <v>195</v>
      </c>
      <c r="Q7" s="603">
        <v>15529.566999999999</v>
      </c>
      <c r="R7" s="603">
        <v>4946.4049999999997</v>
      </c>
      <c r="S7" s="733">
        <v>3.1395664123742395</v>
      </c>
    </row>
    <row r="8" spans="1:24" ht="16.5" thickBot="1">
      <c r="A8" s="604" t="s">
        <v>202</v>
      </c>
      <c r="B8" s="605">
        <v>1718.7190000000001</v>
      </c>
      <c r="C8" s="605">
        <v>1281</v>
      </c>
      <c r="D8" s="854">
        <v>2.4237931583987096</v>
      </c>
      <c r="F8" s="604" t="s">
        <v>192</v>
      </c>
      <c r="G8" s="605">
        <v>449.387</v>
      </c>
      <c r="H8" s="605">
        <v>2125</v>
      </c>
      <c r="I8" s="854">
        <v>2.9269161629845768</v>
      </c>
      <c r="K8" s="604" t="s">
        <v>195</v>
      </c>
      <c r="L8" s="605">
        <v>59183.18</v>
      </c>
      <c r="M8" s="605">
        <v>16053.154</v>
      </c>
      <c r="N8" s="652">
        <v>3.6867010682137602</v>
      </c>
      <c r="P8" s="604" t="s">
        <v>193</v>
      </c>
      <c r="Q8" s="605">
        <v>14022.977000000001</v>
      </c>
      <c r="R8" s="605">
        <v>3567.8389999999999</v>
      </c>
      <c r="S8" s="652">
        <v>3.9303839102605251</v>
      </c>
    </row>
    <row r="9" spans="1:24" ht="16.5" thickBot="1">
      <c r="A9" s="604" t="s">
        <v>204</v>
      </c>
      <c r="B9" s="605">
        <v>1378.1569999999999</v>
      </c>
      <c r="C9" s="605">
        <v>874</v>
      </c>
      <c r="D9" s="854">
        <v>2.3283887459388772</v>
      </c>
      <c r="F9" s="946" t="s">
        <v>322</v>
      </c>
      <c r="G9" s="608">
        <v>735.46100000000001</v>
      </c>
      <c r="H9" s="608">
        <v>3817</v>
      </c>
      <c r="I9" s="947">
        <v>2.7207352848692459</v>
      </c>
      <c r="K9" s="604" t="s">
        <v>435</v>
      </c>
      <c r="L9" s="605">
        <v>29135.331999999999</v>
      </c>
      <c r="M9" s="605">
        <v>9501.884</v>
      </c>
      <c r="N9" s="652">
        <v>3.0662689630814266</v>
      </c>
      <c r="P9" s="604" t="s">
        <v>199</v>
      </c>
      <c r="Q9" s="605">
        <v>11361.726000000001</v>
      </c>
      <c r="R9" s="605">
        <v>2025.7349999999999</v>
      </c>
      <c r="S9" s="652">
        <v>5.6086931410080787</v>
      </c>
    </row>
    <row r="10" spans="1:24" ht="15.75">
      <c r="A10" s="604" t="s">
        <v>353</v>
      </c>
      <c r="B10" s="605">
        <v>763.92899999999997</v>
      </c>
      <c r="C10" s="605">
        <v>516</v>
      </c>
      <c r="D10" s="854">
        <v>2.181139951405167</v>
      </c>
      <c r="H10" s="1147"/>
      <c r="K10" s="604" t="s">
        <v>194</v>
      </c>
      <c r="L10" s="605">
        <v>24961.648000000001</v>
      </c>
      <c r="M10" s="605">
        <v>6621.241</v>
      </c>
      <c r="N10" s="652">
        <v>3.7699349714049073</v>
      </c>
      <c r="P10" s="604" t="s">
        <v>194</v>
      </c>
      <c r="Q10" s="605">
        <v>9571.3459999999995</v>
      </c>
      <c r="R10" s="605">
        <v>2724.875</v>
      </c>
      <c r="S10" s="652">
        <v>3.5125816780586265</v>
      </c>
    </row>
    <row r="11" spans="1:24" ht="15.75">
      <c r="A11" s="604" t="s">
        <v>205</v>
      </c>
      <c r="B11" s="605">
        <v>595.654</v>
      </c>
      <c r="C11" s="605">
        <v>411</v>
      </c>
      <c r="D11" s="854">
        <v>2.3064121428018276</v>
      </c>
      <c r="K11" s="604" t="s">
        <v>201</v>
      </c>
      <c r="L11" s="605">
        <v>21805.918000000001</v>
      </c>
      <c r="M11" s="605">
        <v>4584.1450000000004</v>
      </c>
      <c r="N11" s="652">
        <v>4.7568124481228233</v>
      </c>
      <c r="P11" s="604" t="s">
        <v>435</v>
      </c>
      <c r="Q11" s="605">
        <v>8924.8209999999999</v>
      </c>
      <c r="R11" s="605">
        <v>3219.41</v>
      </c>
      <c r="S11" s="652">
        <v>2.7721914885025516</v>
      </c>
    </row>
    <row r="12" spans="1:24" ht="15.75">
      <c r="A12" s="604" t="s">
        <v>200</v>
      </c>
      <c r="B12" s="605">
        <v>411.82299999999998</v>
      </c>
      <c r="C12" s="605">
        <v>555</v>
      </c>
      <c r="D12" s="854">
        <v>2.9257519998863293</v>
      </c>
      <c r="H12" s="1147"/>
      <c r="K12" s="604" t="s">
        <v>202</v>
      </c>
      <c r="L12" s="605">
        <v>13478.691000000001</v>
      </c>
      <c r="M12" s="605">
        <v>3646.66</v>
      </c>
      <c r="N12" s="652">
        <v>3.6961743074484601</v>
      </c>
      <c r="P12" s="604" t="s">
        <v>196</v>
      </c>
      <c r="Q12" s="605">
        <v>8138.9539999999997</v>
      </c>
      <c r="R12" s="605">
        <v>1929.298</v>
      </c>
      <c r="S12" s="652">
        <v>4.2186090484725529</v>
      </c>
    </row>
    <row r="13" spans="1:24" ht="16.5" thickBot="1">
      <c r="A13" s="604" t="s">
        <v>194</v>
      </c>
      <c r="B13" s="605">
        <v>286.07400000000001</v>
      </c>
      <c r="C13" s="605">
        <v>1692</v>
      </c>
      <c r="D13" s="854">
        <v>2.4496621881984226</v>
      </c>
      <c r="H13" s="1147"/>
      <c r="K13" s="604" t="s">
        <v>197</v>
      </c>
      <c r="L13" s="605">
        <v>11112.177</v>
      </c>
      <c r="M13" s="605">
        <v>2670.1320000000001</v>
      </c>
      <c r="N13" s="652">
        <v>4.1616583000390985</v>
      </c>
      <c r="P13" s="604" t="s">
        <v>201</v>
      </c>
      <c r="Q13" s="605">
        <v>5716.1559999999999</v>
      </c>
      <c r="R13" s="605">
        <v>1499.57</v>
      </c>
      <c r="S13" s="652">
        <v>3.8118634008415748</v>
      </c>
    </row>
    <row r="14" spans="1:24" ht="16.5" thickBot="1">
      <c r="A14" s="946" t="s">
        <v>322</v>
      </c>
      <c r="B14" s="608">
        <v>10371.964</v>
      </c>
      <c r="C14" s="608">
        <v>12739</v>
      </c>
      <c r="D14" s="947">
        <v>2.3881179437800268</v>
      </c>
      <c r="K14" s="604" t="s">
        <v>199</v>
      </c>
      <c r="L14" s="605">
        <v>9513.509</v>
      </c>
      <c r="M14" s="605">
        <v>1464.0409999999999</v>
      </c>
      <c r="N14" s="652">
        <v>6.4981165144965205</v>
      </c>
      <c r="P14" s="604" t="s">
        <v>341</v>
      </c>
      <c r="Q14" s="605">
        <v>4996.59</v>
      </c>
      <c r="R14" s="605">
        <v>1385.508</v>
      </c>
      <c r="S14" s="652">
        <v>3.6063234568115088</v>
      </c>
    </row>
    <row r="15" spans="1:24" ht="15.75">
      <c r="E15" s="825"/>
      <c r="K15" s="604" t="s">
        <v>354</v>
      </c>
      <c r="L15" s="605">
        <v>9427.56</v>
      </c>
      <c r="M15" s="605">
        <v>1820.998</v>
      </c>
      <c r="N15" s="652">
        <v>5.1771391292027777</v>
      </c>
      <c r="P15" s="604" t="s">
        <v>192</v>
      </c>
      <c r="Q15" s="605">
        <v>4631.4179999999997</v>
      </c>
      <c r="R15" s="605">
        <v>1478.7460000000001</v>
      </c>
      <c r="S15" s="652">
        <v>3.1319902133294018</v>
      </c>
    </row>
    <row r="16" spans="1:24" ht="15.75">
      <c r="A16"/>
      <c r="B16"/>
      <c r="C16"/>
      <c r="D16"/>
      <c r="E16" s="661"/>
      <c r="K16" s="604" t="s">
        <v>206</v>
      </c>
      <c r="L16" s="605">
        <v>7882.11</v>
      </c>
      <c r="M16" s="605">
        <v>2008.6279999999999</v>
      </c>
      <c r="N16" s="652">
        <v>3.9241263190595768</v>
      </c>
      <c r="P16" s="604" t="s">
        <v>202</v>
      </c>
      <c r="Q16" s="605">
        <v>2787</v>
      </c>
      <c r="R16" s="605">
        <v>762.66399999999999</v>
      </c>
      <c r="S16" s="652">
        <v>3.6542959940419371</v>
      </c>
    </row>
    <row r="17" spans="1:19" ht="15.75">
      <c r="A17"/>
      <c r="B17"/>
      <c r="C17"/>
      <c r="D17"/>
      <c r="K17" s="604" t="s">
        <v>193</v>
      </c>
      <c r="L17" s="605">
        <v>7024.7340000000004</v>
      </c>
      <c r="M17" s="605">
        <v>1582.742</v>
      </c>
      <c r="N17" s="652">
        <v>4.438331705356906</v>
      </c>
      <c r="P17" s="604" t="s">
        <v>208</v>
      </c>
      <c r="Q17" s="605">
        <v>2163.232</v>
      </c>
      <c r="R17" s="605">
        <v>753.03599999999994</v>
      </c>
      <c r="S17" s="652">
        <v>2.8726807217716019</v>
      </c>
    </row>
    <row r="18" spans="1:19" ht="15.75">
      <c r="A18"/>
      <c r="B18"/>
      <c r="C18"/>
      <c r="D18"/>
      <c r="K18" s="604" t="s">
        <v>209</v>
      </c>
      <c r="L18" s="605">
        <v>6699.049</v>
      </c>
      <c r="M18" s="605">
        <v>2010.53</v>
      </c>
      <c r="N18" s="652">
        <v>3.3319816167876133</v>
      </c>
      <c r="P18" s="604" t="s">
        <v>203</v>
      </c>
      <c r="Q18" s="605">
        <v>1944.1569999999999</v>
      </c>
      <c r="R18" s="605">
        <v>1109.2940000000001</v>
      </c>
      <c r="S18" s="652">
        <v>1.7526075143289332</v>
      </c>
    </row>
    <row r="19" spans="1:19" ht="15.75">
      <c r="A19"/>
      <c r="B19"/>
      <c r="C19"/>
      <c r="D19"/>
      <c r="K19" s="604" t="s">
        <v>355</v>
      </c>
      <c r="L19" s="605">
        <v>4777.6419999999998</v>
      </c>
      <c r="M19" s="605">
        <v>1501.1590000000001</v>
      </c>
      <c r="N19" s="652">
        <v>3.1826355502648283</v>
      </c>
      <c r="P19" s="604" t="s">
        <v>209</v>
      </c>
      <c r="Q19" s="605">
        <v>1935.3969999999999</v>
      </c>
      <c r="R19" s="605">
        <v>740.322</v>
      </c>
      <c r="S19" s="652">
        <v>2.6142637933223649</v>
      </c>
    </row>
    <row r="20" spans="1:19" ht="15.75">
      <c r="K20" s="604" t="s">
        <v>200</v>
      </c>
      <c r="L20" s="605">
        <v>4539.9120000000003</v>
      </c>
      <c r="M20" s="605">
        <v>1558.8589999999999</v>
      </c>
      <c r="N20" s="652">
        <v>2.9123301081111252</v>
      </c>
      <c r="P20" s="604" t="s">
        <v>353</v>
      </c>
      <c r="Q20" s="605">
        <v>1601.8040000000001</v>
      </c>
      <c r="R20" s="605">
        <v>467.76900000000001</v>
      </c>
      <c r="S20" s="652">
        <v>3.4243483428786434</v>
      </c>
    </row>
    <row r="21" spans="1:19" ht="15.75">
      <c r="K21" s="604" t="s">
        <v>207</v>
      </c>
      <c r="L21" s="605">
        <v>4293.6729999999998</v>
      </c>
      <c r="M21" s="605">
        <v>1018.284</v>
      </c>
      <c r="N21" s="652">
        <v>4.2165771042263254</v>
      </c>
      <c r="P21" s="604" t="s">
        <v>206</v>
      </c>
      <c r="Q21" s="605">
        <v>1501.3209999999999</v>
      </c>
      <c r="R21" s="605">
        <v>464.70600000000002</v>
      </c>
      <c r="S21" s="652">
        <v>3.230689941597483</v>
      </c>
    </row>
    <row r="22" spans="1:19" ht="15.75">
      <c r="H22" s="1147"/>
      <c r="K22" s="604" t="s">
        <v>205</v>
      </c>
      <c r="L22" s="605">
        <v>2373.9029999999998</v>
      </c>
      <c r="M22" s="605">
        <v>567.452</v>
      </c>
      <c r="N22" s="652">
        <v>4.1834428286445373</v>
      </c>
      <c r="P22" s="604" t="s">
        <v>354</v>
      </c>
      <c r="Q22" s="605">
        <v>1399.9490000000001</v>
      </c>
      <c r="R22" s="605">
        <v>417.53699999999998</v>
      </c>
      <c r="S22" s="652">
        <v>3.3528741165453604</v>
      </c>
    </row>
    <row r="23" spans="1:19" ht="15.75">
      <c r="H23" s="1147"/>
      <c r="K23" s="604" t="s">
        <v>196</v>
      </c>
      <c r="L23" s="605">
        <v>2049.5059999999999</v>
      </c>
      <c r="M23" s="605">
        <v>463.88600000000002</v>
      </c>
      <c r="N23" s="652">
        <v>4.4181242805344407</v>
      </c>
      <c r="P23" s="604" t="s">
        <v>211</v>
      </c>
      <c r="Q23" s="605">
        <v>1357.749</v>
      </c>
      <c r="R23" s="605">
        <v>402.70100000000002</v>
      </c>
      <c r="S23" s="652">
        <v>3.3716057322926933</v>
      </c>
    </row>
    <row r="24" spans="1:19" ht="16.5" thickBot="1">
      <c r="H24" s="1147"/>
      <c r="K24" s="1048" t="s">
        <v>198</v>
      </c>
      <c r="L24" s="945">
        <v>1660.9549999999999</v>
      </c>
      <c r="M24" s="945">
        <v>667.76800000000003</v>
      </c>
      <c r="N24" s="1049">
        <v>2.4873234416743539</v>
      </c>
      <c r="P24" s="604" t="s">
        <v>213</v>
      </c>
      <c r="Q24" s="605">
        <v>1307.4880000000001</v>
      </c>
      <c r="R24" s="605">
        <v>488.61200000000002</v>
      </c>
      <c r="S24" s="652">
        <v>2.6759228181051631</v>
      </c>
    </row>
    <row r="25" spans="1:19" ht="16.5" thickBot="1">
      <c r="H25" s="1147"/>
      <c r="K25" s="946" t="s">
        <v>322</v>
      </c>
      <c r="L25" s="608">
        <v>322570.81099999999</v>
      </c>
      <c r="M25" s="608">
        <v>85023.063999999998</v>
      </c>
      <c r="N25" s="732">
        <v>3.7939212705860612</v>
      </c>
      <c r="P25" s="1048" t="s">
        <v>210</v>
      </c>
      <c r="Q25" s="945">
        <v>1230.951</v>
      </c>
      <c r="R25" s="945">
        <v>329.81599999999997</v>
      </c>
      <c r="S25" s="1049">
        <v>3.7322355495185198</v>
      </c>
    </row>
    <row r="26" spans="1:19" ht="16.5" thickBot="1">
      <c r="H26" s="1147"/>
      <c r="K26"/>
      <c r="L26"/>
      <c r="M26"/>
      <c r="N26"/>
      <c r="P26" s="946" t="s">
        <v>322</v>
      </c>
      <c r="Q26" s="608">
        <v>109385.72100000001</v>
      </c>
      <c r="R26" s="608">
        <v>32266.635999999999</v>
      </c>
      <c r="S26" s="732">
        <v>3.3900565587314406</v>
      </c>
    </row>
    <row r="27" spans="1:19">
      <c r="A27" s="1244" t="s">
        <v>463</v>
      </c>
      <c r="H27" s="1147"/>
      <c r="K27"/>
      <c r="L27"/>
      <c r="M27"/>
      <c r="N27"/>
      <c r="P27"/>
      <c r="Q27"/>
      <c r="R27"/>
      <c r="S27"/>
    </row>
    <row r="28" spans="1:19">
      <c r="H28" s="1147"/>
      <c r="K28"/>
      <c r="L28"/>
      <c r="M28"/>
      <c r="N28"/>
      <c r="P28"/>
      <c r="Q28"/>
      <c r="R28"/>
      <c r="S28"/>
    </row>
    <row r="29" spans="1:19">
      <c r="H29" s="1147"/>
      <c r="K29"/>
      <c r="L29"/>
      <c r="M29"/>
      <c r="N29"/>
      <c r="P29"/>
      <c r="Q29"/>
      <c r="R29"/>
      <c r="S29"/>
    </row>
    <row r="30" spans="1:19">
      <c r="H30" s="1147"/>
      <c r="K30"/>
      <c r="L30"/>
      <c r="M30"/>
      <c r="N30"/>
      <c r="P30"/>
      <c r="Q30"/>
      <c r="R30"/>
      <c r="S30"/>
    </row>
    <row r="31" spans="1:19">
      <c r="H31" s="1147"/>
      <c r="K31"/>
      <c r="L31"/>
      <c r="M31"/>
      <c r="N31"/>
      <c r="P31"/>
      <c r="Q31"/>
      <c r="R31"/>
      <c r="S31"/>
    </row>
    <row r="32" spans="1:19">
      <c r="H32" s="1147"/>
      <c r="K32"/>
      <c r="L32"/>
      <c r="M32"/>
      <c r="N32"/>
      <c r="P32"/>
      <c r="Q32"/>
      <c r="R32"/>
      <c r="S32"/>
    </row>
    <row r="33" spans="1:19">
      <c r="H33" s="1147"/>
      <c r="K33"/>
      <c r="L33"/>
      <c r="M33"/>
      <c r="N33"/>
      <c r="P33"/>
      <c r="Q33"/>
      <c r="R33"/>
      <c r="S33"/>
    </row>
    <row r="34" spans="1:19">
      <c r="H34" s="1147"/>
      <c r="K34"/>
      <c r="L34"/>
      <c r="M34"/>
      <c r="N34"/>
      <c r="P34"/>
      <c r="Q34"/>
      <c r="R34"/>
      <c r="S34"/>
    </row>
    <row r="35" spans="1:19">
      <c r="A35"/>
      <c r="B35"/>
      <c r="C35"/>
      <c r="D35"/>
      <c r="E35"/>
      <c r="F35"/>
      <c r="G35"/>
      <c r="H35"/>
      <c r="I35"/>
      <c r="K35"/>
      <c r="L35"/>
      <c r="M35"/>
      <c r="N35"/>
      <c r="P35"/>
      <c r="Q35"/>
      <c r="R35"/>
      <c r="S35"/>
    </row>
    <row r="36" spans="1:19">
      <c r="A36"/>
      <c r="B36"/>
      <c r="C36"/>
      <c r="D36"/>
      <c r="E36"/>
      <c r="F36"/>
      <c r="G36"/>
      <c r="H36"/>
      <c r="I36"/>
      <c r="K36"/>
      <c r="L36"/>
      <c r="M36"/>
      <c r="N36"/>
      <c r="P36"/>
      <c r="Q36"/>
      <c r="R36"/>
      <c r="S36"/>
    </row>
    <row r="37" spans="1:19" ht="17.25" customHeight="1">
      <c r="A37"/>
      <c r="B37"/>
      <c r="C37"/>
      <c r="D37"/>
      <c r="E37"/>
      <c r="F37"/>
      <c r="G37"/>
      <c r="H37"/>
      <c r="I37"/>
      <c r="K37"/>
      <c r="L37"/>
      <c r="M37"/>
      <c r="N37"/>
      <c r="P37"/>
      <c r="Q37"/>
      <c r="R37"/>
      <c r="S37"/>
    </row>
    <row r="38" spans="1:19">
      <c r="A38"/>
      <c r="B38"/>
      <c r="C38"/>
      <c r="D38"/>
      <c r="E38"/>
      <c r="F38"/>
      <c r="G38"/>
      <c r="H38"/>
      <c r="I38"/>
      <c r="K38"/>
      <c r="L38"/>
      <c r="M38"/>
      <c r="N38"/>
      <c r="P38"/>
      <c r="Q38"/>
      <c r="R38"/>
      <c r="S38"/>
    </row>
    <row r="39" spans="1:19">
      <c r="A39"/>
      <c r="B39"/>
      <c r="C39"/>
      <c r="D39"/>
      <c r="E39"/>
      <c r="F39"/>
      <c r="G39"/>
      <c r="H39"/>
      <c r="I39"/>
      <c r="K39"/>
      <c r="L39"/>
      <c r="M39"/>
      <c r="N39"/>
      <c r="P39"/>
      <c r="Q39"/>
      <c r="R39"/>
      <c r="S39"/>
    </row>
    <row r="40" spans="1:19">
      <c r="A40"/>
      <c r="B40"/>
      <c r="C40"/>
      <c r="D40"/>
      <c r="E40"/>
      <c r="F40"/>
      <c r="G40"/>
      <c r="H40"/>
      <c r="I40"/>
      <c r="P40"/>
      <c r="Q40"/>
      <c r="R40"/>
      <c r="S40"/>
    </row>
    <row r="41" spans="1:19">
      <c r="A41"/>
      <c r="B41"/>
      <c r="C41"/>
      <c r="D41"/>
      <c r="E41"/>
      <c r="F41"/>
      <c r="G41"/>
      <c r="H41"/>
      <c r="I41"/>
      <c r="P41"/>
      <c r="Q41"/>
      <c r="R41"/>
      <c r="S41"/>
    </row>
    <row r="42" spans="1:19" ht="14.25" customHeight="1">
      <c r="A42"/>
      <c r="B42"/>
      <c r="C42"/>
      <c r="D42"/>
      <c r="E42"/>
      <c r="F42"/>
      <c r="G42"/>
      <c r="H42"/>
      <c r="I42"/>
      <c r="P42"/>
      <c r="Q42"/>
      <c r="R42"/>
      <c r="S42"/>
    </row>
    <row r="43" spans="1:19">
      <c r="A43"/>
      <c r="B43"/>
      <c r="C43"/>
      <c r="D43"/>
      <c r="E43"/>
      <c r="F43"/>
      <c r="G43"/>
      <c r="H43"/>
      <c r="I43"/>
      <c r="P43"/>
      <c r="Q43"/>
      <c r="R43"/>
      <c r="S43"/>
    </row>
    <row r="44" spans="1:19">
      <c r="A44"/>
      <c r="B44"/>
      <c r="C44"/>
      <c r="D44"/>
      <c r="E44"/>
      <c r="F44"/>
      <c r="G44"/>
      <c r="H44"/>
      <c r="I44"/>
      <c r="P44"/>
      <c r="Q44"/>
      <c r="R44"/>
      <c r="S44"/>
    </row>
    <row r="45" spans="1:19">
      <c r="A45"/>
      <c r="B45"/>
      <c r="C45"/>
      <c r="D45"/>
      <c r="E45"/>
      <c r="F45"/>
      <c r="G45"/>
      <c r="H45"/>
      <c r="I45"/>
      <c r="P45"/>
      <c r="Q45"/>
      <c r="R45"/>
      <c r="S45"/>
    </row>
    <row r="46" spans="1:19">
      <c r="A46"/>
      <c r="B46"/>
      <c r="C46"/>
      <c r="D46"/>
      <c r="E46"/>
      <c r="F46"/>
      <c r="G46"/>
      <c r="H46"/>
      <c r="I46"/>
      <c r="P46"/>
      <c r="Q46"/>
      <c r="R46"/>
      <c r="S46"/>
    </row>
    <row r="47" spans="1:19">
      <c r="A47"/>
      <c r="B47"/>
      <c r="C47"/>
      <c r="D47"/>
      <c r="E47"/>
      <c r="F47"/>
      <c r="G47"/>
      <c r="H47"/>
      <c r="I47"/>
      <c r="P47"/>
      <c r="Q47"/>
      <c r="R47"/>
      <c r="S47"/>
    </row>
    <row r="48" spans="1:19" ht="14.25" customHeight="1">
      <c r="A48"/>
      <c r="B48"/>
      <c r="C48"/>
      <c r="D48"/>
      <c r="E48"/>
      <c r="F48"/>
      <c r="G48"/>
      <c r="H48"/>
      <c r="I48"/>
      <c r="P48"/>
      <c r="Q48"/>
      <c r="R48"/>
      <c r="S48"/>
    </row>
    <row r="49" spans="1:19">
      <c r="A49"/>
      <c r="B49"/>
      <c r="C49"/>
      <c r="D49"/>
      <c r="E49"/>
      <c r="F49"/>
      <c r="G49"/>
      <c r="H49"/>
      <c r="I49"/>
      <c r="P49"/>
      <c r="Q49"/>
      <c r="R49"/>
      <c r="S49"/>
    </row>
    <row r="50" spans="1:19">
      <c r="A50"/>
      <c r="B50"/>
      <c r="C50"/>
      <c r="D50"/>
      <c r="E50"/>
      <c r="F50"/>
      <c r="G50"/>
      <c r="H50"/>
      <c r="I50"/>
      <c r="P50"/>
      <c r="Q50"/>
      <c r="R50"/>
      <c r="S50"/>
    </row>
    <row r="51" spans="1:19">
      <c r="A51"/>
      <c r="B51"/>
      <c r="C51"/>
      <c r="D51"/>
      <c r="E51"/>
      <c r="F51"/>
      <c r="G51"/>
      <c r="H51"/>
      <c r="I51"/>
      <c r="P51"/>
      <c r="Q51"/>
      <c r="R51"/>
      <c r="S51"/>
    </row>
    <row r="52" spans="1:19">
      <c r="A52"/>
      <c r="B52"/>
      <c r="C52"/>
      <c r="D52"/>
      <c r="E52"/>
      <c r="F52"/>
      <c r="G52"/>
      <c r="H52"/>
      <c r="I52"/>
      <c r="P52"/>
      <c r="Q52"/>
      <c r="R52"/>
      <c r="S52"/>
    </row>
    <row r="53" spans="1:19">
      <c r="A53"/>
      <c r="B53"/>
      <c r="C53"/>
      <c r="D53"/>
      <c r="E53"/>
      <c r="F53"/>
      <c r="G53"/>
      <c r="H53"/>
      <c r="I53"/>
      <c r="P53"/>
      <c r="Q53"/>
      <c r="R53"/>
      <c r="S53"/>
    </row>
    <row r="54" spans="1:19">
      <c r="A54"/>
      <c r="B54"/>
      <c r="C54"/>
      <c r="D54"/>
      <c r="E54"/>
      <c r="F54"/>
      <c r="G54"/>
      <c r="H54"/>
      <c r="I54"/>
      <c r="P54"/>
      <c r="Q54"/>
      <c r="R54"/>
      <c r="S54"/>
    </row>
    <row r="55" spans="1:19">
      <c r="A55"/>
      <c r="B55"/>
      <c r="C55"/>
      <c r="D55"/>
      <c r="E55"/>
      <c r="F55"/>
      <c r="G55"/>
      <c r="H55"/>
      <c r="I55"/>
      <c r="P55"/>
      <c r="Q55"/>
      <c r="R55"/>
      <c r="S55"/>
    </row>
    <row r="56" spans="1:19">
      <c r="A56"/>
      <c r="B56"/>
      <c r="C56"/>
      <c r="D56"/>
      <c r="E56"/>
      <c r="F56"/>
      <c r="G56"/>
      <c r="H56"/>
      <c r="I56"/>
      <c r="P56"/>
      <c r="Q56"/>
      <c r="R56"/>
      <c r="S56"/>
    </row>
    <row r="57" spans="1:19">
      <c r="A57"/>
      <c r="B57"/>
      <c r="C57"/>
      <c r="D57"/>
      <c r="E57"/>
      <c r="F57"/>
      <c r="G57"/>
      <c r="H57"/>
      <c r="I57"/>
      <c r="P57"/>
      <c r="Q57"/>
      <c r="R57"/>
      <c r="S57"/>
    </row>
    <row r="58" spans="1:19">
      <c r="A58"/>
      <c r="B58"/>
      <c r="C58"/>
      <c r="D58"/>
      <c r="E58"/>
      <c r="F58"/>
      <c r="G58"/>
      <c r="H58"/>
      <c r="I58"/>
      <c r="P58"/>
      <c r="Q58"/>
      <c r="R58"/>
      <c r="S58"/>
    </row>
    <row r="59" spans="1:19">
      <c r="A59"/>
      <c r="B59"/>
      <c r="C59"/>
      <c r="D59"/>
      <c r="E59"/>
      <c r="F59"/>
      <c r="G59"/>
      <c r="H59"/>
      <c r="I59"/>
      <c r="P59"/>
      <c r="Q59"/>
      <c r="R59"/>
      <c r="S59"/>
    </row>
    <row r="60" spans="1:19">
      <c r="A60"/>
      <c r="B60"/>
      <c r="C60"/>
      <c r="D60"/>
      <c r="E60"/>
      <c r="F60"/>
      <c r="G60"/>
      <c r="H60"/>
      <c r="I60"/>
      <c r="P60"/>
      <c r="Q60"/>
      <c r="R60"/>
      <c r="S60"/>
    </row>
    <row r="61" spans="1:19">
      <c r="A61"/>
      <c r="B61"/>
      <c r="C61"/>
      <c r="D61"/>
      <c r="E61"/>
      <c r="F61"/>
      <c r="G61"/>
      <c r="H61"/>
      <c r="I61"/>
      <c r="P61"/>
      <c r="Q61"/>
      <c r="R61"/>
      <c r="S61"/>
    </row>
    <row r="62" spans="1:19">
      <c r="A62"/>
      <c r="B62"/>
      <c r="C62"/>
      <c r="D62"/>
      <c r="E62"/>
      <c r="F62"/>
      <c r="G62"/>
      <c r="H62"/>
      <c r="I62"/>
      <c r="P62"/>
      <c r="Q62"/>
      <c r="R62"/>
      <c r="S62"/>
    </row>
    <row r="63" spans="1:19">
      <c r="A63"/>
      <c r="B63"/>
      <c r="C63"/>
      <c r="D63"/>
      <c r="E63"/>
      <c r="F63"/>
      <c r="G63"/>
      <c r="H63"/>
      <c r="I63"/>
      <c r="P63"/>
      <c r="Q63"/>
      <c r="R63"/>
      <c r="S63"/>
    </row>
    <row r="64" spans="1:19">
      <c r="A64"/>
      <c r="B64"/>
      <c r="C64"/>
      <c r="D64"/>
      <c r="E64"/>
      <c r="F64"/>
      <c r="G64"/>
      <c r="H64"/>
      <c r="I64"/>
      <c r="P64"/>
      <c r="Q64"/>
      <c r="R64"/>
      <c r="S64"/>
    </row>
    <row r="65" spans="1:9">
      <c r="A65"/>
      <c r="B65"/>
      <c r="C65"/>
      <c r="D65"/>
      <c r="E65"/>
      <c r="F65"/>
      <c r="G65"/>
      <c r="H65"/>
      <c r="I65"/>
    </row>
    <row r="66" spans="1:9">
      <c r="A66"/>
      <c r="B66"/>
      <c r="C66"/>
      <c r="D66"/>
      <c r="E66"/>
      <c r="F66"/>
      <c r="G66"/>
      <c r="H66"/>
      <c r="I66"/>
    </row>
    <row r="67" spans="1:9">
      <c r="A67"/>
      <c r="B67"/>
      <c r="C67"/>
      <c r="D67"/>
      <c r="E67"/>
      <c r="F67"/>
      <c r="G67"/>
      <c r="H67"/>
      <c r="I67"/>
    </row>
    <row r="68" spans="1:9">
      <c r="A68"/>
      <c r="B68"/>
      <c r="C68"/>
      <c r="D68"/>
      <c r="E68"/>
      <c r="F68"/>
      <c r="G68"/>
      <c r="H68"/>
      <c r="I68"/>
    </row>
    <row r="69" spans="1:9">
      <c r="A69"/>
      <c r="B69"/>
      <c r="C69"/>
      <c r="D69"/>
      <c r="E69"/>
      <c r="F69"/>
      <c r="G69"/>
      <c r="H69"/>
      <c r="I69"/>
    </row>
    <row r="70" spans="1:9">
      <c r="A70"/>
      <c r="B70"/>
      <c r="C70"/>
      <c r="D70"/>
      <c r="E70"/>
      <c r="F70"/>
      <c r="G70"/>
      <c r="H70"/>
      <c r="I70"/>
    </row>
    <row r="71" spans="1:9">
      <c r="A71"/>
      <c r="B71"/>
      <c r="C71"/>
      <c r="D71"/>
      <c r="E71"/>
      <c r="F71"/>
      <c r="G71"/>
      <c r="H71"/>
      <c r="I71"/>
    </row>
    <row r="72" spans="1:9">
      <c r="A72"/>
      <c r="B72"/>
      <c r="C72"/>
      <c r="D72"/>
      <c r="E72"/>
      <c r="F72"/>
      <c r="G72"/>
      <c r="H72"/>
      <c r="I72"/>
    </row>
    <row r="73" spans="1:9">
      <c r="A73"/>
      <c r="B73"/>
      <c r="C73"/>
      <c r="D73"/>
      <c r="E73"/>
      <c r="F73"/>
      <c r="G73"/>
      <c r="H73"/>
      <c r="I73"/>
    </row>
    <row r="74" spans="1:9">
      <c r="A74"/>
      <c r="B74"/>
      <c r="C74"/>
      <c r="D74"/>
      <c r="E74"/>
      <c r="F74"/>
      <c r="G74"/>
      <c r="H74"/>
      <c r="I74"/>
    </row>
    <row r="75" spans="1:9">
      <c r="A75"/>
      <c r="B75"/>
      <c r="C75"/>
      <c r="D75"/>
      <c r="E75"/>
      <c r="F75"/>
      <c r="G75"/>
      <c r="H75"/>
      <c r="I75"/>
    </row>
    <row r="76" spans="1:9">
      <c r="A76"/>
      <c r="B76"/>
      <c r="C76"/>
      <c r="D76"/>
      <c r="E76"/>
      <c r="F76"/>
      <c r="G76"/>
      <c r="H76"/>
      <c r="I76"/>
    </row>
    <row r="77" spans="1:9">
      <c r="A77"/>
      <c r="B77"/>
      <c r="C77"/>
      <c r="D77"/>
      <c r="E77"/>
      <c r="F77"/>
      <c r="G77"/>
      <c r="H77"/>
      <c r="I77"/>
    </row>
    <row r="78" spans="1:9">
      <c r="A78"/>
      <c r="B78"/>
      <c r="C78"/>
      <c r="D78"/>
      <c r="E78"/>
      <c r="F78"/>
      <c r="G78"/>
      <c r="H78"/>
      <c r="I78"/>
    </row>
    <row r="79" spans="1:9">
      <c r="A79"/>
      <c r="B79"/>
      <c r="C79"/>
      <c r="D79"/>
      <c r="E79"/>
      <c r="F79"/>
      <c r="G79"/>
      <c r="H79"/>
      <c r="I79"/>
    </row>
    <row r="80" spans="1:9">
      <c r="A80"/>
      <c r="B80"/>
      <c r="C80"/>
      <c r="D80"/>
      <c r="E80"/>
      <c r="F80"/>
      <c r="G80"/>
      <c r="H80"/>
      <c r="I80"/>
    </row>
    <row r="81" spans="1:9">
      <c r="A81"/>
      <c r="B81"/>
      <c r="C81"/>
      <c r="D81"/>
      <c r="E81"/>
      <c r="F81"/>
      <c r="G81"/>
      <c r="H81"/>
      <c r="I81"/>
    </row>
    <row r="82" spans="1:9">
      <c r="A82"/>
      <c r="B82"/>
      <c r="C82"/>
      <c r="D82"/>
      <c r="E82"/>
      <c r="F82"/>
      <c r="G82"/>
      <c r="H82"/>
      <c r="I82"/>
    </row>
    <row r="83" spans="1:9">
      <c r="A83"/>
      <c r="B83"/>
      <c r="C83"/>
      <c r="D83"/>
      <c r="E83"/>
      <c r="F83"/>
      <c r="G83"/>
      <c r="H83"/>
      <c r="I83"/>
    </row>
    <row r="84" spans="1:9">
      <c r="A84"/>
      <c r="B84"/>
      <c r="C84"/>
      <c r="D84"/>
      <c r="E84"/>
      <c r="F84"/>
      <c r="G84"/>
      <c r="H84"/>
      <c r="I84"/>
    </row>
    <row r="85" spans="1:9">
      <c r="A85"/>
      <c r="B85"/>
      <c r="C85"/>
      <c r="D85"/>
      <c r="E85"/>
      <c r="F85"/>
      <c r="G85"/>
      <c r="H85"/>
      <c r="I85"/>
    </row>
    <row r="86" spans="1:9">
      <c r="A86"/>
      <c r="B86"/>
      <c r="C86"/>
      <c r="D86"/>
      <c r="E86"/>
      <c r="F86"/>
      <c r="G86"/>
      <c r="H86"/>
      <c r="I86"/>
    </row>
    <row r="87" spans="1:9">
      <c r="A87"/>
      <c r="B87"/>
      <c r="C87"/>
      <c r="D87"/>
      <c r="E87"/>
      <c r="F87"/>
      <c r="G87"/>
      <c r="H87"/>
      <c r="I87"/>
    </row>
    <row r="88" spans="1:9">
      <c r="A88"/>
      <c r="B88"/>
      <c r="C88"/>
      <c r="D88"/>
      <c r="E88"/>
      <c r="F88"/>
      <c r="G88"/>
      <c r="H88"/>
      <c r="I88"/>
    </row>
    <row r="89" spans="1:9">
      <c r="A89"/>
      <c r="B89"/>
      <c r="C89"/>
      <c r="D89"/>
      <c r="E89"/>
      <c r="F89"/>
      <c r="G89"/>
      <c r="H89"/>
      <c r="I89"/>
    </row>
    <row r="90" spans="1:9">
      <c r="A90"/>
      <c r="B90"/>
      <c r="C90"/>
      <c r="D90"/>
      <c r="E90"/>
      <c r="F90"/>
      <c r="G90"/>
      <c r="H90"/>
      <c r="I90"/>
    </row>
    <row r="91" spans="1:9">
      <c r="A91"/>
      <c r="B91"/>
      <c r="C91"/>
      <c r="D91"/>
      <c r="E91"/>
      <c r="F91"/>
      <c r="G91"/>
      <c r="H91"/>
      <c r="I91"/>
    </row>
    <row r="92" spans="1:9">
      <c r="A92"/>
      <c r="B92"/>
      <c r="C92"/>
      <c r="D92"/>
      <c r="E92"/>
      <c r="F92"/>
      <c r="G92"/>
      <c r="H92"/>
      <c r="I92"/>
    </row>
    <row r="93" spans="1:9">
      <c r="A93"/>
      <c r="B93"/>
      <c r="C93"/>
      <c r="D93"/>
      <c r="E93"/>
      <c r="F93"/>
      <c r="G93"/>
      <c r="H93"/>
      <c r="I93"/>
    </row>
    <row r="94" spans="1:9">
      <c r="A94"/>
      <c r="B94"/>
      <c r="C94"/>
      <c r="D94"/>
      <c r="E94"/>
      <c r="F94"/>
      <c r="G94"/>
      <c r="H94"/>
      <c r="I94"/>
    </row>
    <row r="95" spans="1:9">
      <c r="H95" s="1147"/>
    </row>
    <row r="96" spans="1:9">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sortState ref="P7:S64">
    <sortCondition descending="1" ref="Q7:Q64"/>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1"/>
  <sheetViews>
    <sheetView zoomScaleNormal="100" workbookViewId="0">
      <selection activeCell="F19" sqref="F19"/>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400" t="s">
        <v>479</v>
      </c>
      <c r="B2" s="1400"/>
      <c r="C2" s="1400"/>
      <c r="D2" s="1400"/>
      <c r="E2" s="1400"/>
      <c r="F2" s="1400"/>
      <c r="G2" s="1400"/>
      <c r="H2" s="1400"/>
      <c r="I2" s="1400"/>
      <c r="J2" s="1400"/>
      <c r="K2" s="1400"/>
      <c r="L2" s="1400"/>
      <c r="M2" s="1400"/>
      <c r="N2" s="1400"/>
      <c r="O2" s="1400"/>
      <c r="P2" s="1400"/>
      <c r="Q2" s="1400"/>
      <c r="R2" s="1400"/>
      <c r="S2" s="1400"/>
      <c r="T2" s="1400"/>
      <c r="U2" s="1400"/>
      <c r="V2" s="1400"/>
      <c r="W2" s="1400"/>
      <c r="X2" s="1400"/>
      <c r="Y2" s="1400"/>
      <c r="Z2" s="1400"/>
      <c r="AA2" s="1400"/>
    </row>
    <row r="3" spans="1:27" ht="18" customHeight="1">
      <c r="A3" s="1403" t="s">
        <v>480</v>
      </c>
      <c r="B3" s="1403"/>
      <c r="C3" s="1403"/>
      <c r="D3" s="1403"/>
      <c r="E3" s="1403"/>
      <c r="F3" s="1403"/>
      <c r="G3" s="140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5753.6189999999997</v>
      </c>
      <c r="C8" s="893">
        <v>8972</v>
      </c>
      <c r="D8" s="894">
        <v>2.1972764799087114</v>
      </c>
      <c r="E8" s="828"/>
      <c r="F8" s="827" t="s">
        <v>210</v>
      </c>
      <c r="G8" s="603">
        <v>1435.87</v>
      </c>
      <c r="H8" s="893">
        <v>7749</v>
      </c>
      <c r="I8" s="894">
        <v>2.4539375077974257</v>
      </c>
      <c r="J8" s="661"/>
      <c r="K8" s="745" t="s">
        <v>195</v>
      </c>
      <c r="L8" s="603">
        <v>3592.8380000000002</v>
      </c>
      <c r="M8" s="603">
        <v>1037.182</v>
      </c>
      <c r="N8" s="733">
        <v>3.4640381340979696</v>
      </c>
      <c r="O8" s="661"/>
      <c r="P8" s="745" t="s">
        <v>435</v>
      </c>
      <c r="Q8" s="603">
        <v>1641.1769999999999</v>
      </c>
      <c r="R8" s="603">
        <v>367.12099999999998</v>
      </c>
      <c r="S8" s="733">
        <v>4.4703980431519854</v>
      </c>
    </row>
    <row r="9" spans="1:27" ht="15.75">
      <c r="A9" s="606" t="s">
        <v>210</v>
      </c>
      <c r="B9" s="605">
        <v>3239.2060000000001</v>
      </c>
      <c r="C9" s="607">
        <v>11472</v>
      </c>
      <c r="D9" s="653">
        <v>1.9064256997385087</v>
      </c>
      <c r="E9" s="829"/>
      <c r="F9" s="606" t="s">
        <v>435</v>
      </c>
      <c r="G9" s="605">
        <v>301.35199999999998</v>
      </c>
      <c r="H9" s="607">
        <v>1166</v>
      </c>
      <c r="I9" s="653">
        <v>3.415256638371658</v>
      </c>
      <c r="J9" s="661"/>
      <c r="K9" s="604" t="s">
        <v>201</v>
      </c>
      <c r="L9" s="605">
        <v>2770.4549999999999</v>
      </c>
      <c r="M9" s="605">
        <v>949.10699999999997</v>
      </c>
      <c r="N9" s="652">
        <v>2.9190122926076829</v>
      </c>
      <c r="O9" s="661"/>
      <c r="P9" s="604" t="s">
        <v>195</v>
      </c>
      <c r="Q9" s="605">
        <v>1505.2439999999999</v>
      </c>
      <c r="R9" s="605">
        <v>382.75700000000001</v>
      </c>
      <c r="S9" s="652">
        <v>3.9326361111619117</v>
      </c>
    </row>
    <row r="10" spans="1:27" ht="16.5" thickBot="1">
      <c r="A10" s="606" t="s">
        <v>197</v>
      </c>
      <c r="B10" s="605">
        <v>2963.9389999999999</v>
      </c>
      <c r="C10" s="605">
        <v>2749</v>
      </c>
      <c r="D10" s="652">
        <v>1.7762698883096382</v>
      </c>
      <c r="E10" s="828"/>
      <c r="F10" s="952" t="s">
        <v>212</v>
      </c>
      <c r="G10" s="945">
        <v>157.273</v>
      </c>
      <c r="H10" s="953">
        <v>616</v>
      </c>
      <c r="I10" s="954">
        <v>4.3933459969830713</v>
      </c>
      <c r="J10" s="661"/>
      <c r="K10" s="604" t="s">
        <v>212</v>
      </c>
      <c r="L10" s="605">
        <v>2009.38</v>
      </c>
      <c r="M10" s="605">
        <v>432.08800000000002</v>
      </c>
      <c r="N10" s="652">
        <v>4.6503952898483645</v>
      </c>
      <c r="O10" s="661"/>
      <c r="P10" s="604" t="s">
        <v>197</v>
      </c>
      <c r="Q10" s="605">
        <v>1118.7339999999999</v>
      </c>
      <c r="R10" s="605">
        <v>352.48099999999999</v>
      </c>
      <c r="S10" s="652">
        <v>3.1738845498055213</v>
      </c>
    </row>
    <row r="11" spans="1:27" ht="16.5" thickBot="1">
      <c r="A11" s="606" t="s">
        <v>195</v>
      </c>
      <c r="B11" s="605">
        <v>2278.2829999999999</v>
      </c>
      <c r="C11" s="607">
        <v>1841</v>
      </c>
      <c r="D11" s="653">
        <v>2.541325429952682</v>
      </c>
      <c r="E11" s="829"/>
      <c r="F11" s="1041" t="s">
        <v>322</v>
      </c>
      <c r="G11" s="608">
        <v>2046.0719999999999</v>
      </c>
      <c r="H11" s="1103">
        <v>11121</v>
      </c>
      <c r="I11" s="1104">
        <v>2.5309986949610654</v>
      </c>
      <c r="J11" s="661"/>
      <c r="K11" s="604" t="s">
        <v>197</v>
      </c>
      <c r="L11" s="605">
        <v>1657.2349999999999</v>
      </c>
      <c r="M11" s="605">
        <v>502.39400000000001</v>
      </c>
      <c r="N11" s="652">
        <v>3.2986759396011891</v>
      </c>
      <c r="O11" s="661"/>
      <c r="P11" s="604" t="s">
        <v>194</v>
      </c>
      <c r="Q11" s="605">
        <v>865.94399999999996</v>
      </c>
      <c r="R11" s="605">
        <v>136.292</v>
      </c>
      <c r="S11" s="652">
        <v>6.3535937545857424</v>
      </c>
    </row>
    <row r="12" spans="1:27" ht="15.75">
      <c r="A12" s="606" t="s">
        <v>435</v>
      </c>
      <c r="B12" s="605">
        <v>1776.316</v>
      </c>
      <c r="C12" s="607">
        <v>3581</v>
      </c>
      <c r="D12" s="653">
        <v>3.3480399733109167</v>
      </c>
      <c r="E12" s="829"/>
      <c r="F12"/>
      <c r="G12"/>
      <c r="H12"/>
      <c r="I12"/>
      <c r="J12" s="661"/>
      <c r="K12" s="604" t="s">
        <v>435</v>
      </c>
      <c r="L12" s="605">
        <v>1595.097</v>
      </c>
      <c r="M12" s="605">
        <v>297.13</v>
      </c>
      <c r="N12" s="652">
        <v>5.3683471880994853</v>
      </c>
      <c r="O12" s="661"/>
      <c r="P12" s="604" t="s">
        <v>212</v>
      </c>
      <c r="Q12" s="605">
        <v>615.93799999999999</v>
      </c>
      <c r="R12" s="605">
        <v>140.91300000000001</v>
      </c>
      <c r="S12" s="652">
        <v>4.3710516417931631</v>
      </c>
    </row>
    <row r="13" spans="1:27" ht="15.75">
      <c r="A13" s="606" t="s">
        <v>206</v>
      </c>
      <c r="B13" s="605">
        <v>1661.752</v>
      </c>
      <c r="C13" s="605">
        <v>1057</v>
      </c>
      <c r="D13" s="652">
        <v>3.0686694169396622</v>
      </c>
      <c r="E13" s="829"/>
      <c r="F13"/>
      <c r="G13"/>
      <c r="H13"/>
      <c r="I13"/>
      <c r="J13" s="661"/>
      <c r="K13" s="604" t="s">
        <v>192</v>
      </c>
      <c r="L13" s="605">
        <v>1266.4949999999999</v>
      </c>
      <c r="M13" s="605">
        <v>504.62799999999999</v>
      </c>
      <c r="N13" s="652">
        <v>2.5097596645449718</v>
      </c>
      <c r="O13" s="661"/>
      <c r="P13" s="604" t="s">
        <v>201</v>
      </c>
      <c r="Q13" s="605">
        <v>435.23099999999999</v>
      </c>
      <c r="R13" s="605">
        <v>233.827</v>
      </c>
      <c r="S13" s="652">
        <v>1.861337655617187</v>
      </c>
    </row>
    <row r="14" spans="1:27" ht="16.5" thickBot="1">
      <c r="A14" s="952" t="s">
        <v>214</v>
      </c>
      <c r="B14" s="945">
        <v>1416.847</v>
      </c>
      <c r="C14" s="953">
        <v>3993</v>
      </c>
      <c r="D14" s="954">
        <v>1.6238599089073233</v>
      </c>
      <c r="E14" s="829"/>
      <c r="J14" s="661"/>
      <c r="K14" s="604" t="s">
        <v>210</v>
      </c>
      <c r="L14" s="605">
        <v>788.03</v>
      </c>
      <c r="M14" s="605">
        <v>211.58699999999999</v>
      </c>
      <c r="N14" s="652">
        <v>3.7243781517768104</v>
      </c>
      <c r="O14" s="661"/>
      <c r="P14" s="604" t="s">
        <v>192</v>
      </c>
      <c r="Q14" s="605">
        <v>334.16300000000001</v>
      </c>
      <c r="R14" s="605">
        <v>69.793000000000006</v>
      </c>
      <c r="S14" s="652">
        <v>4.7879156935509286</v>
      </c>
    </row>
    <row r="15" spans="1:27" ht="16.5" thickBot="1">
      <c r="A15" s="1041" t="s">
        <v>322</v>
      </c>
      <c r="B15" s="608">
        <v>22058.772000000001</v>
      </c>
      <c r="C15" s="608">
        <v>39686</v>
      </c>
      <c r="D15" s="732">
        <v>2.1801759774719738</v>
      </c>
      <c r="E15" s="829"/>
      <c r="J15" s="661"/>
      <c r="K15" s="604" t="s">
        <v>213</v>
      </c>
      <c r="L15" s="605">
        <v>764.42</v>
      </c>
      <c r="M15" s="605">
        <v>318.03800000000001</v>
      </c>
      <c r="N15" s="652">
        <v>2.4035492614090139</v>
      </c>
      <c r="O15" s="661"/>
      <c r="P15" s="604" t="s">
        <v>206</v>
      </c>
      <c r="Q15" s="605">
        <v>249.46299999999999</v>
      </c>
      <c r="R15" s="605">
        <v>53.247</v>
      </c>
      <c r="S15" s="652">
        <v>4.6850151182226227</v>
      </c>
    </row>
    <row r="16" spans="1:27" ht="15.75">
      <c r="A16"/>
      <c r="B16"/>
      <c r="C16"/>
      <c r="D16"/>
      <c r="E16" s="829"/>
      <c r="J16" s="661"/>
      <c r="K16" s="604" t="s">
        <v>205</v>
      </c>
      <c r="L16" s="605">
        <v>336.22300000000001</v>
      </c>
      <c r="M16" s="605">
        <v>148.47999999999999</v>
      </c>
      <c r="N16" s="652">
        <v>2.2644329202586211</v>
      </c>
      <c r="O16" s="661"/>
      <c r="P16" s="604" t="s">
        <v>210</v>
      </c>
      <c r="Q16" s="605">
        <v>181.572</v>
      </c>
      <c r="R16" s="605">
        <v>145.90700000000001</v>
      </c>
      <c r="S16" s="652">
        <v>1.2444365246355555</v>
      </c>
    </row>
    <row r="17" spans="1:19" ht="16.5" thickBot="1">
      <c r="A17"/>
      <c r="B17"/>
      <c r="C17"/>
      <c r="D17"/>
      <c r="E17" s="828"/>
      <c r="J17" s="661"/>
      <c r="K17" s="604" t="s">
        <v>209</v>
      </c>
      <c r="L17" s="605">
        <v>294.04700000000003</v>
      </c>
      <c r="M17" s="605">
        <v>79.25</v>
      </c>
      <c r="N17" s="652">
        <v>3.7103722397476342</v>
      </c>
      <c r="O17" s="661"/>
      <c r="P17" s="604" t="s">
        <v>209</v>
      </c>
      <c r="Q17" s="605">
        <v>142.685</v>
      </c>
      <c r="R17" s="605">
        <v>40.1</v>
      </c>
      <c r="S17" s="652">
        <v>3.5582294264339152</v>
      </c>
    </row>
    <row r="18" spans="1:19" ht="16.5" thickBot="1">
      <c r="A18"/>
      <c r="B18"/>
      <c r="C18"/>
      <c r="D18"/>
      <c r="E18" s="830"/>
      <c r="K18" s="1048" t="s">
        <v>194</v>
      </c>
      <c r="L18" s="945">
        <v>293.38600000000002</v>
      </c>
      <c r="M18" s="945">
        <v>93.277000000000001</v>
      </c>
      <c r="N18" s="1049">
        <v>3.145319853768882</v>
      </c>
      <c r="O18" s="661"/>
      <c r="P18" s="946" t="s">
        <v>322</v>
      </c>
      <c r="Q18" s="608">
        <v>7229.3680000000004</v>
      </c>
      <c r="R18" s="608">
        <v>1955.74</v>
      </c>
      <c r="S18" s="732">
        <v>3.6964872631331365</v>
      </c>
    </row>
    <row r="19" spans="1:19" ht="16.5" thickBot="1">
      <c r="A19"/>
      <c r="B19"/>
      <c r="C19"/>
      <c r="D19"/>
      <c r="E19" s="831"/>
      <c r="J19" s="661"/>
      <c r="K19" s="946" t="s">
        <v>322</v>
      </c>
      <c r="L19" s="608">
        <v>16301.165999999999</v>
      </c>
      <c r="M19" s="608">
        <v>4684.085</v>
      </c>
      <c r="N19" s="732">
        <v>3.4801174615746722</v>
      </c>
      <c r="O19" s="661"/>
      <c r="P19"/>
      <c r="Q19"/>
      <c r="R19"/>
      <c r="S19"/>
    </row>
    <row r="20" spans="1:19" ht="15" customHeight="1">
      <c r="A20"/>
      <c r="B20"/>
      <c r="C20"/>
      <c r="D20"/>
      <c r="E20" s="831"/>
      <c r="J20" s="661"/>
      <c r="K20"/>
      <c r="L20"/>
      <c r="M20"/>
      <c r="N20"/>
      <c r="O20" s="661"/>
      <c r="P20"/>
      <c r="Q20"/>
      <c r="R20"/>
      <c r="S20"/>
    </row>
    <row r="21" spans="1:19">
      <c r="A21" s="1244" t="s">
        <v>463</v>
      </c>
      <c r="E21" s="832"/>
      <c r="J21" s="661"/>
      <c r="K21"/>
      <c r="L21"/>
      <c r="M21"/>
      <c r="N21"/>
      <c r="P21"/>
      <c r="Q21"/>
      <c r="R21"/>
      <c r="S21"/>
    </row>
    <row r="22" spans="1:19">
      <c r="A22" s="1244"/>
      <c r="F22" s="1116"/>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44"/>
      <c r="K26"/>
      <c r="L26"/>
      <c r="M26"/>
      <c r="N26"/>
    </row>
    <row r="27" spans="1:19">
      <c r="A27"/>
      <c r="B27"/>
      <c r="C27"/>
      <c r="D27"/>
      <c r="E27"/>
      <c r="F27"/>
      <c r="G27"/>
      <c r="H27"/>
      <c r="I27"/>
      <c r="J27"/>
      <c r="K27"/>
      <c r="L27"/>
      <c r="M27"/>
      <c r="N27"/>
    </row>
    <row r="28" spans="1:19">
      <c r="A28"/>
      <c r="B28"/>
      <c r="C28"/>
      <c r="D28"/>
      <c r="E28"/>
      <c r="F28"/>
      <c r="G28"/>
      <c r="H28"/>
      <c r="I28"/>
      <c r="J28"/>
      <c r="K28"/>
      <c r="L28"/>
      <c r="M28"/>
      <c r="N28"/>
    </row>
    <row r="29" spans="1:19">
      <c r="A29"/>
      <c r="B29"/>
      <c r="C29"/>
      <c r="D29"/>
      <c r="E29"/>
      <c r="F29"/>
      <c r="G29"/>
      <c r="H29"/>
      <c r="I29"/>
      <c r="J29"/>
      <c r="K29"/>
      <c r="L29"/>
      <c r="M29"/>
      <c r="N29"/>
    </row>
    <row r="30" spans="1:19">
      <c r="A30"/>
      <c r="B30"/>
      <c r="C30"/>
      <c r="D30"/>
      <c r="E30"/>
      <c r="F30"/>
      <c r="G30"/>
      <c r="H30"/>
      <c r="I30"/>
      <c r="J30"/>
      <c r="K30"/>
      <c r="L30"/>
      <c r="M30"/>
      <c r="N30"/>
    </row>
    <row r="31" spans="1:19">
      <c r="A31"/>
      <c r="B31"/>
      <c r="C31"/>
      <c r="D31"/>
      <c r="E31"/>
      <c r="F31"/>
      <c r="G31"/>
      <c r="H31"/>
      <c r="I31"/>
      <c r="J31"/>
      <c r="K31"/>
      <c r="L31"/>
      <c r="M31"/>
      <c r="N31"/>
    </row>
    <row r="32" spans="1:19">
      <c r="A32"/>
      <c r="B32"/>
      <c r="C32"/>
      <c r="D32"/>
      <c r="E32"/>
      <c r="F32"/>
      <c r="G32"/>
      <c r="H32"/>
      <c r="I32"/>
      <c r="J32"/>
      <c r="K32"/>
      <c r="L32"/>
      <c r="M32"/>
      <c r="N32"/>
    </row>
    <row r="33" spans="1:14">
      <c r="A33"/>
      <c r="B33"/>
      <c r="C33"/>
      <c r="D33"/>
      <c r="E33"/>
      <c r="F33"/>
      <c r="G33"/>
      <c r="H33"/>
      <c r="I33"/>
      <c r="J33"/>
      <c r="K33"/>
      <c r="L33"/>
      <c r="M33"/>
      <c r="N33"/>
    </row>
    <row r="34" spans="1:14">
      <c r="A34"/>
      <c r="B34"/>
      <c r="C34"/>
      <c r="D34"/>
      <c r="E34"/>
      <c r="F34"/>
      <c r="G34"/>
      <c r="H34"/>
      <c r="I34"/>
      <c r="J34"/>
      <c r="K34"/>
      <c r="L34"/>
      <c r="M34"/>
      <c r="N34"/>
    </row>
    <row r="35" spans="1:14">
      <c r="A35"/>
      <c r="B35"/>
      <c r="C35"/>
      <c r="D35"/>
      <c r="E35"/>
      <c r="F35"/>
      <c r="G35"/>
      <c r="H35"/>
      <c r="I35"/>
      <c r="J35"/>
      <c r="K35"/>
    </row>
    <row r="36" spans="1:14">
      <c r="A36"/>
      <c r="B36"/>
      <c r="C36"/>
      <c r="D36"/>
      <c r="E36"/>
      <c r="F36"/>
      <c r="G36"/>
      <c r="H36"/>
      <c r="I36"/>
      <c r="J36"/>
      <c r="K36"/>
    </row>
    <row r="37" spans="1:14">
      <c r="A37"/>
      <c r="B37"/>
      <c r="C37"/>
      <c r="D37"/>
      <c r="E37"/>
      <c r="F37"/>
      <c r="G37"/>
      <c r="H37"/>
      <c r="I37"/>
      <c r="J37"/>
      <c r="K37"/>
    </row>
    <row r="38" spans="1:14">
      <c r="A38"/>
      <c r="B38"/>
      <c r="C38"/>
      <c r="D38"/>
      <c r="E38"/>
      <c r="F38"/>
      <c r="G38"/>
      <c r="H38"/>
      <c r="I38"/>
      <c r="J38"/>
      <c r="K38"/>
    </row>
    <row r="39" spans="1:14">
      <c r="A39"/>
      <c r="B39"/>
      <c r="C39"/>
      <c r="D39"/>
      <c r="E39"/>
      <c r="F39"/>
      <c r="G39"/>
      <c r="H39"/>
      <c r="I39"/>
      <c r="J39"/>
      <c r="K39"/>
    </row>
    <row r="40" spans="1:14">
      <c r="A40"/>
      <c r="B40"/>
      <c r="C40"/>
      <c r="D40"/>
      <c r="E40"/>
      <c r="F40"/>
      <c r="G40"/>
      <c r="H40"/>
      <c r="I40"/>
      <c r="J40"/>
      <c r="K40"/>
    </row>
    <row r="41" spans="1:14">
      <c r="A41"/>
      <c r="B41"/>
      <c r="C41"/>
      <c r="D41"/>
      <c r="E41"/>
      <c r="F41"/>
      <c r="G41"/>
      <c r="H41"/>
      <c r="I41"/>
      <c r="J41"/>
      <c r="K41"/>
    </row>
    <row r="42" spans="1:14">
      <c r="A42"/>
      <c r="B42"/>
      <c r="C42"/>
      <c r="D42"/>
      <c r="E42"/>
      <c r="F42"/>
      <c r="G42"/>
      <c r="H42"/>
      <c r="I42"/>
      <c r="J42"/>
      <c r="K42"/>
    </row>
    <row r="43" spans="1:14">
      <c r="A43"/>
      <c r="B43"/>
      <c r="C43"/>
      <c r="D43"/>
      <c r="E43"/>
      <c r="F43"/>
      <c r="G43"/>
      <c r="H43"/>
      <c r="I43"/>
      <c r="J43"/>
      <c r="K43"/>
    </row>
    <row r="44" spans="1:14">
      <c r="A44"/>
      <c r="B44"/>
      <c r="C44"/>
      <c r="D44"/>
      <c r="E44"/>
      <c r="F44"/>
      <c r="G44"/>
      <c r="H44"/>
      <c r="I44"/>
      <c r="J44"/>
      <c r="K44"/>
    </row>
    <row r="45" spans="1:14">
      <c r="A45"/>
      <c r="B45"/>
      <c r="C45"/>
      <c r="D45"/>
      <c r="E45"/>
      <c r="F45"/>
      <c r="G45"/>
      <c r="H45"/>
      <c r="I45"/>
      <c r="J45"/>
      <c r="K45"/>
    </row>
    <row r="46" spans="1:14">
      <c r="A46"/>
      <c r="B46"/>
      <c r="C46"/>
      <c r="D46"/>
      <c r="E46"/>
      <c r="F46"/>
      <c r="G46"/>
      <c r="H46"/>
      <c r="I46"/>
      <c r="J46"/>
      <c r="K46"/>
    </row>
    <row r="47" spans="1:14">
      <c r="A47"/>
      <c r="B47"/>
      <c r="C47"/>
      <c r="D47"/>
      <c r="E47"/>
      <c r="F47"/>
      <c r="G47"/>
      <c r="H47"/>
      <c r="I47"/>
      <c r="J47"/>
      <c r="K47"/>
    </row>
    <row r="48" spans="1:14">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sheetData>
  <sortState ref="P8:S25">
    <sortCondition descending="1" ref="Q8:Q25"/>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86" t="s">
        <v>441</v>
      </c>
      <c r="B5" s="1386"/>
      <c r="C5" s="1386"/>
      <c r="D5" s="1386"/>
      <c r="E5" s="1386"/>
      <c r="F5" s="1386"/>
      <c r="H5" s="651" t="s">
        <v>331</v>
      </c>
    </row>
    <row r="6" spans="1:10" ht="15.75" customHeight="1" thickBot="1">
      <c r="A6" s="1387" t="s">
        <v>170</v>
      </c>
      <c r="B6" s="1389" t="s">
        <v>442</v>
      </c>
      <c r="C6" s="1390"/>
      <c r="D6" s="1391"/>
      <c r="E6" s="1392" t="s">
        <v>443</v>
      </c>
      <c r="F6" s="1387" t="s">
        <v>444</v>
      </c>
    </row>
    <row r="7" spans="1:10" ht="31.5" customHeight="1" thickBot="1">
      <c r="A7" s="1388"/>
      <c r="B7" s="849" t="s">
        <v>312</v>
      </c>
      <c r="C7" s="849" t="s">
        <v>320</v>
      </c>
      <c r="D7" s="849" t="s">
        <v>321</v>
      </c>
      <c r="E7" s="1393"/>
      <c r="F7" s="1388"/>
    </row>
    <row r="8" spans="1:10" ht="17.25" customHeight="1" thickBot="1">
      <c r="A8" s="850" t="s">
        <v>171</v>
      </c>
      <c r="B8" s="735">
        <v>13872.912</v>
      </c>
      <c r="C8" s="735">
        <v>4836.6369999999997</v>
      </c>
      <c r="D8" s="888">
        <f t="shared" ref="D8:D13" si="0">(C8/B8)*100</f>
        <v>34.86389158959561</v>
      </c>
      <c r="E8" s="735">
        <v>10934.939</v>
      </c>
      <c r="F8" s="888">
        <f t="shared" ref="F8:F13" si="1">((B8-E8)/E8)*100</f>
        <v>26.867758475836034</v>
      </c>
      <c r="H8" s="680" t="s">
        <v>172</v>
      </c>
    </row>
    <row r="9" spans="1:10" ht="18" customHeight="1" thickBot="1">
      <c r="A9" s="851" t="s">
        <v>173</v>
      </c>
      <c r="B9" s="736">
        <v>49967</v>
      </c>
      <c r="C9" s="736">
        <v>10098</v>
      </c>
      <c r="D9" s="889">
        <f t="shared" si="0"/>
        <v>20.209338163187702</v>
      </c>
      <c r="E9" s="736">
        <v>51011</v>
      </c>
      <c r="F9" s="889">
        <f t="shared" si="1"/>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B11+B12</f>
        <v>377786.21299999999</v>
      </c>
      <c r="C13" s="735">
        <f>C11+C12</f>
        <v>33423.286</v>
      </c>
      <c r="D13" s="891">
        <f t="shared" si="0"/>
        <v>8.8471428680749664</v>
      </c>
      <c r="E13" s="735">
        <f>E11+E12</f>
        <v>395846.44400000002</v>
      </c>
      <c r="F13" s="891">
        <f t="shared" si="1"/>
        <v>-4.5624335582006719</v>
      </c>
    </row>
    <row r="16" spans="1:10" ht="15.75">
      <c r="A16" s="570" t="s">
        <v>307</v>
      </c>
    </row>
    <row r="18" spans="1:16" ht="33" customHeight="1" thickBot="1">
      <c r="A18" s="1386" t="s">
        <v>445</v>
      </c>
      <c r="B18" s="1386"/>
      <c r="C18" s="1386"/>
      <c r="D18" s="1386"/>
      <c r="E18" s="1386"/>
      <c r="F18" s="1386"/>
      <c r="K18" s="106"/>
      <c r="L18" s="106"/>
    </row>
    <row r="19" spans="1:16" ht="24.75" customHeight="1" thickBot="1">
      <c r="A19" s="1397" t="s">
        <v>177</v>
      </c>
      <c r="B19" s="1405" t="s">
        <v>442</v>
      </c>
      <c r="C19" s="1406"/>
      <c r="D19" s="1407"/>
      <c r="E19" s="1408" t="s">
        <v>443</v>
      </c>
      <c r="F19" s="1397" t="s">
        <v>444</v>
      </c>
      <c r="J19" s="106"/>
      <c r="K19" s="106"/>
      <c r="L19" s="106"/>
    </row>
    <row r="20" spans="1:16" ht="21" customHeight="1" thickBot="1">
      <c r="A20" s="1398"/>
      <c r="B20" s="879" t="s">
        <v>312</v>
      </c>
      <c r="C20" s="879" t="s">
        <v>320</v>
      </c>
      <c r="D20" s="879" t="s">
        <v>321</v>
      </c>
      <c r="E20" s="1409"/>
      <c r="F20" s="1404"/>
      <c r="J20" s="106"/>
      <c r="K20" s="106"/>
      <c r="L20" s="892"/>
    </row>
    <row r="21" spans="1:16" ht="15.75" thickBot="1">
      <c r="A21" s="568" t="s">
        <v>171</v>
      </c>
      <c r="B21" s="735">
        <v>32701.297999999999</v>
      </c>
      <c r="C21" s="741">
        <v>0</v>
      </c>
      <c r="D21" s="888">
        <f t="shared" ref="D21:D26" si="2">(C21/B21)*100</f>
        <v>0</v>
      </c>
      <c r="E21" s="735">
        <v>45324.656000000003</v>
      </c>
      <c r="F21" s="888">
        <f t="shared" ref="F21:F26" si="3">((B21-E21)/E21)*100</f>
        <v>-27.850973651074156</v>
      </c>
      <c r="H21" s="680" t="s">
        <v>178</v>
      </c>
      <c r="J21" s="106"/>
      <c r="K21" s="106"/>
      <c r="L21" s="106"/>
    </row>
    <row r="22" spans="1:16" ht="15.75" thickBot="1">
      <c r="A22" s="568" t="s">
        <v>173</v>
      </c>
      <c r="B22" s="735">
        <v>157627</v>
      </c>
      <c r="C22" s="741">
        <v>0</v>
      </c>
      <c r="D22" s="889">
        <f t="shared" si="2"/>
        <v>0</v>
      </c>
      <c r="E22" s="735">
        <v>192967</v>
      </c>
      <c r="F22" s="889">
        <f t="shared" si="3"/>
        <v>-18.314012240434892</v>
      </c>
      <c r="H22" s="650">
        <f>B22-E22</f>
        <v>-35340</v>
      </c>
      <c r="K22" s="106"/>
      <c r="L22" s="106"/>
    </row>
    <row r="23" spans="1:16" ht="15.75" thickBot="1">
      <c r="A23" s="569" t="s">
        <v>306</v>
      </c>
      <c r="B23" s="738">
        <v>47828</v>
      </c>
      <c r="C23" s="742">
        <v>0</v>
      </c>
      <c r="D23" s="889">
        <f t="shared" si="2"/>
        <v>0</v>
      </c>
      <c r="E23" s="738">
        <v>52966</v>
      </c>
      <c r="F23" s="889">
        <f t="shared" si="3"/>
        <v>-9.7005626250802397</v>
      </c>
    </row>
    <row r="24" spans="1:16" ht="15.75" thickBot="1">
      <c r="A24" s="568" t="s">
        <v>174</v>
      </c>
      <c r="B24" s="735">
        <v>16828.11</v>
      </c>
      <c r="C24" s="743">
        <v>52.972999999999999</v>
      </c>
      <c r="D24" s="890">
        <f t="shared" si="2"/>
        <v>0.31478876712833465</v>
      </c>
      <c r="E24" s="735">
        <v>17494.170999999998</v>
      </c>
      <c r="F24" s="890">
        <f t="shared" si="3"/>
        <v>-3.8073310247167353</v>
      </c>
    </row>
    <row r="25" spans="1:16" ht="15.75" thickBot="1">
      <c r="A25" s="568" t="s">
        <v>175</v>
      </c>
      <c r="B25" s="735">
        <v>5128.2700000000004</v>
      </c>
      <c r="C25" s="743">
        <v>54.781999999999996</v>
      </c>
      <c r="D25" s="889">
        <f t="shared" si="2"/>
        <v>1.0682354868210917</v>
      </c>
      <c r="E25" s="735">
        <v>5563.3559999999998</v>
      </c>
      <c r="F25" s="889">
        <f t="shared" si="3"/>
        <v>-7.8205672978683971</v>
      </c>
    </row>
    <row r="26" spans="1:16" ht="15.75" thickBot="1">
      <c r="A26" s="568" t="s">
        <v>176</v>
      </c>
      <c r="B26" s="735">
        <f>B24+B25</f>
        <v>21956.38</v>
      </c>
      <c r="C26" s="744">
        <f>C24+C25</f>
        <v>107.755</v>
      </c>
      <c r="D26" s="891">
        <f t="shared" si="2"/>
        <v>0.49076851466407484</v>
      </c>
      <c r="E26" s="735">
        <f>E24+E25</f>
        <v>23057.526999999998</v>
      </c>
      <c r="F26" s="891">
        <f t="shared" si="3"/>
        <v>-4.7756509186783012</v>
      </c>
      <c r="P26" s="1089"/>
    </row>
    <row r="27" spans="1:16" ht="16.5" customHeight="1">
      <c r="A27" s="1399"/>
      <c r="B27" s="1399"/>
      <c r="C27" s="1399"/>
      <c r="D27" s="1399"/>
      <c r="E27" s="1399"/>
      <c r="F27" s="1399"/>
      <c r="J27" s="106"/>
      <c r="K27" s="106"/>
      <c r="L27" s="106"/>
    </row>
    <row r="28" spans="1:16">
      <c r="B28" s="573"/>
      <c r="C28" s="574"/>
      <c r="D28" s="574"/>
      <c r="E28" s="574"/>
      <c r="F28" s="575"/>
      <c r="I28" s="106"/>
      <c r="J28" s="106"/>
      <c r="K28" s="106"/>
      <c r="L28" s="106"/>
    </row>
    <row r="29" spans="1:16" ht="15">
      <c r="A29" s="1244" t="s">
        <v>463</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96"/>
      <c r="D32" s="1396"/>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96"/>
      <c r="C43" s="1396"/>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00" t="s">
        <v>446</v>
      </c>
      <c r="B2" s="1400"/>
      <c r="C2" s="1400"/>
      <c r="D2" s="1400"/>
      <c r="E2" s="1400"/>
      <c r="F2" s="1400"/>
      <c r="G2" s="1400"/>
      <c r="H2" s="1400"/>
      <c r="I2" s="1400"/>
      <c r="J2" s="1400"/>
      <c r="K2" s="1400"/>
      <c r="L2" s="1400"/>
      <c r="M2" s="1400"/>
      <c r="N2" s="1400"/>
      <c r="O2" s="1400"/>
      <c r="P2" s="1400"/>
      <c r="Q2" s="1400"/>
      <c r="R2" s="1400"/>
      <c r="S2" s="1400"/>
      <c r="T2" s="1400"/>
      <c r="U2" s="1400"/>
      <c r="V2" s="1400"/>
      <c r="W2" s="1400"/>
      <c r="X2" s="1400"/>
    </row>
    <row r="3" spans="1:24" ht="15.75" customHeight="1">
      <c r="A3" s="1401" t="s">
        <v>447</v>
      </c>
      <c r="B3" s="1401"/>
      <c r="C3" s="1401"/>
      <c r="D3" s="1401"/>
      <c r="E3" s="1401"/>
      <c r="F3" s="1401"/>
      <c r="P3" s="589"/>
    </row>
    <row r="4" spans="1:24" ht="4.5" customHeight="1">
      <c r="A4" s="590"/>
      <c r="B4" s="590"/>
      <c r="C4" s="588"/>
      <c r="D4" s="588"/>
    </row>
    <row r="5" spans="1:24" ht="15.75" thickBot="1">
      <c r="A5" s="591" t="s">
        <v>179</v>
      </c>
      <c r="B5" s="1402" t="s">
        <v>180</v>
      </c>
      <c r="C5" s="1402"/>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435</v>
      </c>
      <c r="G9" s="945">
        <v>451.22199999999998</v>
      </c>
      <c r="H9" s="945">
        <v>2476</v>
      </c>
      <c r="I9" s="1063">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322</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4">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322</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6"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450</v>
      </c>
      <c r="Q31" s="945">
        <v>2408.4180000000001</v>
      </c>
      <c r="R31" s="945">
        <v>607.25099999999998</v>
      </c>
      <c r="S31" s="1049">
        <v>3.9660996853031123</v>
      </c>
    </row>
    <row r="32" spans="1:19" ht="16.5" thickBot="1">
      <c r="A32" s="1244" t="s">
        <v>463</v>
      </c>
      <c r="B32" s="106"/>
      <c r="C32" s="106"/>
      <c r="D32" s="106"/>
      <c r="E32" s="106"/>
      <c r="F32" s="106"/>
      <c r="G32" s="106"/>
      <c r="H32" s="106"/>
      <c r="I32" s="106"/>
      <c r="J32" s="106"/>
      <c r="K32" s="106"/>
      <c r="L32" s="106"/>
      <c r="M32" s="106"/>
      <c r="N32" s="106"/>
      <c r="P32" s="946"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00" t="s">
        <v>451</v>
      </c>
      <c r="B2" s="1400"/>
      <c r="C2" s="1400"/>
      <c r="D2" s="1400"/>
      <c r="E2" s="1400"/>
      <c r="F2" s="1400"/>
      <c r="G2" s="1400"/>
      <c r="H2" s="1400"/>
      <c r="I2" s="1400"/>
      <c r="J2" s="1400"/>
      <c r="K2" s="1400"/>
      <c r="L2" s="1400"/>
      <c r="M2" s="1400"/>
      <c r="N2" s="1400"/>
      <c r="O2" s="1400"/>
      <c r="P2" s="1400"/>
      <c r="Q2" s="1400"/>
      <c r="R2" s="1400"/>
      <c r="S2" s="1400"/>
      <c r="T2" s="1400"/>
      <c r="U2" s="1400"/>
      <c r="V2" s="1400"/>
      <c r="W2" s="1400"/>
      <c r="X2" s="1400"/>
      <c r="Y2" s="1400"/>
      <c r="Z2" s="1400"/>
      <c r="AA2" s="1400"/>
    </row>
    <row r="3" spans="1:27" ht="18" customHeight="1">
      <c r="A3" s="1403" t="s">
        <v>452</v>
      </c>
      <c r="B3" s="1403"/>
      <c r="C3" s="1403"/>
      <c r="D3" s="1403"/>
      <c r="E3" s="1403"/>
      <c r="F3" s="1403"/>
      <c r="G3" s="140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322</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41" t="s">
        <v>322</v>
      </c>
      <c r="B19" s="608">
        <v>74448.308999999994</v>
      </c>
      <c r="C19" s="1103">
        <v>157627</v>
      </c>
      <c r="D19" s="1104">
        <v>2.2766163288074988</v>
      </c>
      <c r="E19" s="831"/>
      <c r="F19" s="106"/>
      <c r="G19" s="106"/>
      <c r="H19" s="106"/>
      <c r="I19" s="106"/>
      <c r="J19" s="661"/>
      <c r="K19" s="946"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44" t="s">
        <v>463</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7" zoomScale="80" zoomScaleNormal="80" workbookViewId="0">
      <selection activeCell="C686" sqref="C686"/>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15" t="s">
        <v>258</v>
      </c>
      <c r="C5" s="1415"/>
      <c r="D5" s="1415"/>
      <c r="E5" s="1415"/>
      <c r="F5" s="1415"/>
      <c r="G5" s="1415"/>
      <c r="H5" s="1415"/>
      <c r="I5" s="1415"/>
      <c r="J5" s="1415"/>
      <c r="K5" s="1415"/>
      <c r="L5" s="1415"/>
    </row>
    <row r="6" spans="2:13" ht="18">
      <c r="B6" s="666"/>
      <c r="C6" s="666"/>
      <c r="D6" s="666"/>
      <c r="E6" s="666"/>
      <c r="F6" s="439" t="s">
        <v>259</v>
      </c>
      <c r="G6" s="666"/>
      <c r="H6" s="666"/>
      <c r="I6" s="666"/>
      <c r="J6" s="666"/>
      <c r="K6" s="666"/>
      <c r="L6" s="666"/>
    </row>
    <row r="7" spans="2:13" s="440" customFormat="1" ht="15">
      <c r="B7" s="1416" t="s">
        <v>260</v>
      </c>
      <c r="C7" s="1418" t="s">
        <v>22</v>
      </c>
      <c r="D7" s="1418" t="s">
        <v>261</v>
      </c>
      <c r="E7" s="1420" t="s">
        <v>262</v>
      </c>
      <c r="F7" s="1421"/>
      <c r="G7" s="1422"/>
      <c r="H7" s="1423" t="s">
        <v>263</v>
      </c>
      <c r="I7" s="1425" t="s">
        <v>264</v>
      </c>
      <c r="J7" s="1426"/>
      <c r="K7" s="1426"/>
      <c r="L7" s="1416"/>
    </row>
    <row r="8" spans="2:13">
      <c r="B8" s="1417"/>
      <c r="C8" s="1419"/>
      <c r="D8" s="1419"/>
      <c r="E8" s="1427" t="s">
        <v>265</v>
      </c>
      <c r="F8" s="1418" t="s">
        <v>266</v>
      </c>
      <c r="G8" s="1418" t="s">
        <v>267</v>
      </c>
      <c r="H8" s="1424"/>
      <c r="I8" s="1427" t="s">
        <v>268</v>
      </c>
      <c r="J8" s="1427" t="s">
        <v>24</v>
      </c>
      <c r="K8" s="1418" t="s">
        <v>269</v>
      </c>
      <c r="L8" s="1427" t="s">
        <v>270</v>
      </c>
    </row>
    <row r="9" spans="2:13">
      <c r="B9" s="1417"/>
      <c r="C9" s="1419"/>
      <c r="D9" s="1419"/>
      <c r="E9" s="1428"/>
      <c r="F9" s="1419"/>
      <c r="G9" s="1419"/>
      <c r="H9" s="1424"/>
      <c r="I9" s="1428"/>
      <c r="J9" s="1428"/>
      <c r="K9" s="1443"/>
      <c r="L9" s="1428"/>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14"/>
      <c r="O105" s="1414"/>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14"/>
      <c r="O121" s="1414"/>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14"/>
      <c r="O145" s="1414"/>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14"/>
      <c r="O171" s="1414"/>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48" t="s">
        <v>296</v>
      </c>
      <c r="D177" s="1448"/>
      <c r="E177" s="1448"/>
      <c r="F177" s="1448"/>
      <c r="G177" s="1448"/>
      <c r="H177" s="1448"/>
      <c r="I177" s="1448"/>
      <c r="J177" s="1448"/>
      <c r="K177" s="1448"/>
      <c r="L177" s="1449"/>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29" t="s">
        <v>260</v>
      </c>
      <c r="C194" s="1431" t="s">
        <v>22</v>
      </c>
      <c r="D194" s="1431" t="s">
        <v>261</v>
      </c>
      <c r="E194" s="1433" t="s">
        <v>262</v>
      </c>
      <c r="F194" s="1434"/>
      <c r="G194" s="1435"/>
      <c r="H194" s="1436" t="s">
        <v>263</v>
      </c>
      <c r="I194" s="1438" t="s">
        <v>264</v>
      </c>
      <c r="J194" s="1439"/>
      <c r="K194" s="1439"/>
      <c r="L194" s="1440"/>
    </row>
    <row r="195" spans="2:12" ht="12.75" customHeight="1">
      <c r="B195" s="1430"/>
      <c r="C195" s="1432"/>
      <c r="D195" s="1432"/>
      <c r="E195" s="1441" t="s">
        <v>265</v>
      </c>
      <c r="F195" s="1431" t="s">
        <v>266</v>
      </c>
      <c r="G195" s="1431" t="s">
        <v>267</v>
      </c>
      <c r="H195" s="1437"/>
      <c r="I195" s="1441" t="s">
        <v>268</v>
      </c>
      <c r="J195" s="1441" t="s">
        <v>24</v>
      </c>
      <c r="K195" s="1431" t="s">
        <v>269</v>
      </c>
      <c r="L195" s="1446" t="s">
        <v>270</v>
      </c>
    </row>
    <row r="196" spans="2:12" ht="12.75" customHeight="1">
      <c r="B196" s="1430"/>
      <c r="C196" s="1432"/>
      <c r="D196" s="1432"/>
      <c r="E196" s="1442"/>
      <c r="F196" s="1432"/>
      <c r="G196" s="1432"/>
      <c r="H196" s="1437"/>
      <c r="I196" s="1444"/>
      <c r="J196" s="1444"/>
      <c r="K196" s="1445"/>
      <c r="L196" s="1447"/>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48" t="s">
        <v>297</v>
      </c>
      <c r="D199" s="1448"/>
      <c r="E199" s="1448"/>
      <c r="F199" s="1448"/>
      <c r="G199" s="1448"/>
      <c r="H199" s="1448"/>
      <c r="I199" s="1448"/>
      <c r="J199" s="1448"/>
      <c r="K199" s="1448"/>
      <c r="L199" s="1449"/>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52" t="s">
        <v>260</v>
      </c>
      <c r="C234" s="1431" t="s">
        <v>22</v>
      </c>
      <c r="D234" s="1431" t="s">
        <v>261</v>
      </c>
      <c r="E234" s="1433" t="s">
        <v>262</v>
      </c>
      <c r="F234" s="1434"/>
      <c r="G234" s="1435"/>
      <c r="H234" s="1436" t="s">
        <v>263</v>
      </c>
      <c r="I234" s="1433" t="s">
        <v>264</v>
      </c>
      <c r="J234" s="1434"/>
      <c r="K234" s="1434"/>
      <c r="L234" s="1434"/>
    </row>
    <row r="235" spans="2:12">
      <c r="B235" s="1453"/>
      <c r="C235" s="1432"/>
      <c r="D235" s="1432"/>
      <c r="E235" s="1441" t="s">
        <v>265</v>
      </c>
      <c r="F235" s="1431" t="s">
        <v>266</v>
      </c>
      <c r="G235" s="1431" t="s">
        <v>267</v>
      </c>
      <c r="H235" s="1437"/>
      <c r="I235" s="1441" t="s">
        <v>268</v>
      </c>
      <c r="J235" s="1441" t="s">
        <v>24</v>
      </c>
      <c r="K235" s="1431" t="s">
        <v>269</v>
      </c>
      <c r="L235" s="1438" t="s">
        <v>270</v>
      </c>
    </row>
    <row r="236" spans="2:12">
      <c r="B236" s="1453"/>
      <c r="C236" s="1432"/>
      <c r="D236" s="1432"/>
      <c r="E236" s="1442"/>
      <c r="F236" s="1432"/>
      <c r="G236" s="1432"/>
      <c r="H236" s="1437"/>
      <c r="I236" s="1442"/>
      <c r="J236" s="1442"/>
      <c r="K236" s="1432"/>
      <c r="L236" s="1450"/>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51" t="s">
        <v>271</v>
      </c>
      <c r="D239" s="1451"/>
      <c r="E239" s="1451"/>
      <c r="F239" s="1451"/>
      <c r="G239" s="1451"/>
      <c r="H239" s="1451"/>
      <c r="I239" s="1451"/>
      <c r="J239" s="1451"/>
      <c r="K239" s="1451"/>
      <c r="L239" s="1451"/>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48" t="s">
        <v>296</v>
      </c>
      <c r="D256" s="1448"/>
      <c r="E256" s="1448"/>
      <c r="F256" s="1448"/>
      <c r="G256" s="1448"/>
      <c r="H256" s="1448"/>
      <c r="I256" s="1448"/>
      <c r="J256" s="1448"/>
      <c r="K256" s="1448"/>
      <c r="L256" s="1448"/>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54" t="s">
        <v>260</v>
      </c>
      <c r="C273" s="1431" t="s">
        <v>22</v>
      </c>
      <c r="D273" s="1431" t="s">
        <v>261</v>
      </c>
      <c r="E273" s="1433" t="s">
        <v>262</v>
      </c>
      <c r="F273" s="1434"/>
      <c r="G273" s="1435"/>
      <c r="H273" s="1436" t="s">
        <v>263</v>
      </c>
      <c r="I273" s="1438" t="s">
        <v>264</v>
      </c>
      <c r="J273" s="1439"/>
      <c r="K273" s="1439"/>
      <c r="L273" s="1439"/>
    </row>
    <row r="274" spans="2:12" ht="11.25" customHeight="1">
      <c r="B274" s="1455"/>
      <c r="C274" s="1432"/>
      <c r="D274" s="1432"/>
      <c r="E274" s="1441" t="s">
        <v>265</v>
      </c>
      <c r="F274" s="1431" t="s">
        <v>266</v>
      </c>
      <c r="G274" s="1431" t="s">
        <v>267</v>
      </c>
      <c r="H274" s="1437"/>
      <c r="I274" s="1441" t="s">
        <v>268</v>
      </c>
      <c r="J274" s="1441" t="s">
        <v>24</v>
      </c>
      <c r="K274" s="1431" t="s">
        <v>269</v>
      </c>
      <c r="L274" s="1438" t="s">
        <v>270</v>
      </c>
    </row>
    <row r="275" spans="2:12" ht="11.25" customHeight="1">
      <c r="B275" s="1455"/>
      <c r="C275" s="1432"/>
      <c r="D275" s="1432"/>
      <c r="E275" s="1442"/>
      <c r="F275" s="1432"/>
      <c r="G275" s="1432"/>
      <c r="H275" s="1437"/>
      <c r="I275" s="1444"/>
      <c r="J275" s="1444"/>
      <c r="K275" s="1445"/>
      <c r="L275" s="1450"/>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48" t="s">
        <v>297</v>
      </c>
      <c r="D278" s="1448"/>
      <c r="E278" s="1448"/>
      <c r="F278" s="1448"/>
      <c r="G278" s="1448"/>
      <c r="H278" s="1448"/>
      <c r="I278" s="1448"/>
      <c r="J278" s="1448"/>
      <c r="K278" s="1448"/>
      <c r="L278" s="1448"/>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41" t="s">
        <v>260</v>
      </c>
      <c r="C313" s="1431" t="s">
        <v>22</v>
      </c>
      <c r="D313" s="1431" t="s">
        <v>261</v>
      </c>
      <c r="E313" s="1433" t="s">
        <v>262</v>
      </c>
      <c r="F313" s="1434"/>
      <c r="G313" s="1435"/>
      <c r="H313" s="1431" t="s">
        <v>263</v>
      </c>
      <c r="I313" s="1433" t="s">
        <v>264</v>
      </c>
      <c r="J313" s="1434"/>
      <c r="K313" s="1434"/>
      <c r="L313" s="1435"/>
    </row>
    <row r="314" spans="2:12" ht="11.25" customHeight="1">
      <c r="B314" s="1442"/>
      <c r="C314" s="1432"/>
      <c r="D314" s="1432"/>
      <c r="E314" s="1458" t="s">
        <v>301</v>
      </c>
      <c r="F314" s="1461" t="s">
        <v>302</v>
      </c>
      <c r="G314" s="1461" t="s">
        <v>303</v>
      </c>
      <c r="H314" s="1432"/>
      <c r="I314" s="1441" t="s">
        <v>268</v>
      </c>
      <c r="J314" s="1441" t="s">
        <v>24</v>
      </c>
      <c r="K314" s="1431" t="s">
        <v>269</v>
      </c>
      <c r="L314" s="1441" t="s">
        <v>270</v>
      </c>
    </row>
    <row r="315" spans="2:12" ht="11.25" customHeight="1">
      <c r="B315" s="1444"/>
      <c r="C315" s="1445"/>
      <c r="D315" s="1445"/>
      <c r="E315" s="1460"/>
      <c r="F315" s="1462"/>
      <c r="G315" s="1462"/>
      <c r="H315" s="1445"/>
      <c r="I315" s="1444"/>
      <c r="J315" s="1444"/>
      <c r="K315" s="1445"/>
      <c r="L315" s="1444"/>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51" t="s">
        <v>271</v>
      </c>
      <c r="D318" s="1451"/>
      <c r="E318" s="1451"/>
      <c r="F318" s="1451"/>
      <c r="G318" s="1451"/>
      <c r="H318" s="1451"/>
      <c r="I318" s="1451"/>
      <c r="J318" s="1451"/>
      <c r="K318" s="1451"/>
      <c r="L318" s="1464"/>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48" t="s">
        <v>296</v>
      </c>
      <c r="D335" s="1448"/>
      <c r="E335" s="1448"/>
      <c r="F335" s="1448"/>
      <c r="G335" s="1448"/>
      <c r="H335" s="1448"/>
      <c r="I335" s="1448"/>
      <c r="J335" s="1448"/>
      <c r="K335" s="1448"/>
      <c r="L335" s="1465"/>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56" t="s">
        <v>260</v>
      </c>
      <c r="C352" s="1431" t="s">
        <v>22</v>
      </c>
      <c r="D352" s="1431" t="s">
        <v>261</v>
      </c>
      <c r="E352" s="1433" t="s">
        <v>262</v>
      </c>
      <c r="F352" s="1434"/>
      <c r="G352" s="1435"/>
      <c r="H352" s="1436" t="s">
        <v>263</v>
      </c>
      <c r="I352" s="1438" t="s">
        <v>264</v>
      </c>
      <c r="J352" s="1439"/>
      <c r="K352" s="1439"/>
      <c r="L352" s="1452"/>
    </row>
    <row r="353" spans="2:12" ht="11.25" customHeight="1">
      <c r="B353" s="1457"/>
      <c r="C353" s="1432"/>
      <c r="D353" s="1432"/>
      <c r="E353" s="1458" t="s">
        <v>301</v>
      </c>
      <c r="F353" s="1461" t="s">
        <v>302</v>
      </c>
      <c r="G353" s="1461" t="s">
        <v>303</v>
      </c>
      <c r="H353" s="1437"/>
      <c r="I353" s="1441" t="s">
        <v>268</v>
      </c>
      <c r="J353" s="1441" t="s">
        <v>24</v>
      </c>
      <c r="K353" s="1431" t="s">
        <v>269</v>
      </c>
      <c r="L353" s="1441" t="s">
        <v>270</v>
      </c>
    </row>
    <row r="354" spans="2:12" ht="11.25" customHeight="1">
      <c r="B354" s="1457"/>
      <c r="C354" s="1432"/>
      <c r="D354" s="1432"/>
      <c r="E354" s="1459"/>
      <c r="F354" s="1463"/>
      <c r="G354" s="1463"/>
      <c r="H354" s="1437"/>
      <c r="I354" s="1444"/>
      <c r="J354" s="1444"/>
      <c r="K354" s="1445"/>
      <c r="L354" s="1444"/>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48" t="s">
        <v>297</v>
      </c>
      <c r="D357" s="1448"/>
      <c r="E357" s="1448"/>
      <c r="F357" s="1448"/>
      <c r="G357" s="1448"/>
      <c r="H357" s="1448"/>
      <c r="I357" s="1448"/>
      <c r="J357" s="1448"/>
      <c r="K357" s="1448"/>
      <c r="L357" s="1465"/>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12" t="s">
        <v>260</v>
      </c>
      <c r="C393" s="1410" t="s">
        <v>22</v>
      </c>
      <c r="D393" s="1410" t="s">
        <v>261</v>
      </c>
      <c r="E393" s="1469" t="s">
        <v>262</v>
      </c>
      <c r="F393" s="1470"/>
      <c r="G393" s="1471"/>
      <c r="H393" s="1472" t="s">
        <v>263</v>
      </c>
      <c r="I393" s="1469" t="s">
        <v>264</v>
      </c>
      <c r="J393" s="1470"/>
      <c r="K393" s="1470"/>
      <c r="L393" s="1471"/>
    </row>
    <row r="394" spans="2:12" ht="11.25" customHeight="1">
      <c r="B394" s="1413"/>
      <c r="C394" s="1411"/>
      <c r="D394" s="1411"/>
      <c r="E394" s="1474" t="s">
        <v>301</v>
      </c>
      <c r="F394" s="1476" t="s">
        <v>302</v>
      </c>
      <c r="G394" s="1476" t="s">
        <v>303</v>
      </c>
      <c r="H394" s="1473"/>
      <c r="I394" s="1412" t="s">
        <v>268</v>
      </c>
      <c r="J394" s="1412" t="s">
        <v>24</v>
      </c>
      <c r="K394" s="1410" t="s">
        <v>269</v>
      </c>
      <c r="L394" s="1412" t="s">
        <v>270</v>
      </c>
    </row>
    <row r="395" spans="2:12" ht="11.25" customHeight="1">
      <c r="B395" s="1413"/>
      <c r="C395" s="1411"/>
      <c r="D395" s="1411"/>
      <c r="E395" s="1475"/>
      <c r="F395" s="1477"/>
      <c r="G395" s="1477"/>
      <c r="H395" s="1473"/>
      <c r="I395" s="1413"/>
      <c r="J395" s="1413"/>
      <c r="K395" s="1411"/>
      <c r="L395" s="1466"/>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67" t="s">
        <v>271</v>
      </c>
      <c r="D398" s="1467"/>
      <c r="E398" s="1467"/>
      <c r="F398" s="1467"/>
      <c r="G398" s="1467"/>
      <c r="H398" s="1467"/>
      <c r="I398" s="1467"/>
      <c r="J398" s="1467"/>
      <c r="K398" s="1467"/>
      <c r="L398" s="1468"/>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78" t="s">
        <v>296</v>
      </c>
      <c r="D415" s="1478"/>
      <c r="E415" s="1478"/>
      <c r="F415" s="1478"/>
      <c r="G415" s="1478"/>
      <c r="H415" s="1478"/>
      <c r="I415" s="1478"/>
      <c r="J415" s="1478"/>
      <c r="K415" s="1478"/>
      <c r="L415" s="1479"/>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480" t="s">
        <v>260</v>
      </c>
      <c r="C432" s="1410" t="s">
        <v>22</v>
      </c>
      <c r="D432" s="1410" t="s">
        <v>261</v>
      </c>
      <c r="E432" s="1469" t="s">
        <v>262</v>
      </c>
      <c r="F432" s="1470"/>
      <c r="G432" s="1471"/>
      <c r="H432" s="1472" t="s">
        <v>263</v>
      </c>
      <c r="I432" s="1482" t="s">
        <v>264</v>
      </c>
      <c r="J432" s="1483"/>
      <c r="K432" s="1483"/>
      <c r="L432" s="1484"/>
    </row>
    <row r="433" spans="2:12" ht="11.25" customHeight="1">
      <c r="B433" s="1481"/>
      <c r="C433" s="1411"/>
      <c r="D433" s="1411"/>
      <c r="E433" s="1474" t="s">
        <v>301</v>
      </c>
      <c r="F433" s="1476" t="s">
        <v>302</v>
      </c>
      <c r="G433" s="1476" t="s">
        <v>303</v>
      </c>
      <c r="H433" s="1473"/>
      <c r="I433" s="1412" t="s">
        <v>268</v>
      </c>
      <c r="J433" s="1412" t="s">
        <v>24</v>
      </c>
      <c r="K433" s="1410" t="s">
        <v>269</v>
      </c>
      <c r="L433" s="1412" t="s">
        <v>270</v>
      </c>
    </row>
    <row r="434" spans="2:12" ht="11.25" customHeight="1">
      <c r="B434" s="1481"/>
      <c r="C434" s="1411"/>
      <c r="D434" s="1411"/>
      <c r="E434" s="1475"/>
      <c r="F434" s="1477"/>
      <c r="G434" s="1477"/>
      <c r="H434" s="1473"/>
      <c r="I434" s="1466"/>
      <c r="J434" s="1466"/>
      <c r="K434" s="1485"/>
      <c r="L434" s="1466"/>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78" t="s">
        <v>297</v>
      </c>
      <c r="D437" s="1478"/>
      <c r="E437" s="1478"/>
      <c r="F437" s="1478"/>
      <c r="G437" s="1478"/>
      <c r="H437" s="1478"/>
      <c r="I437" s="1478"/>
      <c r="J437" s="1478"/>
      <c r="K437" s="1478"/>
      <c r="L437" s="1479"/>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12" t="s">
        <v>260</v>
      </c>
      <c r="C475" s="1410" t="s">
        <v>22</v>
      </c>
      <c r="D475" s="1410" t="s">
        <v>261</v>
      </c>
      <c r="E475" s="1469" t="s">
        <v>262</v>
      </c>
      <c r="F475" s="1470"/>
      <c r="G475" s="1471"/>
      <c r="H475" s="1472" t="s">
        <v>263</v>
      </c>
      <c r="I475" s="1469" t="s">
        <v>264</v>
      </c>
      <c r="J475" s="1470"/>
      <c r="K475" s="1470"/>
      <c r="L475" s="1471"/>
    </row>
    <row r="476" spans="2:12" ht="11.25" customHeight="1">
      <c r="B476" s="1413"/>
      <c r="C476" s="1411"/>
      <c r="D476" s="1411"/>
      <c r="E476" s="1474" t="s">
        <v>301</v>
      </c>
      <c r="F476" s="1476" t="s">
        <v>302</v>
      </c>
      <c r="G476" s="1476" t="s">
        <v>303</v>
      </c>
      <c r="H476" s="1473"/>
      <c r="I476" s="1412" t="s">
        <v>268</v>
      </c>
      <c r="J476" s="1412" t="s">
        <v>24</v>
      </c>
      <c r="K476" s="1410" t="s">
        <v>269</v>
      </c>
      <c r="L476" s="1412" t="s">
        <v>270</v>
      </c>
    </row>
    <row r="477" spans="2:12" ht="11.25" customHeight="1">
      <c r="B477" s="1413"/>
      <c r="C477" s="1411"/>
      <c r="D477" s="1411"/>
      <c r="E477" s="1475"/>
      <c r="F477" s="1477"/>
      <c r="G477" s="1477"/>
      <c r="H477" s="1473"/>
      <c r="I477" s="1413"/>
      <c r="J477" s="1413"/>
      <c r="K477" s="1411"/>
      <c r="L477" s="1466"/>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67" t="s">
        <v>271</v>
      </c>
      <c r="D480" s="1467"/>
      <c r="E480" s="1467"/>
      <c r="F480" s="1467"/>
      <c r="G480" s="1467"/>
      <c r="H480" s="1467"/>
      <c r="I480" s="1467"/>
      <c r="J480" s="1467"/>
      <c r="K480" s="1467"/>
      <c r="L480" s="1468"/>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78" t="s">
        <v>296</v>
      </c>
      <c r="D497" s="1478"/>
      <c r="E497" s="1478"/>
      <c r="F497" s="1478"/>
      <c r="G497" s="1478"/>
      <c r="H497" s="1478"/>
      <c r="I497" s="1478"/>
      <c r="J497" s="1478"/>
      <c r="K497" s="1478"/>
      <c r="L497" s="1479"/>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5"/>
      <c r="C513" s="693"/>
      <c r="D513" s="693"/>
      <c r="E513" s="693"/>
      <c r="F513" s="693"/>
      <c r="G513" s="693"/>
      <c r="H513" s="693"/>
      <c r="I513" s="693"/>
      <c r="J513" s="693"/>
      <c r="K513" s="693"/>
      <c r="L513" s="876"/>
    </row>
    <row r="514" spans="2:12" ht="12.75" customHeight="1">
      <c r="B514" s="1480" t="s">
        <v>260</v>
      </c>
      <c r="C514" s="1410" t="s">
        <v>22</v>
      </c>
      <c r="D514" s="1410" t="s">
        <v>261</v>
      </c>
      <c r="E514" s="1469" t="s">
        <v>262</v>
      </c>
      <c r="F514" s="1470"/>
      <c r="G514" s="1471"/>
      <c r="H514" s="1472" t="s">
        <v>263</v>
      </c>
      <c r="I514" s="1482" t="s">
        <v>264</v>
      </c>
      <c r="J514" s="1483"/>
      <c r="K514" s="1483"/>
      <c r="L514" s="1484"/>
    </row>
    <row r="515" spans="2:12" ht="11.25" customHeight="1">
      <c r="B515" s="1481"/>
      <c r="C515" s="1411"/>
      <c r="D515" s="1411"/>
      <c r="E515" s="1474" t="s">
        <v>301</v>
      </c>
      <c r="F515" s="1476" t="s">
        <v>302</v>
      </c>
      <c r="G515" s="1476" t="s">
        <v>303</v>
      </c>
      <c r="H515" s="1473"/>
      <c r="I515" s="1412" t="s">
        <v>268</v>
      </c>
      <c r="J515" s="1412" t="s">
        <v>24</v>
      </c>
      <c r="K515" s="1410" t="s">
        <v>269</v>
      </c>
      <c r="L515" s="1412" t="s">
        <v>270</v>
      </c>
    </row>
    <row r="516" spans="2:12" ht="11.25" customHeight="1">
      <c r="B516" s="1481"/>
      <c r="C516" s="1411"/>
      <c r="D516" s="1411"/>
      <c r="E516" s="1475"/>
      <c r="F516" s="1477"/>
      <c r="G516" s="1477"/>
      <c r="H516" s="1473"/>
      <c r="I516" s="1466"/>
      <c r="J516" s="1466"/>
      <c r="K516" s="1485"/>
      <c r="L516" s="1466"/>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78" t="s">
        <v>297</v>
      </c>
      <c r="D519" s="1478"/>
      <c r="E519" s="1478"/>
      <c r="F519" s="1478"/>
      <c r="G519" s="1478"/>
      <c r="H519" s="1478"/>
      <c r="I519" s="1478"/>
      <c r="J519" s="1478"/>
      <c r="K519" s="1478"/>
      <c r="L519" s="1479"/>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84" t="s">
        <v>260</v>
      </c>
      <c r="C558" s="1410" t="s">
        <v>22</v>
      </c>
      <c r="D558" s="1410" t="s">
        <v>261</v>
      </c>
      <c r="E558" s="1469" t="s">
        <v>262</v>
      </c>
      <c r="F558" s="1470"/>
      <c r="G558" s="1471"/>
      <c r="H558" s="1472" t="s">
        <v>263</v>
      </c>
      <c r="I558" s="1469" t="s">
        <v>264</v>
      </c>
      <c r="J558" s="1470"/>
      <c r="K558" s="1470"/>
      <c r="L558"/>
    </row>
    <row r="559" spans="2:12" ht="12.75" customHeight="1">
      <c r="B559" s="1488"/>
      <c r="C559" s="1411"/>
      <c r="D559" s="1411"/>
      <c r="E559" s="1412" t="s">
        <v>301</v>
      </c>
      <c r="F559" s="1410" t="s">
        <v>302</v>
      </c>
      <c r="G559" s="1410" t="s">
        <v>303</v>
      </c>
      <c r="H559" s="1473"/>
      <c r="I559" s="1412" t="s">
        <v>268</v>
      </c>
      <c r="J559" s="1412" t="s">
        <v>24</v>
      </c>
      <c r="K559" s="1410" t="s">
        <v>350</v>
      </c>
      <c r="L559"/>
    </row>
    <row r="560" spans="2:12" ht="12.75">
      <c r="B560" s="1488"/>
      <c r="C560" s="1411"/>
      <c r="D560" s="1411"/>
      <c r="E560" s="1413"/>
      <c r="F560" s="1411"/>
      <c r="G560" s="1411"/>
      <c r="H560" s="1473"/>
      <c r="I560" s="1413"/>
      <c r="J560" s="1413"/>
      <c r="K560" s="1411"/>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67" t="s">
        <v>271</v>
      </c>
      <c r="D563" s="1467"/>
      <c r="E563" s="1467"/>
      <c r="F563" s="1467"/>
      <c r="G563" s="1467"/>
      <c r="H563" s="1467"/>
      <c r="I563" s="1467"/>
      <c r="J563" s="1467"/>
      <c r="K563" s="1467"/>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78" t="s">
        <v>296</v>
      </c>
      <c r="D580" s="1478"/>
      <c r="E580" s="1478"/>
      <c r="F580" s="1478"/>
      <c r="G580" s="1478"/>
      <c r="H580" s="1478"/>
      <c r="I580" s="1478"/>
      <c r="J580" s="1478"/>
      <c r="K580" s="1478"/>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86" t="s">
        <v>260</v>
      </c>
      <c r="C597" s="1410" t="s">
        <v>22</v>
      </c>
      <c r="D597" s="1410" t="s">
        <v>261</v>
      </c>
      <c r="E597" s="1469" t="s">
        <v>262</v>
      </c>
      <c r="F597" s="1470"/>
      <c r="G597" s="1471"/>
      <c r="H597" s="1472" t="s">
        <v>263</v>
      </c>
      <c r="I597" s="1482" t="s">
        <v>264</v>
      </c>
      <c r="J597" s="1483"/>
      <c r="K597" s="1483"/>
      <c r="L597"/>
    </row>
    <row r="598" spans="2:12" ht="12.75" customHeight="1">
      <c r="B598" s="1487"/>
      <c r="C598" s="1411"/>
      <c r="D598" s="1411"/>
      <c r="E598" s="1412" t="s">
        <v>301</v>
      </c>
      <c r="F598" s="1410" t="s">
        <v>302</v>
      </c>
      <c r="G598" s="1410" t="s">
        <v>303</v>
      </c>
      <c r="H598" s="1473"/>
      <c r="I598" s="1412" t="s">
        <v>268</v>
      </c>
      <c r="J598" s="1412" t="s">
        <v>24</v>
      </c>
      <c r="K598" s="1410" t="s">
        <v>269</v>
      </c>
      <c r="L598"/>
    </row>
    <row r="599" spans="2:12" ht="12.75" customHeight="1">
      <c r="B599" s="1487"/>
      <c r="C599" s="1411"/>
      <c r="D599" s="1411"/>
      <c r="E599" s="1413"/>
      <c r="F599" s="1411"/>
      <c r="G599" s="1411"/>
      <c r="H599" s="1473"/>
      <c r="I599" s="1466"/>
      <c r="J599" s="1466"/>
      <c r="K599" s="1485"/>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78" t="s">
        <v>297</v>
      </c>
      <c r="D602" s="1478"/>
      <c r="E602" s="1478"/>
      <c r="F602" s="1478"/>
      <c r="G602" s="1478"/>
      <c r="H602" s="1478"/>
      <c r="I602" s="1478"/>
      <c r="J602" s="1478"/>
      <c r="K602" s="1478"/>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89" t="s">
        <v>462</v>
      </c>
      <c r="C636" s="1489"/>
      <c r="D636" s="1489"/>
      <c r="E636" s="1489"/>
      <c r="F636" s="1489"/>
      <c r="G636" s="1489"/>
      <c r="H636" s="1489"/>
      <c r="I636" s="1489"/>
      <c r="J636" s="1489"/>
      <c r="K636" s="1489"/>
    </row>
    <row r="637" spans="2:12" ht="18">
      <c r="B637" s="812"/>
      <c r="C637" s="812"/>
      <c r="D637" s="812"/>
      <c r="E637" s="812"/>
      <c r="F637" s="813" t="s">
        <v>259</v>
      </c>
      <c r="G637" s="812"/>
      <c r="H637" s="812"/>
      <c r="I637" s="812"/>
      <c r="J637" s="812"/>
      <c r="K637" s="812"/>
    </row>
    <row r="638" spans="2:12" ht="12.75" customHeight="1">
      <c r="B638" s="1484" t="s">
        <v>260</v>
      </c>
      <c r="C638" s="1410" t="s">
        <v>22</v>
      </c>
      <c r="D638" s="1410" t="s">
        <v>261</v>
      </c>
      <c r="E638" s="1469" t="s">
        <v>262</v>
      </c>
      <c r="F638" s="1470"/>
      <c r="G638" s="1471"/>
      <c r="H638" s="1472" t="s">
        <v>263</v>
      </c>
      <c r="I638" s="1469" t="s">
        <v>264</v>
      </c>
      <c r="J638" s="1470"/>
      <c r="K638" s="1470"/>
    </row>
    <row r="639" spans="2:12" ht="11.25" customHeight="1">
      <c r="B639" s="1488"/>
      <c r="C639" s="1411"/>
      <c r="D639" s="1411"/>
      <c r="E639" s="1412" t="s">
        <v>301</v>
      </c>
      <c r="F639" s="1410" t="s">
        <v>302</v>
      </c>
      <c r="G639" s="1410" t="s">
        <v>303</v>
      </c>
      <c r="H639" s="1473"/>
      <c r="I639" s="1412" t="s">
        <v>268</v>
      </c>
      <c r="J639" s="1412" t="s">
        <v>24</v>
      </c>
      <c r="K639" s="1410" t="s">
        <v>350</v>
      </c>
    </row>
    <row r="640" spans="2:12" ht="11.25" customHeight="1">
      <c r="B640" s="1488"/>
      <c r="C640" s="1411"/>
      <c r="D640" s="1411"/>
      <c r="E640" s="1413"/>
      <c r="F640" s="1411"/>
      <c r="G640" s="1411"/>
      <c r="H640" s="1473"/>
      <c r="I640" s="1413"/>
      <c r="J640" s="1413"/>
      <c r="K640" s="1411"/>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467" t="s">
        <v>271</v>
      </c>
      <c r="D643" s="1467"/>
      <c r="E643" s="1467"/>
      <c r="F643" s="1467"/>
      <c r="G643" s="1467"/>
      <c r="H643" s="1467"/>
      <c r="I643" s="1467"/>
      <c r="J643" s="1467"/>
      <c r="K643" s="1467"/>
    </row>
    <row r="644" spans="2:11" ht="12.75">
      <c r="B644" s="685"/>
      <c r="C644" s="685"/>
      <c r="D644" s="685"/>
      <c r="E644" s="685"/>
      <c r="F644" s="685"/>
      <c r="G644" s="685"/>
      <c r="H644" s="685"/>
      <c r="I644" s="685"/>
      <c r="J644" s="685"/>
      <c r="K644" s="685"/>
    </row>
    <row r="645" spans="2:11" ht="12.75">
      <c r="B645" s="1185" t="s">
        <v>272</v>
      </c>
      <c r="C645" s="903">
        <f>SUM(D645+H645)</f>
        <v>163247</v>
      </c>
      <c r="D645" s="903">
        <v>4183</v>
      </c>
      <c r="E645" s="903">
        <v>1936</v>
      </c>
      <c r="F645" s="903">
        <v>1878</v>
      </c>
      <c r="G645" s="903">
        <v>369</v>
      </c>
      <c r="H645" s="903">
        <v>159064</v>
      </c>
      <c r="I645" s="903">
        <v>25823</v>
      </c>
      <c r="J645" s="903">
        <v>47119</v>
      </c>
      <c r="K645" s="903">
        <v>86122</v>
      </c>
    </row>
    <row r="646" spans="2:11" ht="12.75">
      <c r="B646" s="1185" t="s">
        <v>273</v>
      </c>
      <c r="C646" s="903">
        <f t="shared" ref="C646:C656" si="48">SUM(D646+H646)</f>
        <v>154797</v>
      </c>
      <c r="D646" s="903">
        <v>3855</v>
      </c>
      <c r="E646" s="903">
        <v>1652</v>
      </c>
      <c r="F646" s="903">
        <v>1884</v>
      </c>
      <c r="G646" s="903">
        <v>319</v>
      </c>
      <c r="H646" s="903">
        <v>150942</v>
      </c>
      <c r="I646" s="903">
        <v>24820</v>
      </c>
      <c r="J646" s="903">
        <v>41251</v>
      </c>
      <c r="K646" s="903">
        <v>84871</v>
      </c>
    </row>
    <row r="647" spans="2:11" ht="12.75">
      <c r="B647" s="1185" t="s">
        <v>274</v>
      </c>
      <c r="C647" s="903">
        <f t="shared" si="48"/>
        <v>151453</v>
      </c>
      <c r="D647" s="905">
        <v>3672</v>
      </c>
      <c r="E647" s="905">
        <v>1511</v>
      </c>
      <c r="F647" s="905">
        <v>1781</v>
      </c>
      <c r="G647" s="906">
        <v>380</v>
      </c>
      <c r="H647" s="903">
        <v>147781</v>
      </c>
      <c r="I647" s="905">
        <v>22185</v>
      </c>
      <c r="J647" s="905">
        <v>39306</v>
      </c>
      <c r="K647" s="905">
        <v>86290</v>
      </c>
    </row>
    <row r="648" spans="2:11" ht="12.75">
      <c r="B648" s="1185" t="s">
        <v>275</v>
      </c>
      <c r="C648" s="903">
        <f>SUM(D648+H648)</f>
        <v>0</v>
      </c>
      <c r="D648" s="903"/>
      <c r="E648" s="904"/>
      <c r="F648" s="904"/>
      <c r="G648" s="903"/>
      <c r="H648" s="903"/>
      <c r="I648" s="903"/>
      <c r="J648" s="903"/>
      <c r="K648" s="903"/>
    </row>
    <row r="649" spans="2:11" ht="12.75">
      <c r="B649" s="1185" t="s">
        <v>276</v>
      </c>
      <c r="C649" s="903">
        <f>SUM(D649+H649)</f>
        <v>0</v>
      </c>
      <c r="D649" s="1043"/>
      <c r="E649" s="662"/>
      <c r="F649" s="664"/>
      <c r="G649" s="664"/>
      <c r="H649" s="1043"/>
      <c r="I649" s="662"/>
      <c r="J649" s="662"/>
      <c r="K649" s="664"/>
    </row>
    <row r="650" spans="2:11" ht="12.75">
      <c r="B650" s="1185" t="s">
        <v>277</v>
      </c>
      <c r="C650" s="903">
        <f t="shared" si="48"/>
        <v>0</v>
      </c>
      <c r="D650" s="903"/>
      <c r="E650" s="904"/>
      <c r="F650" s="904"/>
      <c r="G650" s="903"/>
      <c r="H650" s="903"/>
      <c r="I650" s="903"/>
      <c r="J650" s="903"/>
      <c r="K650" s="903"/>
    </row>
    <row r="651" spans="2:11" ht="12.75">
      <c r="B651" s="1185" t="s">
        <v>278</v>
      </c>
      <c r="C651" s="903">
        <f>SUM(D651+H651)</f>
        <v>0</v>
      </c>
      <c r="D651" s="898"/>
      <c r="E651" s="905"/>
      <c r="F651" s="906"/>
      <c r="G651" s="906"/>
      <c r="H651" s="903"/>
      <c r="I651" s="905"/>
      <c r="J651" s="905"/>
      <c r="K651" s="905"/>
    </row>
    <row r="652" spans="2:11" ht="12.75">
      <c r="B652" s="1185" t="s">
        <v>279</v>
      </c>
      <c r="C652" s="903">
        <f t="shared" si="48"/>
        <v>0</v>
      </c>
      <c r="D652" s="898"/>
      <c r="E652" s="905"/>
      <c r="F652" s="905"/>
      <c r="G652" s="906"/>
      <c r="H652" s="903"/>
      <c r="I652" s="905"/>
      <c r="J652" s="905"/>
      <c r="K652" s="905"/>
    </row>
    <row r="653" spans="2:11" ht="12.75">
      <c r="B653" s="1185" t="s">
        <v>280</v>
      </c>
      <c r="C653" s="903">
        <f t="shared" si="48"/>
        <v>0</v>
      </c>
      <c r="D653" s="903"/>
      <c r="E653" s="904"/>
      <c r="F653" s="904"/>
      <c r="G653" s="903"/>
      <c r="H653" s="903"/>
      <c r="I653" s="903"/>
      <c r="J653" s="903"/>
      <c r="K653" s="903"/>
    </row>
    <row r="654" spans="2:11" ht="12.75">
      <c r="B654" s="1186" t="s">
        <v>281</v>
      </c>
      <c r="C654" s="903">
        <f>SUM(D654+H654)</f>
        <v>0</v>
      </c>
      <c r="D654" s="898"/>
      <c r="E654" s="905"/>
      <c r="F654" s="905"/>
      <c r="G654" s="905"/>
      <c r="H654" s="904"/>
      <c r="I654" s="905"/>
      <c r="J654" s="905"/>
      <c r="K654" s="905"/>
    </row>
    <row r="655" spans="2:11" ht="12.75">
      <c r="B655" s="1187" t="s">
        <v>282</v>
      </c>
      <c r="C655" s="903">
        <f>SUM(D655+H655)</f>
        <v>0</v>
      </c>
      <c r="D655" s="905"/>
      <c r="E655" s="905"/>
      <c r="F655" s="905"/>
      <c r="G655" s="905"/>
      <c r="H655" s="905"/>
      <c r="I655" s="905"/>
      <c r="J655" s="905"/>
      <c r="K655" s="905"/>
    </row>
    <row r="656" spans="2:11" ht="12.75">
      <c r="B656" s="1187" t="s">
        <v>283</v>
      </c>
      <c r="C656" s="903">
        <f t="shared" si="48"/>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49">SUM(C645:C656)</f>
        <v>469497</v>
      </c>
      <c r="D658" s="690">
        <f>SUM(D645:D656)</f>
        <v>11710</v>
      </c>
      <c r="E658" s="690">
        <f t="shared" si="49"/>
        <v>5099</v>
      </c>
      <c r="F658" s="690">
        <f t="shared" si="49"/>
        <v>5543</v>
      </c>
      <c r="G658" s="690">
        <f>SUM(G645:G656)</f>
        <v>1068</v>
      </c>
      <c r="H658" s="690">
        <f t="shared" si="49"/>
        <v>457787</v>
      </c>
      <c r="I658" s="690">
        <f t="shared" si="49"/>
        <v>72828</v>
      </c>
      <c r="J658" s="690">
        <f t="shared" si="49"/>
        <v>127676</v>
      </c>
      <c r="K658" s="690">
        <f t="shared" si="49"/>
        <v>257283</v>
      </c>
    </row>
    <row r="659" spans="2:11" ht="12.75">
      <c r="B659" s="5"/>
      <c r="C659" s="691"/>
      <c r="D659" s="691"/>
      <c r="E659" s="691"/>
      <c r="F659" s="691"/>
      <c r="G659" s="691"/>
      <c r="H659" s="691"/>
      <c r="I659" s="691"/>
      <c r="J659" s="691"/>
      <c r="K659" s="691"/>
    </row>
    <row r="660" spans="2:11" ht="12.75">
      <c r="B660" s="106"/>
      <c r="C660" s="1478" t="s">
        <v>296</v>
      </c>
      <c r="D660" s="1478"/>
      <c r="E660" s="1478"/>
      <c r="F660" s="1478"/>
      <c r="G660" s="1478"/>
      <c r="H660" s="1478"/>
      <c r="I660" s="1478"/>
      <c r="J660" s="1478"/>
      <c r="K660" s="1478"/>
    </row>
    <row r="661" spans="2:11" ht="12.75">
      <c r="B661" s="685"/>
      <c r="C661" s="691"/>
      <c r="D661" s="691"/>
      <c r="E661" s="691"/>
      <c r="F661" s="691"/>
      <c r="G661" s="691"/>
      <c r="H661" s="691"/>
      <c r="I661" s="691"/>
      <c r="J661" s="691"/>
      <c r="K661" s="691"/>
    </row>
    <row r="662" spans="2:11" ht="12.75">
      <c r="B662" s="1047" t="s">
        <v>272</v>
      </c>
      <c r="C662" s="903">
        <f t="shared" ref="C662:C673" si="50">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0"/>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0"/>
        <v>45810921</v>
      </c>
      <c r="D664" s="905">
        <v>212047</v>
      </c>
      <c r="E664" s="905">
        <v>52722</v>
      </c>
      <c r="F664" s="905">
        <v>104528</v>
      </c>
      <c r="G664" s="906">
        <v>54797</v>
      </c>
      <c r="H664" s="903">
        <v>45598874</v>
      </c>
      <c r="I664" s="905">
        <v>6206047</v>
      </c>
      <c r="J664" s="905">
        <v>10978459</v>
      </c>
      <c r="K664" s="905">
        <v>28414368</v>
      </c>
    </row>
    <row r="665" spans="2:11" ht="12.75">
      <c r="B665" s="1047" t="s">
        <v>275</v>
      </c>
      <c r="C665" s="903">
        <f t="shared" si="50"/>
        <v>0</v>
      </c>
      <c r="D665" s="903"/>
      <c r="E665" s="904"/>
      <c r="F665" s="904"/>
      <c r="G665" s="903"/>
      <c r="H665" s="903"/>
      <c r="I665" s="903"/>
      <c r="J665" s="903"/>
      <c r="K665" s="903"/>
    </row>
    <row r="666" spans="2:11" ht="12.75">
      <c r="B666" s="1047" t="s">
        <v>276</v>
      </c>
      <c r="C666" s="903">
        <f t="shared" si="50"/>
        <v>0</v>
      </c>
      <c r="D666" s="662"/>
      <c r="E666" s="662"/>
      <c r="F666" s="662"/>
      <c r="G666" s="662"/>
      <c r="H666" s="662"/>
      <c r="I666" s="662"/>
      <c r="J666" s="662"/>
      <c r="K666" s="664"/>
    </row>
    <row r="667" spans="2:11" ht="12.75">
      <c r="B667" s="1047" t="s">
        <v>277</v>
      </c>
      <c r="C667" s="903">
        <f t="shared" si="50"/>
        <v>0</v>
      </c>
      <c r="D667" s="903"/>
      <c r="E667" s="904"/>
      <c r="F667" s="904"/>
      <c r="G667" s="903"/>
      <c r="H667" s="903"/>
      <c r="I667" s="903"/>
      <c r="J667" s="903"/>
      <c r="K667" s="903"/>
    </row>
    <row r="668" spans="2:11" ht="12.75">
      <c r="B668" s="1047" t="s">
        <v>278</v>
      </c>
      <c r="C668" s="903">
        <f t="shared" si="50"/>
        <v>0</v>
      </c>
      <c r="D668" s="905"/>
      <c r="E668" s="905"/>
      <c r="F668" s="905"/>
      <c r="G668" s="906"/>
      <c r="H668" s="903"/>
      <c r="I668" s="905"/>
      <c r="J668" s="905"/>
      <c r="K668" s="905"/>
    </row>
    <row r="669" spans="2:11" ht="12.75">
      <c r="B669" s="1047" t="s">
        <v>279</v>
      </c>
      <c r="C669" s="903">
        <f t="shared" si="50"/>
        <v>0</v>
      </c>
      <c r="D669" s="905"/>
      <c r="E669" s="905"/>
      <c r="F669" s="905"/>
      <c r="G669" s="906"/>
      <c r="H669" s="903"/>
      <c r="I669" s="905"/>
      <c r="J669" s="905"/>
      <c r="K669" s="905"/>
    </row>
    <row r="670" spans="2:11" ht="12.75">
      <c r="B670" s="1047" t="s">
        <v>280</v>
      </c>
      <c r="C670" s="903">
        <f t="shared" si="50"/>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0"/>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1">SUM(C662:C673)</f>
        <v>143388796</v>
      </c>
      <c r="D675" s="690">
        <f t="shared" si="51"/>
        <v>656854</v>
      </c>
      <c r="E675" s="690">
        <f t="shared" si="51"/>
        <v>179333</v>
      </c>
      <c r="F675" s="690">
        <f t="shared" si="51"/>
        <v>323787</v>
      </c>
      <c r="G675" s="690">
        <f t="shared" si="51"/>
        <v>153734</v>
      </c>
      <c r="H675" s="690">
        <f t="shared" si="51"/>
        <v>142731942</v>
      </c>
      <c r="I675" s="690">
        <f t="shared" si="51"/>
        <v>20250435</v>
      </c>
      <c r="J675" s="690">
        <f t="shared" si="51"/>
        <v>35539941</v>
      </c>
      <c r="K675" s="690">
        <f t="shared" si="51"/>
        <v>86941566</v>
      </c>
    </row>
    <row r="676" spans="2:11" ht="12.75">
      <c r="B676" s="692"/>
      <c r="C676" s="693"/>
      <c r="D676" s="693"/>
      <c r="E676" s="693"/>
      <c r="F676" s="693"/>
      <c r="G676" s="693"/>
      <c r="H676" s="693"/>
      <c r="I676" s="693"/>
      <c r="J676" s="693"/>
      <c r="K676" s="693"/>
    </row>
    <row r="677" spans="2:11" ht="12.75" customHeight="1">
      <c r="B677" s="1486" t="s">
        <v>260</v>
      </c>
      <c r="C677" s="1410" t="s">
        <v>22</v>
      </c>
      <c r="D677" s="1410" t="s">
        <v>261</v>
      </c>
      <c r="E677" s="1469" t="s">
        <v>262</v>
      </c>
      <c r="F677" s="1470"/>
      <c r="G677" s="1471"/>
      <c r="H677" s="1472" t="s">
        <v>263</v>
      </c>
      <c r="I677" s="1482" t="s">
        <v>264</v>
      </c>
      <c r="J677" s="1483"/>
      <c r="K677" s="1483"/>
    </row>
    <row r="678" spans="2:11" ht="11.25" customHeight="1">
      <c r="B678" s="1487"/>
      <c r="C678" s="1411"/>
      <c r="D678" s="1411"/>
      <c r="E678" s="1412" t="s">
        <v>301</v>
      </c>
      <c r="F678" s="1410" t="s">
        <v>302</v>
      </c>
      <c r="G678" s="1410" t="s">
        <v>303</v>
      </c>
      <c r="H678" s="1473"/>
      <c r="I678" s="1412" t="s">
        <v>268</v>
      </c>
      <c r="J678" s="1412" t="s">
        <v>24</v>
      </c>
      <c r="K678" s="1410" t="s">
        <v>269</v>
      </c>
    </row>
    <row r="679" spans="2:11" ht="11.25" customHeight="1">
      <c r="B679" s="1487"/>
      <c r="C679" s="1411"/>
      <c r="D679" s="1411"/>
      <c r="E679" s="1413"/>
      <c r="F679" s="1411"/>
      <c r="G679" s="1411"/>
      <c r="H679" s="1473"/>
      <c r="I679" s="1466"/>
      <c r="J679" s="1466"/>
      <c r="K679" s="1485"/>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78" t="s">
        <v>297</v>
      </c>
      <c r="D682" s="1478"/>
      <c r="E682" s="1478"/>
      <c r="F682" s="1478"/>
      <c r="G682" s="1478"/>
      <c r="H682" s="1478"/>
      <c r="I682" s="1478"/>
      <c r="J682" s="1478"/>
      <c r="K682" s="1478"/>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2">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2"/>
        <v>89717346</v>
      </c>
      <c r="D686" s="905">
        <v>372120</v>
      </c>
      <c r="E686" s="905">
        <v>93526</v>
      </c>
      <c r="F686" s="905">
        <v>183035</v>
      </c>
      <c r="G686" s="906">
        <v>95559</v>
      </c>
      <c r="H686" s="903">
        <v>89345226</v>
      </c>
      <c r="I686" s="905">
        <v>12115715</v>
      </c>
      <c r="J686" s="905">
        <v>22514649</v>
      </c>
      <c r="K686" s="905">
        <v>54714862</v>
      </c>
    </row>
    <row r="687" spans="2:11" ht="12.75">
      <c r="B687" s="1047" t="s">
        <v>275</v>
      </c>
      <c r="C687" s="903">
        <f t="shared" si="52"/>
        <v>0</v>
      </c>
      <c r="D687" s="903"/>
      <c r="E687" s="904"/>
      <c r="F687" s="904"/>
      <c r="G687" s="904"/>
      <c r="H687" s="903"/>
      <c r="I687" s="904"/>
      <c r="J687" s="904"/>
      <c r="K687" s="904"/>
    </row>
    <row r="688" spans="2:11" ht="12.75">
      <c r="B688" s="1047" t="s">
        <v>276</v>
      </c>
      <c r="C688" s="903">
        <f t="shared" si="52"/>
        <v>0</v>
      </c>
      <c r="D688" s="662"/>
      <c r="E688" s="662"/>
      <c r="F688" s="662"/>
      <c r="G688" s="662"/>
      <c r="H688" s="662"/>
      <c r="I688" s="662"/>
      <c r="J688" s="662"/>
      <c r="K688" s="662"/>
    </row>
    <row r="689" spans="2:12" ht="12.75">
      <c r="B689" s="1047" t="s">
        <v>277</v>
      </c>
      <c r="C689" s="903">
        <f t="shared" si="52"/>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2"/>
        <v>0</v>
      </c>
      <c r="D692" s="903"/>
      <c r="E692" s="904"/>
      <c r="F692" s="904"/>
      <c r="G692" s="904"/>
      <c r="H692" s="903"/>
      <c r="I692" s="904"/>
      <c r="J692" s="904"/>
      <c r="K692" s="904"/>
    </row>
    <row r="693" spans="2:12" ht="12.75">
      <c r="B693" s="1047" t="s">
        <v>281</v>
      </c>
      <c r="C693" s="903">
        <f t="shared" si="52"/>
        <v>0</v>
      </c>
      <c r="D693" s="905"/>
      <c r="E693" s="905"/>
      <c r="F693" s="905"/>
      <c r="G693" s="905"/>
      <c r="H693" s="904"/>
      <c r="I693" s="905"/>
      <c r="J693" s="905"/>
      <c r="K693" s="905"/>
    </row>
    <row r="694" spans="2:12" ht="12.75">
      <c r="B694" s="1047" t="s">
        <v>282</v>
      </c>
      <c r="C694" s="903">
        <f t="shared" si="52"/>
        <v>0</v>
      </c>
      <c r="D694" s="905"/>
      <c r="E694" s="905"/>
      <c r="F694" s="905"/>
      <c r="G694" s="905"/>
      <c r="H694" s="904"/>
      <c r="I694" s="905"/>
      <c r="J694" s="905"/>
      <c r="K694" s="905"/>
    </row>
    <row r="695" spans="2:12" ht="12.75">
      <c r="B695" s="1047" t="s">
        <v>283</v>
      </c>
      <c r="C695" s="903">
        <f t="shared" si="52"/>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3">SUM(C684:C695)</f>
        <v>282397497</v>
      </c>
      <c r="D697" s="701">
        <f t="shared" si="53"/>
        <v>1158903</v>
      </c>
      <c r="E697" s="701">
        <f t="shared" si="53"/>
        <v>316659</v>
      </c>
      <c r="F697" s="701">
        <f t="shared" si="53"/>
        <v>570744</v>
      </c>
      <c r="G697" s="701">
        <f t="shared" si="53"/>
        <v>271500</v>
      </c>
      <c r="H697" s="701">
        <f t="shared" si="53"/>
        <v>281238594</v>
      </c>
      <c r="I697" s="701">
        <f t="shared" si="53"/>
        <v>39833841</v>
      </c>
      <c r="J697" s="701">
        <f t="shared" si="53"/>
        <v>73906185</v>
      </c>
      <c r="K697" s="701">
        <f t="shared" si="53"/>
        <v>167498568</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88">
        <f t="shared" si="54"/>
        <v>658.05494531014142</v>
      </c>
    </row>
    <row r="702" spans="2:12" ht="15.75">
      <c r="B702" s="534" t="s">
        <v>273</v>
      </c>
      <c r="C702" s="564">
        <f t="shared" ref="C702:G703"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3" si="56">I685/I646</f>
        <v>552.25008058017727</v>
      </c>
      <c r="J702" s="564">
        <f t="shared" si="56"/>
        <v>583.84831882863443</v>
      </c>
      <c r="K702" s="1189">
        <f t="shared" si="56"/>
        <v>661.12921963921713</v>
      </c>
    </row>
    <row r="703" spans="2:12" ht="16.5" thickBot="1">
      <c r="B703" s="543" t="s">
        <v>274</v>
      </c>
      <c r="C703" s="565">
        <f t="shared" si="55"/>
        <v>592.3774768410002</v>
      </c>
      <c r="D703" s="565">
        <f t="shared" si="55"/>
        <v>101.33986928104575</v>
      </c>
      <c r="E703" s="565">
        <f t="shared" si="55"/>
        <v>61.89675711449371</v>
      </c>
      <c r="F703" s="565">
        <f t="shared" si="55"/>
        <v>102.77091521617069</v>
      </c>
      <c r="G703" s="565">
        <f t="shared" si="55"/>
        <v>251.47105263157894</v>
      </c>
      <c r="H703" s="565">
        <f>H686/H647</f>
        <v>604.5785723469188</v>
      </c>
      <c r="I703" s="565">
        <f t="shared" si="56"/>
        <v>546.12192923146267</v>
      </c>
      <c r="J703" s="565">
        <f t="shared" si="56"/>
        <v>572.80438101053278</v>
      </c>
      <c r="K703" s="1261">
        <f t="shared" si="56"/>
        <v>634.08114497624285</v>
      </c>
      <c r="L703"/>
    </row>
    <row r="704" spans="2:12" ht="12.75">
      <c r="B704" s="106"/>
      <c r="C704" s="106"/>
      <c r="D704" s="106"/>
      <c r="E704" s="106"/>
      <c r="F704" s="106"/>
      <c r="G704" s="106"/>
      <c r="H704" s="106"/>
      <c r="I704" s="106"/>
      <c r="J704" s="106"/>
      <c r="K704" s="106"/>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O63" sqref="O6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90" t="s">
        <v>439</v>
      </c>
      <c r="B1" s="1490"/>
      <c r="C1" s="1490"/>
      <c r="D1" s="1490"/>
      <c r="E1" s="1490"/>
      <c r="F1" s="1490"/>
      <c r="G1" s="1490"/>
      <c r="H1" s="1490"/>
      <c r="I1" s="1490"/>
      <c r="J1" s="1490"/>
      <c r="K1" s="1490"/>
      <c r="L1" s="1490"/>
      <c r="M1" s="1490"/>
      <c r="N1" s="1490"/>
    </row>
    <row r="2" spans="1:20" ht="13.5" thickBot="1">
      <c r="B2" s="919"/>
      <c r="C2" s="919"/>
      <c r="D2" s="919"/>
      <c r="E2" s="919"/>
      <c r="F2" s="919"/>
      <c r="G2" s="920" t="s">
        <v>345</v>
      </c>
      <c r="H2" s="919"/>
      <c r="I2" s="919"/>
      <c r="J2" s="919"/>
      <c r="K2" s="919"/>
      <c r="L2" s="919"/>
      <c r="M2" s="919"/>
      <c r="N2" s="919"/>
    </row>
    <row r="3" spans="1:20" ht="14.25" thickBot="1">
      <c r="A3" s="921" t="s">
        <v>346</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v>356.13</v>
      </c>
      <c r="E20" s="937">
        <v>354.02</v>
      </c>
      <c r="F20" s="937">
        <v>356.2</v>
      </c>
      <c r="G20" s="937"/>
      <c r="H20" s="937"/>
      <c r="I20" s="937"/>
      <c r="J20" s="937"/>
      <c r="K20" s="937"/>
      <c r="L20" s="937"/>
      <c r="M20" s="937"/>
      <c r="N20" s="938"/>
    </row>
    <row r="21" spans="1:20">
      <c r="Q21"/>
      <c r="R21"/>
      <c r="S21"/>
      <c r="T21"/>
    </row>
    <row r="22" spans="1:20" ht="13.5" thickBot="1">
      <c r="B22" s="919"/>
      <c r="C22" s="919"/>
      <c r="D22" s="919"/>
      <c r="E22" s="919"/>
      <c r="F22" s="919"/>
      <c r="G22" s="939" t="s">
        <v>347</v>
      </c>
      <c r="H22" s="919"/>
      <c r="I22" s="919"/>
      <c r="J22" s="919"/>
      <c r="K22" s="919"/>
      <c r="L22" s="919"/>
      <c r="M22" s="919"/>
      <c r="N22" s="940"/>
      <c r="Q22"/>
      <c r="R22"/>
      <c r="S22"/>
      <c r="T22"/>
    </row>
    <row r="23" spans="1:20" ht="14.25" thickBot="1">
      <c r="A23" s="921" t="s">
        <v>346</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v>287.13</v>
      </c>
      <c r="E40" s="937">
        <v>286.24</v>
      </c>
      <c r="F40" s="937">
        <v>285.8</v>
      </c>
      <c r="G40" s="937"/>
      <c r="H40" s="937"/>
      <c r="I40" s="937"/>
      <c r="J40" s="937"/>
      <c r="K40" s="937"/>
      <c r="L40" s="937"/>
      <c r="M40" s="937"/>
      <c r="N40" s="938"/>
    </row>
    <row r="41" spans="1:20" ht="13.5" thickBot="1">
      <c r="B41" s="919"/>
      <c r="C41" s="919"/>
      <c r="D41" s="919"/>
      <c r="E41" s="919"/>
      <c r="F41" s="919"/>
      <c r="G41" s="939" t="s">
        <v>348</v>
      </c>
      <c r="H41" s="919"/>
      <c r="I41" s="919"/>
      <c r="J41" s="919"/>
      <c r="K41" s="919"/>
      <c r="L41" s="919"/>
      <c r="M41" s="919"/>
      <c r="N41" s="940"/>
    </row>
    <row r="42" spans="1:20" ht="14.25" thickBot="1">
      <c r="A42" s="921" t="s">
        <v>346</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v>291.47000000000003</v>
      </c>
      <c r="E59" s="937">
        <v>290.86</v>
      </c>
      <c r="F59" s="937">
        <v>294.3</v>
      </c>
      <c r="G59" s="937"/>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15" zoomScale="75" workbookViewId="0">
      <selection activeCell="AE151" sqref="AE151"/>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92" t="s">
        <v>440</v>
      </c>
      <c r="B2" s="1492"/>
      <c r="C2" s="1492"/>
      <c r="D2" s="1492"/>
      <c r="E2" s="1492"/>
      <c r="F2" s="1492"/>
      <c r="G2" s="1492"/>
      <c r="H2" s="1492"/>
      <c r="I2" s="1492"/>
      <c r="J2" s="1492"/>
      <c r="K2" s="1492"/>
      <c r="L2" s="1492"/>
      <c r="M2" s="1492"/>
    </row>
    <row r="3" spans="1:29" ht="12.75" hidden="1" customHeight="1">
      <c r="A3" s="1492"/>
      <c r="B3" s="1492"/>
      <c r="C3" s="1492"/>
      <c r="D3" s="1492"/>
      <c r="E3" s="1492"/>
      <c r="F3" s="1492"/>
      <c r="G3" s="1492"/>
      <c r="H3" s="1492"/>
      <c r="I3" s="1492"/>
      <c r="J3" s="1492"/>
      <c r="K3" s="1492"/>
      <c r="L3" s="1492"/>
      <c r="M3" s="1492"/>
    </row>
    <row r="4" spans="1:29" ht="12.75" hidden="1" customHeight="1">
      <c r="A4" s="1492"/>
      <c r="B4" s="1492"/>
      <c r="C4" s="1492"/>
      <c r="D4" s="1492"/>
      <c r="E4" s="1492"/>
      <c r="F4" s="1492"/>
      <c r="G4" s="1492"/>
      <c r="H4" s="1492"/>
      <c r="I4" s="1492"/>
      <c r="J4" s="1492"/>
      <c r="K4" s="1492"/>
      <c r="L4" s="1492"/>
      <c r="M4" s="1492"/>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91" t="s">
        <v>217</v>
      </c>
      <c r="R7" s="1491"/>
      <c r="S7" s="1491"/>
      <c r="T7" s="1112"/>
      <c r="U7" s="139">
        <v>2003</v>
      </c>
      <c r="V7" s="1491" t="s">
        <v>218</v>
      </c>
      <c r="W7" s="1493"/>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91" t="s">
        <v>217</v>
      </c>
      <c r="Q16" s="1491"/>
      <c r="R16" s="1491"/>
      <c r="S16" s="1491"/>
      <c r="T16" s="140"/>
      <c r="U16" s="139">
        <v>2004</v>
      </c>
      <c r="V16" s="1491" t="s">
        <v>218</v>
      </c>
      <c r="W16" s="1491"/>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91" t="s">
        <v>217</v>
      </c>
      <c r="Q25" s="1491"/>
      <c r="R25" s="1491"/>
      <c r="S25" s="1491"/>
      <c r="T25" s="140"/>
      <c r="U25" s="139">
        <v>2005</v>
      </c>
      <c r="V25" s="1491" t="s">
        <v>218</v>
      </c>
      <c r="W25" s="1491"/>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91" t="s">
        <v>217</v>
      </c>
      <c r="Q34" s="1491"/>
      <c r="R34" s="1491"/>
      <c r="S34" s="1491"/>
      <c r="T34" s="140"/>
      <c r="U34" s="139">
        <v>2006</v>
      </c>
      <c r="V34" s="1491" t="s">
        <v>218</v>
      </c>
      <c r="W34" s="1491"/>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91" t="s">
        <v>217</v>
      </c>
      <c r="Q43" s="1491"/>
      <c r="R43" s="1491"/>
      <c r="S43" s="1491"/>
      <c r="T43" s="140"/>
      <c r="U43" s="139">
        <v>2007</v>
      </c>
      <c r="V43" s="1491" t="s">
        <v>218</v>
      </c>
      <c r="W43" s="1491"/>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91" t="s">
        <v>217</v>
      </c>
      <c r="Q52" s="1491"/>
      <c r="R52" s="1491"/>
      <c r="S52" s="1491"/>
      <c r="T52" s="140"/>
      <c r="U52" s="139">
        <v>2008</v>
      </c>
      <c r="V52" s="1491" t="s">
        <v>218</v>
      </c>
      <c r="W52" s="1491"/>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91" t="s">
        <v>217</v>
      </c>
      <c r="Q61" s="1491"/>
      <c r="R61" s="1491"/>
      <c r="S61" s="1491"/>
      <c r="T61" s="140"/>
      <c r="U61" s="139">
        <v>2009</v>
      </c>
      <c r="V61" s="1491" t="s">
        <v>218</v>
      </c>
      <c r="W61" s="1491"/>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91" t="s">
        <v>217</v>
      </c>
      <c r="Q70" s="1491"/>
      <c r="R70" s="1491"/>
      <c r="S70" s="1491"/>
      <c r="T70" s="140"/>
      <c r="U70" s="139">
        <v>2010</v>
      </c>
      <c r="V70" s="1491" t="s">
        <v>218</v>
      </c>
      <c r="W70" s="1491"/>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91" t="s">
        <v>217</v>
      </c>
      <c r="Q79" s="1491"/>
      <c r="R79" s="1491"/>
      <c r="S79" s="1491"/>
      <c r="T79" s="140"/>
      <c r="U79" s="139">
        <v>2011</v>
      </c>
      <c r="V79" s="1491" t="s">
        <v>218</v>
      </c>
      <c r="W79" s="1491"/>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91" t="s">
        <v>217</v>
      </c>
      <c r="Q88" s="1491"/>
      <c r="R88" s="1491"/>
      <c r="S88" s="1491"/>
      <c r="T88" s="140"/>
      <c r="U88" s="139">
        <v>2012</v>
      </c>
      <c r="V88" s="1491" t="s">
        <v>218</v>
      </c>
      <c r="W88" s="1491"/>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91" t="s">
        <v>217</v>
      </c>
      <c r="Q97" s="1491"/>
      <c r="R97" s="1491"/>
      <c r="S97" s="1491"/>
      <c r="T97" s="140"/>
      <c r="U97" s="139">
        <v>2013</v>
      </c>
      <c r="V97" s="1491" t="s">
        <v>218</v>
      </c>
      <c r="W97" s="1491"/>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91" t="s">
        <v>217</v>
      </c>
      <c r="Q106" s="1491"/>
      <c r="R106" s="1491"/>
      <c r="S106" s="1491"/>
      <c r="T106" s="140"/>
      <c r="U106" s="139">
        <v>2014</v>
      </c>
      <c r="V106" s="1491" t="s">
        <v>218</v>
      </c>
      <c r="W106" s="1491"/>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91" t="s">
        <v>217</v>
      </c>
      <c r="Q116" s="1491"/>
      <c r="R116" s="1491"/>
      <c r="S116" s="1491"/>
      <c r="T116" s="140"/>
      <c r="U116" s="139">
        <v>2015</v>
      </c>
      <c r="V116" s="1491" t="s">
        <v>218</v>
      </c>
      <c r="W116" s="1491"/>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91" t="s">
        <v>217</v>
      </c>
      <c r="Q126" s="1491"/>
      <c r="R126" s="1491"/>
      <c r="S126" s="1491"/>
      <c r="T126" s="140"/>
      <c r="U126" s="139">
        <v>2016</v>
      </c>
      <c r="V126" s="1491" t="s">
        <v>218</v>
      </c>
      <c r="W126" s="1491"/>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91" t="s">
        <v>217</v>
      </c>
      <c r="Q136" s="1491"/>
      <c r="R136" s="1491"/>
      <c r="S136" s="1491"/>
      <c r="T136" s="140"/>
      <c r="U136" s="139">
        <v>2017</v>
      </c>
      <c r="V136" s="1491" t="s">
        <v>218</v>
      </c>
      <c r="W136" s="1491"/>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49"/>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91" t="s">
        <v>217</v>
      </c>
      <c r="Q146" s="1491"/>
      <c r="R146" s="1491"/>
      <c r="S146" s="1491"/>
      <c r="T146" s="140"/>
      <c r="U146" s="139">
        <v>2018</v>
      </c>
      <c r="V146" s="1491" t="s">
        <v>218</v>
      </c>
      <c r="W146" s="1491"/>
      <c r="X146" s="140"/>
      <c r="Y146" s="225">
        <v>2018</v>
      </c>
      <c r="Z146" s="140"/>
      <c r="AA146" s="160"/>
      <c r="AB146" s="106"/>
      <c r="AC146" s="949"/>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91" t="s">
        <v>217</v>
      </c>
      <c r="Q156" s="1491"/>
      <c r="R156" s="1491"/>
      <c r="S156" s="1491"/>
      <c r="T156" s="140"/>
      <c r="U156" s="139">
        <v>2019</v>
      </c>
      <c r="V156" s="1491" t="s">
        <v>218</v>
      </c>
      <c r="W156" s="1491"/>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91" t="s">
        <v>217</v>
      </c>
      <c r="Q166" s="1491"/>
      <c r="R166" s="1491"/>
      <c r="S166" s="1491"/>
      <c r="T166" s="140"/>
      <c r="U166" s="139">
        <v>2020</v>
      </c>
      <c r="V166" s="1491" t="s">
        <v>218</v>
      </c>
      <c r="W166" s="1491"/>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63">
        <v>12293.668</v>
      </c>
      <c r="C168" s="1163">
        <v>12396.350180400879</v>
      </c>
      <c r="D168" s="185">
        <v>12086.149992818097</v>
      </c>
      <c r="E168" s="185">
        <v>11603.106305993873</v>
      </c>
      <c r="F168" s="185">
        <v>11482.267355568953</v>
      </c>
      <c r="G168" s="185"/>
      <c r="H168" s="185"/>
      <c r="I168" s="185"/>
      <c r="J168" s="205"/>
      <c r="K168" s="185"/>
      <c r="L168" s="185"/>
      <c r="M168" s="186"/>
      <c r="N168" s="173"/>
      <c r="O168" s="158" t="s">
        <v>239</v>
      </c>
      <c r="P168" s="215">
        <v>12264.243973304463</v>
      </c>
      <c r="Q168" s="185"/>
      <c r="R168" s="185"/>
      <c r="S168" s="186"/>
      <c r="T168" s="140"/>
      <c r="U168" s="158" t="s">
        <v>239</v>
      </c>
      <c r="V168" s="215"/>
      <c r="W168" s="186"/>
      <c r="X168" s="140"/>
      <c r="Y168" s="158" t="s">
        <v>239</v>
      </c>
      <c r="Z168" s="1099"/>
      <c r="AA168" s="106"/>
      <c r="AB168"/>
      <c r="AC168" s="106"/>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c r="H169" s="189"/>
      <c r="I169" s="189"/>
      <c r="J169" s="236"/>
      <c r="K169" s="189"/>
      <c r="L169" s="189"/>
      <c r="M169" s="191"/>
      <c r="N169" s="173"/>
      <c r="O169" s="152" t="s">
        <v>244</v>
      </c>
      <c r="P169" s="258">
        <v>12230.426937043945</v>
      </c>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64">
        <v>12953.451999999999</v>
      </c>
      <c r="C170" s="1164">
        <v>12955.442846668257</v>
      </c>
      <c r="D170" s="196">
        <v>12559.678894534463</v>
      </c>
      <c r="E170" s="196">
        <v>12200.715185932797</v>
      </c>
      <c r="F170" s="196">
        <v>12043.432584369706</v>
      </c>
      <c r="G170" s="196"/>
      <c r="H170" s="196"/>
      <c r="I170" s="196"/>
      <c r="J170" s="196"/>
      <c r="K170" s="196"/>
      <c r="L170" s="196"/>
      <c r="M170" s="165"/>
      <c r="N170" s="173"/>
      <c r="O170" s="152" t="s">
        <v>240</v>
      </c>
      <c r="P170" s="241">
        <v>12830.305160673539</v>
      </c>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64">
        <v>12820.403</v>
      </c>
      <c r="C171" s="1164">
        <v>12812.960174322563</v>
      </c>
      <c r="D171" s="196">
        <v>12404.011122590871</v>
      </c>
      <c r="E171" s="196">
        <v>12093.68836494103</v>
      </c>
      <c r="F171" s="196">
        <v>11923.112759720469</v>
      </c>
      <c r="G171" s="196"/>
      <c r="H171" s="196"/>
      <c r="I171" s="196"/>
      <c r="J171" s="196"/>
      <c r="K171" s="196"/>
      <c r="L171" s="196"/>
      <c r="M171" s="165"/>
      <c r="N171" s="173"/>
      <c r="O171" s="152" t="s">
        <v>241</v>
      </c>
      <c r="P171" s="241">
        <v>12691.577868834069</v>
      </c>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64"/>
      <c r="C172" s="1165"/>
      <c r="D172" s="196"/>
      <c r="E172" s="196"/>
      <c r="F172" s="196">
        <v>12115.686274509804</v>
      </c>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64">
        <v>10382.365</v>
      </c>
      <c r="C173" s="1164">
        <v>10554.510985315916</v>
      </c>
      <c r="D173" s="196">
        <v>10508.256746814872</v>
      </c>
      <c r="E173" s="196">
        <v>9974.3926900629413</v>
      </c>
      <c r="F173" s="196">
        <v>9676.7357563537662</v>
      </c>
      <c r="G173" s="196"/>
      <c r="H173" s="196"/>
      <c r="I173" s="196"/>
      <c r="J173" s="196"/>
      <c r="K173" s="196"/>
      <c r="L173" s="196"/>
      <c r="M173" s="165"/>
      <c r="N173" s="173"/>
      <c r="O173" s="152" t="s">
        <v>98</v>
      </c>
      <c r="P173" s="241">
        <v>10475.959939025151</v>
      </c>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66">
        <v>13188.183000000001</v>
      </c>
      <c r="C174" s="1166">
        <v>13234.41829236263</v>
      </c>
      <c r="D174" s="199">
        <v>12868.44290816252</v>
      </c>
      <c r="E174" s="199">
        <v>12394.03887979182</v>
      </c>
      <c r="F174" s="199">
        <v>12244.396919750789</v>
      </c>
      <c r="G174" s="199"/>
      <c r="H174" s="199"/>
      <c r="I174" s="199"/>
      <c r="J174" s="199"/>
      <c r="K174" s="199"/>
      <c r="L174" s="199"/>
      <c r="M174" s="166"/>
      <c r="N174" s="173"/>
      <c r="O174" s="147" t="s">
        <v>243</v>
      </c>
      <c r="P174" s="243">
        <v>13107.808759409772</v>
      </c>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0</v>
      </c>
      <c r="H502" s="412">
        <f t="shared" si="169"/>
        <v>0</v>
      </c>
      <c r="I502" s="412">
        <f t="shared" si="169"/>
        <v>0</v>
      </c>
      <c r="J502" s="412">
        <f t="shared" si="169"/>
        <v>0</v>
      </c>
      <c r="K502" s="412">
        <f t="shared" si="169"/>
        <v>0</v>
      </c>
      <c r="L502" s="412">
        <f t="shared" si="169"/>
        <v>0</v>
      </c>
      <c r="M502" s="414">
        <f t="shared" si="169"/>
        <v>0</v>
      </c>
      <c r="N502" s="351"/>
      <c r="O502" s="393" t="s">
        <v>239</v>
      </c>
      <c r="P502" s="366">
        <f>P338*0.518</f>
        <v>6.2283121354624624</v>
      </c>
      <c r="Q502" s="366">
        <f>Q338*0.518</f>
        <v>0</v>
      </c>
      <c r="R502" s="366">
        <f>R338*0.518</f>
        <v>0</v>
      </c>
      <c r="S502" s="366">
        <f>S338*0.518</f>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0</v>
      </c>
      <c r="H503" s="416">
        <f t="shared" si="170"/>
        <v>0</v>
      </c>
      <c r="I503" s="416">
        <f t="shared" si="170"/>
        <v>0</v>
      </c>
      <c r="J503" s="416">
        <f t="shared" si="170"/>
        <v>0</v>
      </c>
      <c r="K503" s="416">
        <f t="shared" si="170"/>
        <v>0</v>
      </c>
      <c r="L503" s="416">
        <f t="shared" si="170"/>
        <v>0</v>
      </c>
      <c r="M503" s="416">
        <f t="shared" si="170"/>
        <v>0</v>
      </c>
      <c r="N503" s="351"/>
      <c r="O503" s="397" t="s">
        <v>244</v>
      </c>
      <c r="P503" s="372">
        <f>P339*0.539</f>
        <v>6.4629412932026344</v>
      </c>
      <c r="Q503" s="372">
        <f>Q339*0.539</f>
        <v>0</v>
      </c>
      <c r="R503" s="372">
        <f>R339*0.539</f>
        <v>0</v>
      </c>
      <c r="S503" s="372">
        <f>S339*0.539</f>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0</v>
      </c>
      <c r="H504" s="407">
        <f t="shared" si="171"/>
        <v>0</v>
      </c>
      <c r="I504" s="407">
        <f t="shared" si="171"/>
        <v>0</v>
      </c>
      <c r="J504" s="407">
        <f t="shared" si="171"/>
        <v>0</v>
      </c>
      <c r="K504" s="407">
        <f t="shared" si="171"/>
        <v>0</v>
      </c>
      <c r="L504" s="407">
        <f t="shared" si="171"/>
        <v>0</v>
      </c>
      <c r="M504" s="407">
        <f t="shared" si="171"/>
        <v>0</v>
      </c>
      <c r="N504" s="351"/>
      <c r="O504" s="368" t="s">
        <v>240</v>
      </c>
      <c r="P504" s="369">
        <f>P340*0.533</f>
        <v>6.7044633829794087</v>
      </c>
      <c r="Q504" s="369">
        <f t="shared" ref="Q504:S505" si="172">Q340*0.533</f>
        <v>0</v>
      </c>
      <c r="R504" s="369">
        <f t="shared" si="172"/>
        <v>0</v>
      </c>
      <c r="S504" s="369">
        <f t="shared" si="172"/>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0</v>
      </c>
      <c r="H505" s="407">
        <f t="shared" si="171"/>
        <v>0</v>
      </c>
      <c r="I505" s="407">
        <f t="shared" si="171"/>
        <v>0</v>
      </c>
      <c r="J505" s="407">
        <f t="shared" si="171"/>
        <v>0</v>
      </c>
      <c r="K505" s="407">
        <f t="shared" si="171"/>
        <v>0</v>
      </c>
      <c r="L505" s="407">
        <f t="shared" si="171"/>
        <v>0</v>
      </c>
      <c r="M505" s="407">
        <f t="shared" si="171"/>
        <v>0</v>
      </c>
      <c r="N505" s="351"/>
      <c r="O505" s="368" t="s">
        <v>241</v>
      </c>
      <c r="P505" s="369">
        <f>P341*0.533</f>
        <v>6.6319715726358419</v>
      </c>
      <c r="Q505" s="369">
        <f t="shared" si="172"/>
        <v>0</v>
      </c>
      <c r="R505" s="369">
        <f t="shared" si="172"/>
        <v>0</v>
      </c>
      <c r="S505" s="369">
        <f t="shared" si="172"/>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0</v>
      </c>
      <c r="H506" s="407">
        <f t="shared" si="173"/>
        <v>0</v>
      </c>
      <c r="I506" s="407">
        <f t="shared" si="173"/>
        <v>0</v>
      </c>
      <c r="J506" s="407">
        <f t="shared" si="173"/>
        <v>0</v>
      </c>
      <c r="K506" s="407">
        <f t="shared" si="173"/>
        <v>0</v>
      </c>
      <c r="L506" s="407">
        <f t="shared" si="173"/>
        <v>0</v>
      </c>
      <c r="M506" s="407">
        <f t="shared" si="173"/>
        <v>0</v>
      </c>
      <c r="N506" s="351"/>
      <c r="O506" s="368" t="s">
        <v>242</v>
      </c>
      <c r="P506" s="369">
        <f>P342*0.521</f>
        <v>0</v>
      </c>
      <c r="Q506" s="369">
        <f>Q342*0.521</f>
        <v>0</v>
      </c>
      <c r="R506" s="369">
        <f>R342*0.521</f>
        <v>0</v>
      </c>
      <c r="S506" s="369">
        <f>S342*0.521</f>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0</v>
      </c>
      <c r="H507" s="407">
        <f t="shared" si="174"/>
        <v>0</v>
      </c>
      <c r="I507" s="407">
        <f t="shared" si="174"/>
        <v>0</v>
      </c>
      <c r="J507" s="407">
        <f t="shared" si="174"/>
        <v>0</v>
      </c>
      <c r="K507" s="407">
        <f t="shared" si="174"/>
        <v>0</v>
      </c>
      <c r="L507" s="407">
        <f t="shared" si="174"/>
        <v>0</v>
      </c>
      <c r="M507" s="407">
        <f t="shared" si="174"/>
        <v>0</v>
      </c>
      <c r="N507" s="351"/>
      <c r="O507" s="368" t="s">
        <v>98</v>
      </c>
      <c r="P507" s="369">
        <f>P343*0.487</f>
        <v>5.0017573434365188</v>
      </c>
      <c r="Q507" s="369">
        <f>Q343*0.487</f>
        <v>0</v>
      </c>
      <c r="R507" s="369">
        <f>R343*0.487</f>
        <v>0</v>
      </c>
      <c r="S507" s="369">
        <f>S343*0.487</f>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0</v>
      </c>
      <c r="H508" s="419">
        <f t="shared" si="175"/>
        <v>0</v>
      </c>
      <c r="I508" s="419">
        <f t="shared" si="175"/>
        <v>0</v>
      </c>
      <c r="J508" s="419">
        <f t="shared" si="175"/>
        <v>0</v>
      </c>
      <c r="K508" s="419">
        <f t="shared" si="175"/>
        <v>0</v>
      </c>
      <c r="L508" s="419">
        <f t="shared" si="175"/>
        <v>0</v>
      </c>
      <c r="M508" s="419">
        <f t="shared" si="175"/>
        <v>0</v>
      </c>
      <c r="N508" s="351"/>
      <c r="O508" s="376" t="s">
        <v>243</v>
      </c>
      <c r="P508" s="377">
        <f>P344*0.518</f>
        <v>6.6567107229159435</v>
      </c>
      <c r="Q508" s="377">
        <f>Q344*0.518</f>
        <v>0</v>
      </c>
      <c r="R508" s="377">
        <f>R344*0.518</f>
        <v>0</v>
      </c>
      <c r="S508" s="377">
        <f>S344*0.518</f>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16" t="s">
        <v>88</v>
      </c>
      <c r="B1" s="1316"/>
      <c r="C1" s="1316"/>
      <c r="D1" s="1316"/>
      <c r="E1" s="1316"/>
      <c r="F1" s="1316"/>
      <c r="G1" s="1316"/>
      <c r="H1" s="1316"/>
      <c r="I1" s="1316"/>
      <c r="J1" s="1316"/>
      <c r="K1" s="1316"/>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322" t="s">
        <v>99</v>
      </c>
      <c r="C3" s="1323"/>
      <c r="D3" s="1323"/>
      <c r="E3" s="1323"/>
      <c r="F3" s="1324"/>
      <c r="G3" s="1318" t="s">
        <v>71</v>
      </c>
      <c r="H3" s="1319"/>
      <c r="I3" s="1325" t="s">
        <v>313</v>
      </c>
      <c r="J3" s="1320" t="s">
        <v>72</v>
      </c>
      <c r="K3" s="1321"/>
      <c r="L3" s="5"/>
    </row>
    <row r="4" spans="1:12" s="106" customFormat="1" ht="31.5">
      <c r="A4" s="765" t="s">
        <v>73</v>
      </c>
      <c r="B4" s="1033" t="s">
        <v>74</v>
      </c>
      <c r="C4" s="131" t="s">
        <v>75</v>
      </c>
      <c r="D4" s="131" t="s">
        <v>76</v>
      </c>
      <c r="E4" s="629" t="s">
        <v>69</v>
      </c>
      <c r="F4" s="630" t="s">
        <v>77</v>
      </c>
      <c r="G4" s="1032" t="s">
        <v>78</v>
      </c>
      <c r="H4" s="632" t="s">
        <v>91</v>
      </c>
      <c r="I4" s="1326"/>
      <c r="J4" s="107" t="s">
        <v>70</v>
      </c>
      <c r="K4" s="631" t="s">
        <v>81</v>
      </c>
      <c r="L4" s="5"/>
    </row>
    <row r="5" spans="1:12" s="106" customFormat="1" ht="21" customHeight="1" thickBot="1">
      <c r="A5" s="766"/>
      <c r="B5" s="1124" t="s">
        <v>481</v>
      </c>
      <c r="C5" s="1125" t="s">
        <v>481</v>
      </c>
      <c r="D5" s="1125" t="s">
        <v>481</v>
      </c>
      <c r="E5" s="983" t="s">
        <v>126</v>
      </c>
      <c r="F5" s="984" t="s">
        <v>79</v>
      </c>
      <c r="G5" s="1126" t="s">
        <v>481</v>
      </c>
      <c r="H5" s="763" t="s">
        <v>90</v>
      </c>
      <c r="I5" s="848"/>
      <c r="J5" s="1125" t="s">
        <v>481</v>
      </c>
      <c r="K5" s="970" t="s">
        <v>80</v>
      </c>
      <c r="L5" s="5"/>
    </row>
    <row r="6" spans="1:12" s="106" customFormat="1" ht="28.5" customHeight="1" thickBot="1">
      <c r="A6" s="64" t="s">
        <v>22</v>
      </c>
      <c r="B6" s="746">
        <v>6.0814355438379328</v>
      </c>
      <c r="C6" s="747">
        <v>11740.223057602187</v>
      </c>
      <c r="D6" s="747">
        <v>11975.02751875423</v>
      </c>
      <c r="E6" s="977">
        <v>5.8505326941319401E-2</v>
      </c>
      <c r="F6" s="985">
        <v>0.38670040275430095</v>
      </c>
      <c r="G6" s="748">
        <v>326.70257750087922</v>
      </c>
      <c r="H6" s="977">
        <v>-0.89974938918218372</v>
      </c>
      <c r="I6" s="748">
        <v>28.955552675910329</v>
      </c>
      <c r="J6" s="749">
        <v>100</v>
      </c>
      <c r="K6" s="971" t="s">
        <v>23</v>
      </c>
    </row>
    <row r="7" spans="1:12" s="106" customFormat="1" ht="25.5" customHeight="1">
      <c r="A7" s="835" t="s">
        <v>103</v>
      </c>
      <c r="B7" s="911">
        <v>6.1388508960632313</v>
      </c>
      <c r="C7" s="912">
        <v>11389.333758929928</v>
      </c>
      <c r="D7" s="912">
        <v>11617.120434108527</v>
      </c>
      <c r="E7" s="986">
        <v>-3.6468472648383377</v>
      </c>
      <c r="F7" s="987">
        <v>-1.8019949889747033</v>
      </c>
      <c r="G7" s="750">
        <v>241.86875000000001</v>
      </c>
      <c r="H7" s="978">
        <v>-3.2524999999999977</v>
      </c>
      <c r="I7" s="751">
        <v>33.333333333333329</v>
      </c>
      <c r="J7" s="751">
        <v>8.0389890971210368E-2</v>
      </c>
      <c r="K7" s="972">
        <v>2.6394698230958052E-3</v>
      </c>
    </row>
    <row r="8" spans="1:12" s="106" customFormat="1" ht="24" customHeight="1">
      <c r="A8" s="836" t="s">
        <v>104</v>
      </c>
      <c r="B8" s="913">
        <v>6.5205268228189954</v>
      </c>
      <c r="C8" s="752">
        <v>12233.633813919316</v>
      </c>
      <c r="D8" s="752">
        <v>12478.306490197703</v>
      </c>
      <c r="E8" s="988">
        <v>5.8877302166449118E-2</v>
      </c>
      <c r="F8" s="753">
        <v>3.1744260072171704</v>
      </c>
      <c r="G8" s="754">
        <v>357.93042726599157</v>
      </c>
      <c r="H8" s="979">
        <v>6.777534078673432E-2</v>
      </c>
      <c r="I8" s="755">
        <v>21.591591591591591</v>
      </c>
      <c r="J8" s="755">
        <v>40.687333567803847</v>
      </c>
      <c r="K8" s="973">
        <v>-2.4641501693997299</v>
      </c>
    </row>
    <row r="9" spans="1:12" s="106" customFormat="1" ht="24" customHeight="1">
      <c r="A9" s="836" t="s">
        <v>105</v>
      </c>
      <c r="B9" s="913">
        <v>6.4734051279150746</v>
      </c>
      <c r="C9" s="752">
        <v>12145.225380703703</v>
      </c>
      <c r="D9" s="752">
        <v>12388.129888317777</v>
      </c>
      <c r="E9" s="988">
        <v>0.98845298222510858</v>
      </c>
      <c r="F9" s="753">
        <v>5.849862684899918</v>
      </c>
      <c r="G9" s="756">
        <v>393.59604584527227</v>
      </c>
      <c r="H9" s="980">
        <v>1.3597916661964984</v>
      </c>
      <c r="I9" s="757">
        <v>20.096352374397796</v>
      </c>
      <c r="J9" s="757">
        <v>8.7675224840476318</v>
      </c>
      <c r="K9" s="974">
        <v>-0.64675767663657169</v>
      </c>
    </row>
    <row r="10" spans="1:12" s="106" customFormat="1" ht="24" customHeight="1">
      <c r="A10" s="836" t="s">
        <v>106</v>
      </c>
      <c r="B10" s="1034" t="s">
        <v>100</v>
      </c>
      <c r="C10" s="823" t="s">
        <v>254</v>
      </c>
      <c r="D10" s="823" t="s">
        <v>254</v>
      </c>
      <c r="E10" s="981" t="s">
        <v>100</v>
      </c>
      <c r="F10" s="1035" t="s">
        <v>100</v>
      </c>
      <c r="G10" s="910" t="s">
        <v>254</v>
      </c>
      <c r="H10" s="981" t="s">
        <v>100</v>
      </c>
      <c r="I10" s="758" t="s">
        <v>100</v>
      </c>
      <c r="J10" s="816" t="s">
        <v>100</v>
      </c>
      <c r="K10" s="975" t="s">
        <v>100</v>
      </c>
    </row>
    <row r="11" spans="1:12" s="106" customFormat="1" ht="24" customHeight="1">
      <c r="A11" s="836" t="s">
        <v>98</v>
      </c>
      <c r="B11" s="913">
        <v>4.8774405719884042</v>
      </c>
      <c r="C11" s="752">
        <v>10015.278381906375</v>
      </c>
      <c r="D11" s="752">
        <v>10215.583949544503</v>
      </c>
      <c r="E11" s="988">
        <v>0.85299868187947225</v>
      </c>
      <c r="F11" s="753">
        <v>-4.3412036539007524</v>
      </c>
      <c r="G11" s="756">
        <v>285.55084269662922</v>
      </c>
      <c r="H11" s="980">
        <v>-1.2109083083721206</v>
      </c>
      <c r="I11" s="757">
        <v>42.172523961661341</v>
      </c>
      <c r="J11" s="757">
        <v>26.830126111641462</v>
      </c>
      <c r="K11" s="974">
        <v>2.494244292281607</v>
      </c>
    </row>
    <row r="12" spans="1:12" s="106" customFormat="1" ht="24" customHeight="1" thickBot="1">
      <c r="A12" s="837" t="s">
        <v>107</v>
      </c>
      <c r="B12" s="914">
        <v>6.4257927405922315</v>
      </c>
      <c r="C12" s="759">
        <v>12405.005290718595</v>
      </c>
      <c r="D12" s="759">
        <v>12653.105396532967</v>
      </c>
      <c r="E12" s="989">
        <v>0.6961863707151138</v>
      </c>
      <c r="F12" s="760">
        <v>-3.1325532779167684</v>
      </c>
      <c r="G12" s="761">
        <v>295.10616627684459</v>
      </c>
      <c r="H12" s="982">
        <v>-0.42689075293972834</v>
      </c>
      <c r="I12" s="762">
        <v>32.3670137911624</v>
      </c>
      <c r="J12" s="762">
        <v>23.629603577350146</v>
      </c>
      <c r="K12" s="976">
        <v>0.60899971574589529</v>
      </c>
    </row>
    <row r="13" spans="1:12" s="106" customFormat="1" ht="15">
      <c r="A13" s="908"/>
      <c r="B13" s="909"/>
    </row>
    <row r="14" spans="1:12" s="106" customFormat="1" ht="46.5" customHeight="1">
      <c r="A14" s="1317" t="s">
        <v>424</v>
      </c>
      <c r="B14" s="1317"/>
      <c r="C14" s="1317"/>
      <c r="D14" s="1317"/>
      <c r="E14" s="1317"/>
      <c r="F14" s="1317"/>
      <c r="G14" s="1317"/>
      <c r="H14" s="1317"/>
      <c r="I14" s="1317"/>
      <c r="J14" s="1317"/>
      <c r="K14" s="1317"/>
    </row>
    <row r="15" spans="1:12" s="106" customFormat="1" ht="33.75" customHeight="1">
      <c r="A15" s="1317" t="s">
        <v>338</v>
      </c>
      <c r="B15" s="1317"/>
      <c r="C15" s="1317"/>
      <c r="D15" s="1317"/>
      <c r="E15" s="1317"/>
      <c r="F15" s="1317"/>
      <c r="G15" s="1317"/>
      <c r="H15" s="1317"/>
      <c r="I15" s="1317"/>
      <c r="J15" s="1317"/>
      <c r="K15" s="1317"/>
    </row>
    <row r="16" spans="1:12" s="106" customFormat="1">
      <c r="A16" s="1317" t="s">
        <v>169</v>
      </c>
      <c r="B16" s="1317"/>
      <c r="C16" s="1317"/>
      <c r="D16" s="1317"/>
      <c r="E16" s="1317"/>
      <c r="F16" s="1317"/>
      <c r="G16" s="1317"/>
      <c r="H16" s="1317"/>
      <c r="I16" s="1317"/>
      <c r="J16" s="1317"/>
      <c r="K16" s="1317"/>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Q36" sqref="Q36"/>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90" t="s">
        <v>428</v>
      </c>
      <c r="B4" s="1490"/>
      <c r="C4" s="1490"/>
      <c r="D4" s="1490"/>
      <c r="E4" s="1490"/>
      <c r="F4" s="1490"/>
      <c r="G4" s="1490"/>
      <c r="H4" s="1490"/>
      <c r="I4" s="1490"/>
      <c r="J4" s="1490"/>
      <c r="K4" s="1490"/>
      <c r="L4" s="1490"/>
      <c r="M4" s="1490"/>
      <c r="N4" s="1490"/>
    </row>
    <row r="6" spans="1:14" ht="16.5" thickBot="1">
      <c r="C6" s="1051"/>
      <c r="E6" s="1052"/>
      <c r="F6" s="1053"/>
    </row>
    <row r="7" spans="1:14" ht="15.75" thickBot="1">
      <c r="A7" s="1054" t="s">
        <v>356</v>
      </c>
      <c r="B7" s="1055" t="s">
        <v>357</v>
      </c>
      <c r="C7" s="1056" t="s">
        <v>358</v>
      </c>
      <c r="D7" s="1056" t="s">
        <v>359</v>
      </c>
      <c r="E7" s="1056" t="s">
        <v>360</v>
      </c>
      <c r="F7" s="1056" t="s">
        <v>361</v>
      </c>
      <c r="G7" s="1056" t="s">
        <v>362</v>
      </c>
      <c r="H7" s="1056" t="s">
        <v>363</v>
      </c>
      <c r="I7" s="1056" t="s">
        <v>364</v>
      </c>
      <c r="J7" s="1056" t="s">
        <v>365</v>
      </c>
      <c r="K7" s="1056" t="s">
        <v>366</v>
      </c>
      <c r="L7" s="1056" t="s">
        <v>367</v>
      </c>
      <c r="M7" s="1057" t="s">
        <v>368</v>
      </c>
    </row>
    <row r="8" spans="1:14" ht="15.75">
      <c r="A8" s="1058" t="s">
        <v>369</v>
      </c>
      <c r="B8" s="1059"/>
      <c r="C8" s="1059"/>
      <c r="D8" s="1059"/>
      <c r="E8" s="1059"/>
      <c r="F8" s="1059"/>
      <c r="G8" s="1059"/>
      <c r="H8" s="1059"/>
      <c r="I8" s="1059"/>
      <c r="J8" s="1059"/>
      <c r="K8" s="1059"/>
      <c r="L8" s="1059"/>
      <c r="M8" s="1060"/>
    </row>
    <row r="9" spans="1:14" ht="15.75">
      <c r="A9" s="1061" t="s">
        <v>370</v>
      </c>
      <c r="B9" s="1149">
        <v>10065.14920330695</v>
      </c>
      <c r="C9" s="1150">
        <v>10080.396827870052</v>
      </c>
      <c r="D9" s="1150">
        <v>10168.392423032492</v>
      </c>
      <c r="E9" s="1150">
        <v>10383.660897394942</v>
      </c>
      <c r="F9" s="1150">
        <v>10601.02602540495</v>
      </c>
      <c r="G9" s="1150">
        <v>10681.538024962125</v>
      </c>
      <c r="H9" s="1150">
        <v>10293.315596828763</v>
      </c>
      <c r="I9" s="1150">
        <v>10595.183348072431</v>
      </c>
      <c r="J9" s="1150">
        <v>10984.585741483217</v>
      </c>
      <c r="K9" s="1150">
        <v>10966.946248088372</v>
      </c>
      <c r="L9" s="1150">
        <v>11097.939953548594</v>
      </c>
      <c r="M9" s="1151">
        <v>11146.365363995808</v>
      </c>
    </row>
    <row r="10" spans="1:14" ht="15.75">
      <c r="A10" s="1061" t="s">
        <v>371</v>
      </c>
      <c r="B10" s="1152">
        <v>11132.805994345952</v>
      </c>
      <c r="C10" s="1153">
        <v>11233.336791819034</v>
      </c>
      <c r="D10" s="1153">
        <v>11549.323679081062</v>
      </c>
      <c r="E10" s="1153">
        <v>11779.076383839585</v>
      </c>
      <c r="F10" s="1153">
        <v>11597.36140191531</v>
      </c>
      <c r="G10" s="1153">
        <v>11706.808799822491</v>
      </c>
      <c r="H10" s="1153">
        <v>11199.573228816986</v>
      </c>
      <c r="I10" s="1153">
        <v>11073.620546924885</v>
      </c>
      <c r="J10" s="1153">
        <v>10919.998910676999</v>
      </c>
      <c r="K10" s="1153">
        <v>11083.771594849599</v>
      </c>
      <c r="L10" s="1153">
        <v>10697.446356089269</v>
      </c>
      <c r="M10" s="1154">
        <v>10922.845842494447</v>
      </c>
    </row>
    <row r="11" spans="1:14" ht="15.75">
      <c r="A11" s="1111" t="s">
        <v>372</v>
      </c>
      <c r="B11" s="1155">
        <v>10779.101139240223</v>
      </c>
      <c r="C11" s="1156">
        <v>10525.243839466166</v>
      </c>
      <c r="D11" s="1156">
        <v>10838.862022210526</v>
      </c>
      <c r="E11" s="1156">
        <v>10900.833594134192</v>
      </c>
      <c r="F11" s="1156">
        <v>10972.865021548203</v>
      </c>
      <c r="G11" s="1156">
        <v>10778.598012388826</v>
      </c>
      <c r="H11" s="1156">
        <v>10178.357608292003</v>
      </c>
      <c r="I11" s="1156">
        <v>10258.950000000001</v>
      </c>
      <c r="J11" s="1156">
        <v>10307.35</v>
      </c>
      <c r="K11" s="1156">
        <v>10339.77</v>
      </c>
      <c r="L11" s="1156">
        <v>10345.82</v>
      </c>
      <c r="M11" s="1157">
        <v>10371.826999999999</v>
      </c>
    </row>
    <row r="12" spans="1:14" ht="16.5" thickBot="1">
      <c r="A12" s="1062">
        <v>2020</v>
      </c>
      <c r="B12" s="1158">
        <v>10388.681</v>
      </c>
      <c r="C12" s="1159">
        <v>10670.97</v>
      </c>
      <c r="D12" s="1159">
        <v>10665.460999999999</v>
      </c>
      <c r="E12" s="1159">
        <v>9957.9719999999998</v>
      </c>
      <c r="F12" s="1159">
        <v>9862.2099999999991</v>
      </c>
      <c r="G12" s="1159"/>
      <c r="H12" s="1159"/>
      <c r="I12" s="1159"/>
      <c r="J12" s="1160"/>
      <c r="K12" s="1159"/>
      <c r="L12" s="1159"/>
      <c r="M12" s="1161"/>
    </row>
    <row r="13" spans="1:14" ht="15.75">
      <c r="A13" s="1058" t="s">
        <v>373</v>
      </c>
      <c r="B13" s="1059"/>
      <c r="C13" s="1059"/>
      <c r="D13" s="1059"/>
      <c r="E13" s="1059"/>
      <c r="F13" s="1059"/>
      <c r="G13" s="1059"/>
      <c r="H13" s="1059"/>
      <c r="I13" s="1059"/>
      <c r="J13" s="1059"/>
      <c r="K13" s="1059"/>
      <c r="L13" s="1059"/>
      <c r="M13" s="1060"/>
    </row>
    <row r="14" spans="1:14" ht="15.75">
      <c r="A14" s="1061" t="s">
        <v>370</v>
      </c>
      <c r="B14" s="1149">
        <v>13077.710337994744</v>
      </c>
      <c r="C14" s="1150">
        <v>12903.073525758837</v>
      </c>
      <c r="D14" s="1150">
        <v>12698.931145933877</v>
      </c>
      <c r="E14" s="1150">
        <v>12657.588856436963</v>
      </c>
      <c r="F14" s="1150">
        <v>12717.112689021023</v>
      </c>
      <c r="G14" s="1150">
        <v>12734.575070390658</v>
      </c>
      <c r="H14" s="1150">
        <v>12584.73701594032</v>
      </c>
      <c r="I14" s="1150">
        <v>12999.206672696655</v>
      </c>
      <c r="J14" s="1150">
        <v>13326.129323653522</v>
      </c>
      <c r="K14" s="1150">
        <v>13558.078274143218</v>
      </c>
      <c r="L14" s="1150">
        <v>13767.296305638371</v>
      </c>
      <c r="M14" s="1151">
        <v>13967.765524559227</v>
      </c>
    </row>
    <row r="15" spans="1:14" ht="15.75">
      <c r="A15" s="1061" t="s">
        <v>371</v>
      </c>
      <c r="B15" s="1152">
        <v>13863.291293383541</v>
      </c>
      <c r="C15" s="1153">
        <v>13743.276622380532</v>
      </c>
      <c r="D15" s="1153">
        <v>13723.137993721932</v>
      </c>
      <c r="E15" s="1153">
        <v>13676.483392698095</v>
      </c>
      <c r="F15" s="1153">
        <v>13897.183799781353</v>
      </c>
      <c r="G15" s="1153">
        <v>13819.293352302531</v>
      </c>
      <c r="H15" s="1153">
        <v>13646.185847959312</v>
      </c>
      <c r="I15" s="1153">
        <v>13665.272297680553</v>
      </c>
      <c r="J15" s="1153">
        <v>13574.108658165709</v>
      </c>
      <c r="K15" s="1153">
        <v>13788.120289112323</v>
      </c>
      <c r="L15" s="1153">
        <v>13662.087019707555</v>
      </c>
      <c r="M15" s="1154">
        <v>13626.144742652335</v>
      </c>
    </row>
    <row r="16" spans="1:14" ht="15.75">
      <c r="A16" s="1111" t="s">
        <v>372</v>
      </c>
      <c r="B16" s="1155">
        <v>13645.090499529209</v>
      </c>
      <c r="C16" s="1156">
        <v>13282.733991297373</v>
      </c>
      <c r="D16" s="1156">
        <v>13143.170864206666</v>
      </c>
      <c r="E16" s="1156">
        <v>12928.022364758031</v>
      </c>
      <c r="F16" s="1156">
        <v>12944.684877391548</v>
      </c>
      <c r="G16" s="1156">
        <v>12448.358236205486</v>
      </c>
      <c r="H16" s="1156">
        <v>12124.260986050436</v>
      </c>
      <c r="I16" s="1156">
        <v>12505.99</v>
      </c>
      <c r="J16" s="1156">
        <v>12412.7</v>
      </c>
      <c r="K16" s="1156">
        <v>12447.57</v>
      </c>
      <c r="L16" s="1156">
        <v>12852.25</v>
      </c>
      <c r="M16" s="1157">
        <v>12965.558000000001</v>
      </c>
    </row>
    <row r="17" spans="1:14" ht="16.5" thickBot="1">
      <c r="A17" s="1062">
        <v>2020</v>
      </c>
      <c r="B17" s="1158">
        <v>12890.187</v>
      </c>
      <c r="C17" s="1159">
        <v>12798.79</v>
      </c>
      <c r="D17" s="1159">
        <v>12923.992</v>
      </c>
      <c r="E17" s="1159">
        <v>12783.698</v>
      </c>
      <c r="F17" s="1159">
        <v>12556.07</v>
      </c>
      <c r="G17" s="1159"/>
      <c r="H17" s="1159"/>
      <c r="I17" s="1159"/>
      <c r="J17" s="1160"/>
      <c r="K17" s="1159"/>
      <c r="L17" s="1159"/>
      <c r="M17" s="1161"/>
    </row>
    <row r="20" spans="1:14" ht="15.75">
      <c r="A20" s="1490" t="s">
        <v>429</v>
      </c>
      <c r="B20" s="1490"/>
      <c r="C20" s="1490"/>
      <c r="D20" s="1490"/>
      <c r="E20" s="1490"/>
      <c r="F20" s="1490"/>
      <c r="G20" s="1490"/>
      <c r="H20" s="1490"/>
      <c r="I20" s="1490"/>
      <c r="J20" s="1490"/>
      <c r="K20" s="1490"/>
      <c r="L20" s="1490"/>
      <c r="M20" s="1490"/>
      <c r="N20" s="1490"/>
    </row>
    <row r="21" spans="1:14" ht="13.5" thickBot="1"/>
    <row r="22" spans="1:14" ht="15.75" thickBot="1">
      <c r="A22" s="1054" t="s">
        <v>356</v>
      </c>
      <c r="B22" s="1055" t="s">
        <v>357</v>
      </c>
      <c r="C22" s="1056" t="s">
        <v>358</v>
      </c>
      <c r="D22" s="1056" t="s">
        <v>359</v>
      </c>
      <c r="E22" s="1056" t="s">
        <v>360</v>
      </c>
      <c r="F22" s="1056" t="s">
        <v>361</v>
      </c>
      <c r="G22" s="1056" t="s">
        <v>362</v>
      </c>
      <c r="H22" s="1056" t="s">
        <v>363</v>
      </c>
      <c r="I22" s="1056" t="s">
        <v>364</v>
      </c>
      <c r="J22" s="1056" t="s">
        <v>365</v>
      </c>
      <c r="K22" s="1056" t="s">
        <v>366</v>
      </c>
      <c r="L22" s="1056" t="s">
        <v>367</v>
      </c>
      <c r="M22" s="1057" t="s">
        <v>368</v>
      </c>
    </row>
    <row r="23" spans="1:14" ht="16.5" thickBot="1">
      <c r="A23" s="1065" t="s">
        <v>374</v>
      </c>
      <c r="B23" s="1066"/>
      <c r="C23" s="1066"/>
      <c r="D23" s="1066"/>
      <c r="E23" s="1066"/>
      <c r="F23" s="1066"/>
      <c r="G23" s="1066"/>
      <c r="H23" s="1066"/>
      <c r="I23" s="1066"/>
      <c r="J23" s="1066"/>
      <c r="K23" s="1066"/>
      <c r="L23" s="1066"/>
      <c r="M23" s="1067"/>
    </row>
    <row r="24" spans="1:14" ht="15.75">
      <c r="A24" s="1064" t="s">
        <v>370</v>
      </c>
      <c r="B24" s="1149">
        <v>27851.705456255884</v>
      </c>
      <c r="C24" s="1150">
        <v>27123.64730249999</v>
      </c>
      <c r="D24" s="1150">
        <v>26582.674622279141</v>
      </c>
      <c r="E24" s="1150">
        <v>27784.630848493467</v>
      </c>
      <c r="F24" s="1150">
        <v>29598.213320045077</v>
      </c>
      <c r="G24" s="1150">
        <v>28787.621133339711</v>
      </c>
      <c r="H24" s="1150">
        <v>29300.536472176766</v>
      </c>
      <c r="I24" s="1150">
        <v>30504.441266437731</v>
      </c>
      <c r="J24" s="1150">
        <v>30498.821648031102</v>
      </c>
      <c r="K24" s="1150">
        <v>28648.548081830173</v>
      </c>
      <c r="L24" s="1150">
        <v>27467.131642772347</v>
      </c>
      <c r="M24" s="1151">
        <v>27778.199839529283</v>
      </c>
    </row>
    <row r="25" spans="1:14" ht="15.75">
      <c r="A25" s="1061" t="s">
        <v>371</v>
      </c>
      <c r="B25" s="1152">
        <v>25833.94075375775</v>
      </c>
      <c r="C25" s="1153">
        <v>25340.374581887783</v>
      </c>
      <c r="D25" s="1153">
        <v>26641.953903275295</v>
      </c>
      <c r="E25" s="1153">
        <v>26658.495362448899</v>
      </c>
      <c r="F25" s="1153">
        <v>28853.883794903919</v>
      </c>
      <c r="G25" s="1153">
        <v>29543.034993483714</v>
      </c>
      <c r="H25" s="1153">
        <v>28801.681986809574</v>
      </c>
      <c r="I25" s="1153">
        <v>28392.787205244891</v>
      </c>
      <c r="J25" s="1153">
        <v>28466.022011387158</v>
      </c>
      <c r="K25" s="1153">
        <v>27616.704977122507</v>
      </c>
      <c r="L25" s="1153">
        <v>26839.808929233062</v>
      </c>
      <c r="M25" s="1154">
        <v>27141.214844955597</v>
      </c>
    </row>
    <row r="26" spans="1:14" ht="15.75">
      <c r="A26" s="1111" t="s">
        <v>372</v>
      </c>
      <c r="B26" s="1155">
        <v>25776.336953005964</v>
      </c>
      <c r="C26" s="1156">
        <v>23649.071175292673</v>
      </c>
      <c r="D26" s="1156">
        <v>24244.69587026758</v>
      </c>
      <c r="E26" s="1156">
        <v>25502.655897270379</v>
      </c>
      <c r="F26" s="1156">
        <v>25923.582065295945</v>
      </c>
      <c r="G26" s="1156">
        <v>27055.720758505297</v>
      </c>
      <c r="H26" s="1156">
        <v>29655.713761194031</v>
      </c>
      <c r="I26" s="1156">
        <v>30642.32</v>
      </c>
      <c r="J26" s="1156">
        <v>30399.279999999999</v>
      </c>
      <c r="K26" s="1156">
        <v>31237.96</v>
      </c>
      <c r="L26" s="1156">
        <v>24570.28</v>
      </c>
      <c r="M26" s="1157">
        <v>24086.651999999998</v>
      </c>
    </row>
    <row r="27" spans="1:14" ht="16.5" thickBot="1">
      <c r="A27" s="1062">
        <v>2020</v>
      </c>
      <c r="B27" s="1158">
        <v>24209.279999999999</v>
      </c>
      <c r="C27" s="1159">
        <v>23642.53</v>
      </c>
      <c r="D27" s="1159">
        <v>20911.437000000002</v>
      </c>
      <c r="E27" s="1159">
        <v>17388.701000000001</v>
      </c>
      <c r="F27" s="1159">
        <v>18760.21</v>
      </c>
      <c r="G27" s="1159"/>
      <c r="H27" s="1159"/>
      <c r="I27" s="1159"/>
      <c r="J27" s="1160"/>
      <c r="K27" s="1159"/>
      <c r="L27" s="1159"/>
      <c r="M27" s="1161"/>
    </row>
    <row r="28" spans="1:14" ht="15.75">
      <c r="A28" s="1058" t="s">
        <v>377</v>
      </c>
      <c r="B28" s="1059"/>
      <c r="C28" s="1059"/>
      <c r="D28" s="1059"/>
      <c r="E28" s="1059"/>
      <c r="F28" s="1059"/>
      <c r="G28" s="1059"/>
      <c r="H28" s="1059"/>
      <c r="I28" s="1059"/>
      <c r="J28" s="1059"/>
      <c r="K28" s="1059"/>
      <c r="L28" s="1059"/>
      <c r="M28" s="1060"/>
    </row>
    <row r="29" spans="1:14" ht="15.75">
      <c r="A29" s="1061" t="s">
        <v>370</v>
      </c>
      <c r="B29" s="1149">
        <v>21663.966949699432</v>
      </c>
      <c r="C29" s="1150">
        <v>21525.397673001702</v>
      </c>
      <c r="D29" s="1150">
        <v>21115.733438107225</v>
      </c>
      <c r="E29" s="1150">
        <v>21302.128362253105</v>
      </c>
      <c r="F29" s="1150">
        <v>21200.291742224468</v>
      </c>
      <c r="G29" s="1150">
        <v>20822.118697379927</v>
      </c>
      <c r="H29" s="1150">
        <v>20206.889065246851</v>
      </c>
      <c r="I29" s="1150">
        <v>20948.119652057965</v>
      </c>
      <c r="J29" s="1150">
        <v>21116.098043152244</v>
      </c>
      <c r="K29" s="1150">
        <v>21873.281641223013</v>
      </c>
      <c r="L29" s="1150">
        <v>21354.087891290288</v>
      </c>
      <c r="M29" s="1151">
        <v>22297.314513329471</v>
      </c>
    </row>
    <row r="30" spans="1:14" ht="15.75">
      <c r="A30" s="1061" t="s">
        <v>371</v>
      </c>
      <c r="B30" s="1152">
        <v>21402.312901691836</v>
      </c>
      <c r="C30" s="1153">
        <v>21211.519078437537</v>
      </c>
      <c r="D30" s="1153">
        <v>21982.387355191033</v>
      </c>
      <c r="E30" s="1153">
        <v>21460.556994517105</v>
      </c>
      <c r="F30" s="1153">
        <v>22185.677427629282</v>
      </c>
      <c r="G30" s="1153">
        <v>21834.028071648627</v>
      </c>
      <c r="H30" s="1153">
        <v>21564.632920196203</v>
      </c>
      <c r="I30" s="1153">
        <v>21295.617981644409</v>
      </c>
      <c r="J30" s="1153">
        <v>20755.561440894948</v>
      </c>
      <c r="K30" s="1153">
        <v>20670.700563797891</v>
      </c>
      <c r="L30" s="1153">
        <v>21400.192230924309</v>
      </c>
      <c r="M30" s="1154">
        <v>22220.298261284093</v>
      </c>
    </row>
    <row r="31" spans="1:14" ht="15.75">
      <c r="A31" s="1111" t="s">
        <v>372</v>
      </c>
      <c r="B31" s="1155">
        <v>21710.465139517379</v>
      </c>
      <c r="C31" s="1156">
        <v>21462.727974698573</v>
      </c>
      <c r="D31" s="1156">
        <v>21517.060154219016</v>
      </c>
      <c r="E31" s="1156">
        <v>21946.164324302244</v>
      </c>
      <c r="F31" s="1156">
        <v>21378.921701744526</v>
      </c>
      <c r="G31" s="1156">
        <v>21331.314775808616</v>
      </c>
      <c r="H31" s="1156">
        <v>20629.234211361087</v>
      </c>
      <c r="I31" s="1156">
        <v>22365.58</v>
      </c>
      <c r="J31" s="1156">
        <v>22334.37</v>
      </c>
      <c r="K31" s="1156">
        <v>21397.7</v>
      </c>
      <c r="L31" s="1156">
        <v>21495.15</v>
      </c>
      <c r="M31" s="1157">
        <v>21850.143</v>
      </c>
    </row>
    <row r="32" spans="1:14" ht="16.5" thickBot="1">
      <c r="A32" s="1062">
        <v>2020</v>
      </c>
      <c r="B32" s="1158">
        <v>21970.524000000001</v>
      </c>
      <c r="C32" s="1159">
        <v>22113.47</v>
      </c>
      <c r="D32" s="1159">
        <v>22176.83</v>
      </c>
      <c r="E32" s="1159">
        <v>22601.621999999999</v>
      </c>
      <c r="F32" s="1159">
        <v>21531.78</v>
      </c>
      <c r="G32" s="1159"/>
      <c r="H32" s="1159"/>
      <c r="I32" s="1159"/>
      <c r="J32" s="1160"/>
      <c r="K32" s="1159"/>
      <c r="L32" s="1159"/>
      <c r="M32" s="1161"/>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K2" sqref="K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S28" sqref="S28"/>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27" t="s">
        <v>87</v>
      </c>
      <c r="B1" s="1327"/>
      <c r="C1" s="1327"/>
      <c r="D1" s="1327"/>
      <c r="E1" s="1327"/>
      <c r="F1" s="1327"/>
      <c r="G1" s="1327"/>
      <c r="H1" s="1327"/>
      <c r="I1" s="1327"/>
      <c r="J1" s="1327"/>
      <c r="K1" s="130"/>
    </row>
    <row r="2" spans="1:11" ht="19.5" thickBot="1">
      <c r="A2" s="1341" t="s">
        <v>339</v>
      </c>
      <c r="B2" s="1342"/>
      <c r="C2" s="1342"/>
      <c r="D2" s="1342"/>
      <c r="E2" s="1342"/>
      <c r="F2" s="1342"/>
      <c r="G2" s="1342"/>
      <c r="H2" s="1342"/>
      <c r="I2" s="1342"/>
      <c r="J2" s="1343"/>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245" t="s">
        <v>481</v>
      </c>
      <c r="C5" s="1246" t="s">
        <v>481</v>
      </c>
      <c r="D5" s="1246" t="s">
        <v>481</v>
      </c>
      <c r="E5" s="778" t="s">
        <v>70</v>
      </c>
      <c r="F5" s="882" t="s">
        <v>481</v>
      </c>
      <c r="G5" s="779" t="s">
        <v>94</v>
      </c>
      <c r="H5" s="780" t="s">
        <v>90</v>
      </c>
      <c r="I5" s="882" t="s">
        <v>481</v>
      </c>
      <c r="J5" s="781" t="s">
        <v>80</v>
      </c>
    </row>
    <row r="6" spans="1:11" ht="16.5" thickBot="1">
      <c r="A6" s="1068" t="s">
        <v>332</v>
      </c>
      <c r="B6" s="1069"/>
      <c r="C6" s="1069"/>
      <c r="D6" s="1069"/>
      <c r="E6" s="1069"/>
      <c r="F6" s="1069"/>
      <c r="G6" s="1069"/>
      <c r="H6" s="1069"/>
      <c r="I6" s="782"/>
      <c r="J6" s="783"/>
    </row>
    <row r="7" spans="1:11" ht="15.75" thickBot="1">
      <c r="A7" s="1254" t="s">
        <v>22</v>
      </c>
      <c r="B7" s="1247">
        <v>6.1504554936099591</v>
      </c>
      <c r="C7" s="784">
        <v>11873.466203880231</v>
      </c>
      <c r="D7" s="785">
        <v>12110.935527957836</v>
      </c>
      <c r="E7" s="786">
        <v>-0.35841951527108123</v>
      </c>
      <c r="F7" s="787">
        <v>327.30938659058489</v>
      </c>
      <c r="G7" s="786">
        <v>-1.4807351649833811</v>
      </c>
      <c r="H7" s="786">
        <v>33.067577828397873</v>
      </c>
      <c r="I7" s="786">
        <v>100</v>
      </c>
      <c r="J7" s="788" t="s">
        <v>23</v>
      </c>
    </row>
    <row r="8" spans="1:11" ht="15">
      <c r="A8" s="1255" t="s">
        <v>103</v>
      </c>
      <c r="B8" s="1248">
        <v>6.0876409071895425</v>
      </c>
      <c r="C8" s="789">
        <v>11294.324503134587</v>
      </c>
      <c r="D8" s="790">
        <v>11520.210993197279</v>
      </c>
      <c r="E8" s="791">
        <v>-10.920101470292678</v>
      </c>
      <c r="F8" s="792">
        <v>244.97500000000002</v>
      </c>
      <c r="G8" s="793">
        <v>28.934210526315802</v>
      </c>
      <c r="H8" s="793">
        <v>300</v>
      </c>
      <c r="I8" s="793">
        <v>0.11412268188302425</v>
      </c>
      <c r="J8" s="794">
        <v>7.6157609749387206E-2</v>
      </c>
    </row>
    <row r="9" spans="1:11" ht="15">
      <c r="A9" s="1256" t="s">
        <v>104</v>
      </c>
      <c r="B9" s="1249">
        <v>6.5457705166159448</v>
      </c>
      <c r="C9" s="795">
        <v>12280.99534074286</v>
      </c>
      <c r="D9" s="796">
        <v>12526.615247557718</v>
      </c>
      <c r="E9" s="797">
        <v>-0.28701002314917357</v>
      </c>
      <c r="F9" s="798">
        <v>353.92</v>
      </c>
      <c r="G9" s="799">
        <v>-0.26024568024160133</v>
      </c>
      <c r="H9" s="799">
        <v>23.098591549295776</v>
      </c>
      <c r="I9" s="799">
        <v>41.559676652401336</v>
      </c>
      <c r="J9" s="800">
        <v>-3.3656587057358465</v>
      </c>
    </row>
    <row r="10" spans="1:11" ht="15">
      <c r="A10" s="1256" t="s">
        <v>105</v>
      </c>
      <c r="B10" s="1249">
        <v>6.496827415468311</v>
      </c>
      <c r="C10" s="795">
        <v>12189.169635024973</v>
      </c>
      <c r="D10" s="796">
        <v>12432.953027725473</v>
      </c>
      <c r="E10" s="797">
        <v>0.70414110706771271</v>
      </c>
      <c r="F10" s="798">
        <v>391.5448305084746</v>
      </c>
      <c r="G10" s="799">
        <v>0.3180373163919028</v>
      </c>
      <c r="H10" s="799">
        <v>22.153209109730849</v>
      </c>
      <c r="I10" s="799">
        <v>11.222063718497385</v>
      </c>
      <c r="J10" s="800">
        <v>-1.0026895085337468</v>
      </c>
    </row>
    <row r="11" spans="1:11" ht="15">
      <c r="A11" s="1256" t="s">
        <v>106</v>
      </c>
      <c r="B11" s="1250" t="s">
        <v>100</v>
      </c>
      <c r="C11" s="795" t="s">
        <v>254</v>
      </c>
      <c r="D11" s="796" t="s">
        <v>254</v>
      </c>
      <c r="E11" s="797" t="s">
        <v>100</v>
      </c>
      <c r="F11" s="798" t="s">
        <v>254</v>
      </c>
      <c r="G11" s="799" t="s">
        <v>100</v>
      </c>
      <c r="H11" s="799" t="s">
        <v>100</v>
      </c>
      <c r="I11" s="799" t="s">
        <v>100</v>
      </c>
      <c r="J11" s="800" t="s">
        <v>100</v>
      </c>
    </row>
    <row r="12" spans="1:11" ht="15">
      <c r="A12" s="1256" t="s">
        <v>98</v>
      </c>
      <c r="B12" s="1249">
        <v>4.8330921234557778</v>
      </c>
      <c r="C12" s="795">
        <v>9924.2138058640212</v>
      </c>
      <c r="D12" s="796">
        <v>10122.698081981302</v>
      </c>
      <c r="E12" s="797">
        <v>1.7503243107646473</v>
      </c>
      <c r="F12" s="798">
        <v>282.85226320201173</v>
      </c>
      <c r="G12" s="799">
        <v>-0.71431544355281207</v>
      </c>
      <c r="H12" s="799">
        <v>60.026827632461433</v>
      </c>
      <c r="I12" s="799">
        <v>22.691393247741324</v>
      </c>
      <c r="J12" s="800">
        <v>3.8227523973237112</v>
      </c>
    </row>
    <row r="13" spans="1:11" ht="15.75" thickBot="1">
      <c r="A13" s="1257" t="s">
        <v>107</v>
      </c>
      <c r="B13" s="1251">
        <v>6.5214676812321635</v>
      </c>
      <c r="C13" s="801">
        <v>12589.705948324639</v>
      </c>
      <c r="D13" s="802">
        <v>12841.500067291132</v>
      </c>
      <c r="E13" s="803">
        <v>0.51085858447009092</v>
      </c>
      <c r="F13" s="804">
        <v>294.13862042088851</v>
      </c>
      <c r="G13" s="805">
        <v>-1.189158131836423</v>
      </c>
      <c r="H13" s="805">
        <v>35.623678646934458</v>
      </c>
      <c r="I13" s="805">
        <v>24.403233475986685</v>
      </c>
      <c r="J13" s="806">
        <v>0.45992798370624755</v>
      </c>
    </row>
    <row r="14" spans="1:11" ht="16.5" thickBot="1">
      <c r="A14" s="1068" t="s">
        <v>329</v>
      </c>
      <c r="B14" s="1069"/>
      <c r="C14" s="1069"/>
      <c r="D14" s="1069"/>
      <c r="E14" s="1069"/>
      <c r="F14" s="1069"/>
      <c r="G14" s="1069"/>
      <c r="H14" s="1069"/>
      <c r="I14" s="782"/>
      <c r="J14" s="783"/>
    </row>
    <row r="15" spans="1:11" ht="15.75" thickBot="1">
      <c r="A15" s="1254" t="s">
        <v>22</v>
      </c>
      <c r="B15" s="1252">
        <v>6.063909497712153</v>
      </c>
      <c r="C15" s="807">
        <v>11706.388991722302</v>
      </c>
      <c r="D15" s="808">
        <v>11940.516771556748</v>
      </c>
      <c r="E15" s="786">
        <v>0.6684558372645959</v>
      </c>
      <c r="F15" s="786">
        <v>326.65694272253904</v>
      </c>
      <c r="G15" s="786">
        <v>-7.9825284667952662E-2</v>
      </c>
      <c r="H15" s="786">
        <v>23.654760079717921</v>
      </c>
      <c r="I15" s="786">
        <v>100</v>
      </c>
      <c r="J15" s="788" t="s">
        <v>23</v>
      </c>
    </row>
    <row r="16" spans="1:11" ht="15">
      <c r="A16" s="1255" t="s">
        <v>103</v>
      </c>
      <c r="B16" s="1248">
        <v>6.3007400780624083</v>
      </c>
      <c r="C16" s="789">
        <v>11689.684745941388</v>
      </c>
      <c r="D16" s="790">
        <v>11923.478440860215</v>
      </c>
      <c r="E16" s="791">
        <v>0.60802712708303785</v>
      </c>
      <c r="F16" s="792">
        <v>232.5</v>
      </c>
      <c r="G16" s="793">
        <v>-13.888888888888889</v>
      </c>
      <c r="H16" s="793">
        <v>-55.555555555555557</v>
      </c>
      <c r="I16" s="809">
        <v>4.9590875278948676E-2</v>
      </c>
      <c r="J16" s="794">
        <v>-8.8382449878187608E-2</v>
      </c>
    </row>
    <row r="17" spans="1:10" ht="15">
      <c r="A17" s="1256" t="s">
        <v>104</v>
      </c>
      <c r="B17" s="1249">
        <v>6.4999720420716942</v>
      </c>
      <c r="C17" s="795">
        <v>12195.06949732025</v>
      </c>
      <c r="D17" s="796">
        <v>12438.970887266654</v>
      </c>
      <c r="E17" s="797">
        <v>0.42670975112937459</v>
      </c>
      <c r="F17" s="798">
        <v>362.20038000584623</v>
      </c>
      <c r="G17" s="799">
        <v>0.48349627219234731</v>
      </c>
      <c r="H17" s="799">
        <v>19.240153363541303</v>
      </c>
      <c r="I17" s="799">
        <v>42.412596082320853</v>
      </c>
      <c r="J17" s="800">
        <v>-1.5702339038818138</v>
      </c>
    </row>
    <row r="18" spans="1:10" ht="15">
      <c r="A18" s="1256" t="s">
        <v>105</v>
      </c>
      <c r="B18" s="1249">
        <v>6.4335455747732517</v>
      </c>
      <c r="C18" s="795">
        <v>12070.441978936682</v>
      </c>
      <c r="D18" s="796">
        <v>12311.850818515415</v>
      </c>
      <c r="E18" s="797">
        <v>1.5240106916326979</v>
      </c>
      <c r="F18" s="798">
        <v>395.7466804979253</v>
      </c>
      <c r="G18" s="799">
        <v>3.3883331619748152</v>
      </c>
      <c r="H18" s="799">
        <v>15.865384615384615</v>
      </c>
      <c r="I18" s="799">
        <v>5.9757004711133153</v>
      </c>
      <c r="J18" s="800">
        <v>-0.40173322503876108</v>
      </c>
    </row>
    <row r="19" spans="1:10" ht="15">
      <c r="A19" s="1256" t="s">
        <v>106</v>
      </c>
      <c r="B19" s="1250" t="s">
        <v>100</v>
      </c>
      <c r="C19" s="795" t="s">
        <v>100</v>
      </c>
      <c r="D19" s="796" t="s">
        <v>100</v>
      </c>
      <c r="E19" s="797" t="s">
        <v>100</v>
      </c>
      <c r="F19" s="798" t="s">
        <v>100</v>
      </c>
      <c r="G19" s="799" t="s">
        <v>100</v>
      </c>
      <c r="H19" s="799" t="s">
        <v>100</v>
      </c>
      <c r="I19" s="799" t="s">
        <v>100</v>
      </c>
      <c r="J19" s="800" t="s">
        <v>100</v>
      </c>
    </row>
    <row r="20" spans="1:10" ht="15">
      <c r="A20" s="1256" t="s">
        <v>98</v>
      </c>
      <c r="B20" s="1249">
        <v>4.961977873327827</v>
      </c>
      <c r="C20" s="795">
        <v>10188.866269666996</v>
      </c>
      <c r="D20" s="796">
        <v>10392.643595060335</v>
      </c>
      <c r="E20" s="797">
        <v>1.3553463992000194</v>
      </c>
      <c r="F20" s="798">
        <v>285.59786771105308</v>
      </c>
      <c r="G20" s="799">
        <v>-1.0907829315445374</v>
      </c>
      <c r="H20" s="799">
        <v>30.346001134429951</v>
      </c>
      <c r="I20" s="799">
        <v>28.489957847756013</v>
      </c>
      <c r="J20" s="800">
        <v>1.462516486419208</v>
      </c>
    </row>
    <row r="21" spans="1:10" ht="15.75" thickBot="1">
      <c r="A21" s="1257" t="s">
        <v>107</v>
      </c>
      <c r="B21" s="1251">
        <v>6.3675312548558543</v>
      </c>
      <c r="C21" s="801">
        <v>12292.531380030607</v>
      </c>
      <c r="D21" s="802">
        <v>12538.382007631219</v>
      </c>
      <c r="E21" s="803">
        <v>1.0606138320098757</v>
      </c>
      <c r="F21" s="804">
        <v>294.3275658248254</v>
      </c>
      <c r="G21" s="805">
        <v>0.90702988739253321</v>
      </c>
      <c r="H21" s="805">
        <v>26.944065484311054</v>
      </c>
      <c r="I21" s="805">
        <v>23.072154723530872</v>
      </c>
      <c r="J21" s="806">
        <v>0.59783309237955962</v>
      </c>
    </row>
    <row r="22" spans="1:10" ht="16.5" thickBot="1">
      <c r="A22" s="1068" t="s">
        <v>333</v>
      </c>
      <c r="B22" s="1069"/>
      <c r="C22" s="1069"/>
      <c r="D22" s="1069"/>
      <c r="E22" s="1069"/>
      <c r="F22" s="1069"/>
      <c r="G22" s="1069"/>
      <c r="H22" s="1069"/>
      <c r="I22" s="782"/>
      <c r="J22" s="783"/>
    </row>
    <row r="23" spans="1:10" ht="15.75" thickBot="1">
      <c r="A23" s="1254" t="s">
        <v>22</v>
      </c>
      <c r="B23" s="1252">
        <v>5.6372967456154566</v>
      </c>
      <c r="C23" s="807">
        <v>10882.812250222889</v>
      </c>
      <c r="D23" s="808">
        <v>11100.468495227347</v>
      </c>
      <c r="E23" s="786">
        <v>-0.84890150414693588</v>
      </c>
      <c r="F23" s="786">
        <v>321.50211640211637</v>
      </c>
      <c r="G23" s="786">
        <v>-1.743405017935449</v>
      </c>
      <c r="H23" s="786">
        <v>29.452054794520549</v>
      </c>
      <c r="I23" s="786">
        <v>100</v>
      </c>
      <c r="J23" s="788" t="s">
        <v>23</v>
      </c>
    </row>
    <row r="24" spans="1:10" ht="15">
      <c r="A24" s="1255" t="s">
        <v>103</v>
      </c>
      <c r="B24" s="1253" t="s">
        <v>100</v>
      </c>
      <c r="C24" s="789" t="s">
        <v>100</v>
      </c>
      <c r="D24" s="790" t="s">
        <v>100</v>
      </c>
      <c r="E24" s="791" t="s">
        <v>100</v>
      </c>
      <c r="F24" s="792" t="s">
        <v>100</v>
      </c>
      <c r="G24" s="793" t="s">
        <v>100</v>
      </c>
      <c r="H24" s="809" t="s">
        <v>100</v>
      </c>
      <c r="I24" s="809" t="s">
        <v>100</v>
      </c>
      <c r="J24" s="817" t="s">
        <v>100</v>
      </c>
    </row>
    <row r="25" spans="1:10" ht="15">
      <c r="A25" s="1256" t="s">
        <v>104</v>
      </c>
      <c r="B25" s="1250">
        <v>6.3999104801290283</v>
      </c>
      <c r="C25" s="795">
        <v>12007.336735701741</v>
      </c>
      <c r="D25" s="796">
        <v>12247.483470415777</v>
      </c>
      <c r="E25" s="797">
        <v>0.74532815699734922</v>
      </c>
      <c r="F25" s="798">
        <v>366.64560260586325</v>
      </c>
      <c r="G25" s="799">
        <v>-0.14703048081001815</v>
      </c>
      <c r="H25" s="799">
        <v>27.385892116182575</v>
      </c>
      <c r="I25" s="1020">
        <v>23.204837490551778</v>
      </c>
      <c r="J25" s="1021">
        <v>-0.37637581668892395</v>
      </c>
    </row>
    <row r="26" spans="1:10" ht="15">
      <c r="A26" s="1256" t="s">
        <v>105</v>
      </c>
      <c r="B26" s="1249">
        <v>6.378697891714272</v>
      </c>
      <c r="C26" s="795">
        <v>11967.538258375745</v>
      </c>
      <c r="D26" s="796">
        <v>12206.889023543261</v>
      </c>
      <c r="E26" s="797">
        <v>1.7532991145046848</v>
      </c>
      <c r="F26" s="798">
        <v>409.39277108433743</v>
      </c>
      <c r="G26" s="799">
        <v>3.8388654986834165</v>
      </c>
      <c r="H26" s="799">
        <v>16.901408450704224</v>
      </c>
      <c r="I26" s="799">
        <v>6.2736205593348453</v>
      </c>
      <c r="J26" s="800">
        <v>-0.67354186727963583</v>
      </c>
    </row>
    <row r="27" spans="1:10" ht="15">
      <c r="A27" s="1256" t="s">
        <v>106</v>
      </c>
      <c r="B27" s="1250" t="s">
        <v>100</v>
      </c>
      <c r="C27" s="795" t="s">
        <v>100</v>
      </c>
      <c r="D27" s="796" t="s">
        <v>100</v>
      </c>
      <c r="E27" s="797" t="s">
        <v>100</v>
      </c>
      <c r="F27" s="798" t="s">
        <v>100</v>
      </c>
      <c r="G27" s="799" t="s">
        <v>100</v>
      </c>
      <c r="H27" s="799" t="s">
        <v>100</v>
      </c>
      <c r="I27" s="799" t="s">
        <v>100</v>
      </c>
      <c r="J27" s="800" t="s">
        <v>100</v>
      </c>
    </row>
    <row r="28" spans="1:10" ht="15">
      <c r="A28" s="1256" t="s">
        <v>98</v>
      </c>
      <c r="B28" s="1250">
        <v>4.7453729041561266</v>
      </c>
      <c r="C28" s="795">
        <v>9744.0922056593972</v>
      </c>
      <c r="D28" s="796">
        <v>9938.9740497725852</v>
      </c>
      <c r="E28" s="797">
        <v>-2.7221266502108756</v>
      </c>
      <c r="F28" s="798">
        <v>294.94801829268289</v>
      </c>
      <c r="G28" s="799">
        <v>-2.4608742565510338</v>
      </c>
      <c r="H28" s="799">
        <v>30.677290836653388</v>
      </c>
      <c r="I28" s="799">
        <v>49.584278155706727</v>
      </c>
      <c r="J28" s="800">
        <v>0.46490437879870683</v>
      </c>
    </row>
    <row r="29" spans="1:10" ht="15.75" thickBot="1">
      <c r="A29" s="1257" t="s">
        <v>107</v>
      </c>
      <c r="B29" s="1251">
        <v>5.982654900569023</v>
      </c>
      <c r="C29" s="801">
        <v>11549.526835075334</v>
      </c>
      <c r="D29" s="802">
        <v>11780.517371776841</v>
      </c>
      <c r="E29" s="803">
        <v>-0.29944173796593421</v>
      </c>
      <c r="F29" s="804">
        <v>308.02021660649814</v>
      </c>
      <c r="G29" s="805">
        <v>-3.1056293861900159</v>
      </c>
      <c r="H29" s="805">
        <v>33.17307692307692</v>
      </c>
      <c r="I29" s="805">
        <v>20.93726379440665</v>
      </c>
      <c r="J29" s="806">
        <v>0.58501330516986272</v>
      </c>
    </row>
    <row r="30" spans="1:10" ht="15">
      <c r="A30" s="883"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29" t="s">
        <v>60</v>
      </c>
      <c r="C33" s="1330"/>
      <c r="D33" s="1330"/>
      <c r="E33" s="1330"/>
      <c r="F33" s="1330"/>
      <c r="G33" s="1330"/>
      <c r="H33" s="1331"/>
    </row>
    <row r="34" spans="1:8" ht="15.75">
      <c r="A34" s="624" t="s">
        <v>63</v>
      </c>
      <c r="B34" s="1335" t="s">
        <v>64</v>
      </c>
      <c r="C34" s="1336"/>
      <c r="D34" s="1336"/>
      <c r="E34" s="1336"/>
      <c r="F34" s="1336"/>
      <c r="G34" s="1336"/>
      <c r="H34" s="1337"/>
    </row>
    <row r="35" spans="1:8" ht="15.75">
      <c r="A35" s="621" t="s">
        <v>65</v>
      </c>
      <c r="B35" s="1332" t="s">
        <v>66</v>
      </c>
      <c r="C35" s="1333"/>
      <c r="D35" s="1333"/>
      <c r="E35" s="1333"/>
      <c r="F35" s="1333"/>
      <c r="G35" s="1333"/>
      <c r="H35" s="1334"/>
    </row>
    <row r="36" spans="1:8" ht="16.5" thickBot="1">
      <c r="A36" s="622" t="s">
        <v>67</v>
      </c>
      <c r="B36" s="1338" t="s">
        <v>62</v>
      </c>
      <c r="C36" s="1339"/>
      <c r="D36" s="1339"/>
      <c r="E36" s="1339"/>
      <c r="F36" s="1339"/>
      <c r="G36" s="1339"/>
      <c r="H36" s="1340"/>
    </row>
    <row r="37" spans="1:8">
      <c r="A37" s="1328"/>
      <c r="B37" s="1328"/>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80" zoomScale="90" zoomScaleNormal="90" workbookViewId="0">
      <selection activeCell="G287" sqref="G287"/>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466</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46" t="s">
        <v>10</v>
      </c>
      <c r="I4" s="1347"/>
      <c r="J4" s="991" t="s">
        <v>11</v>
      </c>
      <c r="K4" s="961" t="s">
        <v>12</v>
      </c>
      <c r="L4" s="962"/>
    </row>
    <row r="5" spans="1:12" ht="15.75" customHeight="1">
      <c r="A5" s="29" t="s">
        <v>13</v>
      </c>
      <c r="B5" s="30" t="s">
        <v>14</v>
      </c>
      <c r="C5" s="963" t="s">
        <v>40</v>
      </c>
      <c r="D5" s="963"/>
      <c r="E5" s="964" t="s">
        <v>41</v>
      </c>
      <c r="F5" s="965"/>
      <c r="G5" s="992"/>
      <c r="H5" s="1344" t="s">
        <v>15</v>
      </c>
      <c r="I5" s="1345"/>
      <c r="J5" s="993" t="s">
        <v>16</v>
      </c>
      <c r="K5" s="966" t="s">
        <v>17</v>
      </c>
      <c r="L5" s="967"/>
    </row>
    <row r="6" spans="1:12" ht="35.25" customHeight="1" thickBot="1">
      <c r="A6" s="31" t="s">
        <v>18</v>
      </c>
      <c r="B6" s="32" t="s">
        <v>19</v>
      </c>
      <c r="C6" s="882" t="s">
        <v>481</v>
      </c>
      <c r="D6" s="1258" t="s">
        <v>468</v>
      </c>
      <c r="E6" s="957" t="s">
        <v>481</v>
      </c>
      <c r="F6" s="1259" t="s">
        <v>468</v>
      </c>
      <c r="G6" s="990" t="s">
        <v>20</v>
      </c>
      <c r="H6" s="66" t="s">
        <v>481</v>
      </c>
      <c r="I6" s="895" t="s">
        <v>20</v>
      </c>
      <c r="J6" s="994" t="s">
        <v>20</v>
      </c>
      <c r="K6" s="958" t="s">
        <v>481</v>
      </c>
      <c r="L6" s="995" t="s">
        <v>21</v>
      </c>
    </row>
    <row r="7" spans="1:12" ht="15" thickBot="1">
      <c r="A7" s="33" t="s">
        <v>22</v>
      </c>
      <c r="B7" s="34" t="s">
        <v>23</v>
      </c>
      <c r="C7" s="67">
        <v>11740.223057602187</v>
      </c>
      <c r="D7" s="67">
        <v>11733.358417898598</v>
      </c>
      <c r="E7" s="68">
        <v>11975.02751875423</v>
      </c>
      <c r="F7" s="1260">
        <v>11968.02558625657</v>
      </c>
      <c r="G7" s="996">
        <v>5.8505326941319401E-2</v>
      </c>
      <c r="H7" s="69">
        <v>326.70257750087922</v>
      </c>
      <c r="I7" s="69">
        <v>-0.89974938918218372</v>
      </c>
      <c r="J7" s="70">
        <v>28.955552675910329</v>
      </c>
      <c r="K7" s="69">
        <v>100</v>
      </c>
      <c r="L7" s="997" t="s">
        <v>23</v>
      </c>
    </row>
    <row r="8" spans="1:12" ht="15" thickBot="1">
      <c r="A8" s="35"/>
      <c r="B8" s="36"/>
      <c r="C8" s="71"/>
      <c r="D8" s="71"/>
      <c r="E8" s="71"/>
      <c r="F8" s="71"/>
      <c r="G8" s="998"/>
      <c r="H8" s="70"/>
      <c r="I8" s="70"/>
      <c r="J8" s="70"/>
      <c r="K8" s="70"/>
      <c r="L8" s="999"/>
    </row>
    <row r="9" spans="1:12" ht="15">
      <c r="A9" s="37" t="s">
        <v>108</v>
      </c>
      <c r="B9" s="38" t="s">
        <v>23</v>
      </c>
      <c r="C9" s="72">
        <v>11389.333758929928</v>
      </c>
      <c r="D9" s="72">
        <v>11820.40590849673</v>
      </c>
      <c r="E9" s="73">
        <v>11617.120434108527</v>
      </c>
      <c r="F9" s="73">
        <v>12056.814026666665</v>
      </c>
      <c r="G9" s="1000">
        <v>-3.6468472648383377</v>
      </c>
      <c r="H9" s="74">
        <v>241.86875000000001</v>
      </c>
      <c r="I9" s="74">
        <v>-3.2524999999999977</v>
      </c>
      <c r="J9" s="74">
        <v>33.333333333333329</v>
      </c>
      <c r="K9" s="74">
        <v>8.0389890971210368E-2</v>
      </c>
      <c r="L9" s="1001">
        <v>2.6394698230958052E-3</v>
      </c>
    </row>
    <row r="10" spans="1:12" ht="15">
      <c r="A10" s="46" t="s">
        <v>109</v>
      </c>
      <c r="B10" s="75" t="s">
        <v>23</v>
      </c>
      <c r="C10" s="76">
        <v>12233.633813919316</v>
      </c>
      <c r="D10" s="76">
        <v>12226.435218711411</v>
      </c>
      <c r="E10" s="77">
        <v>12478.306490197703</v>
      </c>
      <c r="F10" s="77">
        <v>12470.963923085639</v>
      </c>
      <c r="G10" s="1002">
        <v>5.8877302166449118E-2</v>
      </c>
      <c r="H10" s="78">
        <v>357.93042726599157</v>
      </c>
      <c r="I10" s="78">
        <v>6.777534078673432E-2</v>
      </c>
      <c r="J10" s="78">
        <v>21.591591591591591</v>
      </c>
      <c r="K10" s="78">
        <v>40.687333567803847</v>
      </c>
      <c r="L10" s="1003">
        <v>-2.4641501693997299</v>
      </c>
    </row>
    <row r="11" spans="1:12" ht="15">
      <c r="A11" s="39" t="s">
        <v>110</v>
      </c>
      <c r="B11" s="40" t="s">
        <v>23</v>
      </c>
      <c r="C11" s="79">
        <v>12145.225380703703</v>
      </c>
      <c r="D11" s="79">
        <v>12026.350559941118</v>
      </c>
      <c r="E11" s="80">
        <v>12388.129888317777</v>
      </c>
      <c r="F11" s="80">
        <v>12266.877571139941</v>
      </c>
      <c r="G11" s="1004">
        <v>0.98845298222510858</v>
      </c>
      <c r="H11" s="81">
        <v>393.59604584527227</v>
      </c>
      <c r="I11" s="81">
        <v>1.3597916661964984</v>
      </c>
      <c r="J11" s="81">
        <v>20.096352374397796</v>
      </c>
      <c r="K11" s="81">
        <v>8.7675224840476318</v>
      </c>
      <c r="L11" s="1005">
        <v>-0.64675767663657169</v>
      </c>
    </row>
    <row r="12" spans="1:12" ht="15">
      <c r="A12" s="39" t="s">
        <v>111</v>
      </c>
      <c r="B12" s="40" t="s">
        <v>23</v>
      </c>
      <c r="C12" s="79" t="s">
        <v>254</v>
      </c>
      <c r="D12" s="79" t="s">
        <v>100</v>
      </c>
      <c r="E12" s="80" t="s">
        <v>254</v>
      </c>
      <c r="F12" s="80" t="s">
        <v>100</v>
      </c>
      <c r="G12" s="1004" t="s">
        <v>100</v>
      </c>
      <c r="H12" s="81" t="s">
        <v>254</v>
      </c>
      <c r="I12" s="81" t="s">
        <v>100</v>
      </c>
      <c r="J12" s="81" t="s">
        <v>100</v>
      </c>
      <c r="K12" s="81" t="s">
        <v>100</v>
      </c>
      <c r="L12" s="1005" t="s">
        <v>100</v>
      </c>
    </row>
    <row r="13" spans="1:12" ht="15">
      <c r="A13" s="39" t="s">
        <v>98</v>
      </c>
      <c r="B13" s="40" t="s">
        <v>23</v>
      </c>
      <c r="C13" s="79">
        <v>10015.278381906375</v>
      </c>
      <c r="D13" s="79">
        <v>9930.5707443539286</v>
      </c>
      <c r="E13" s="80">
        <v>10215.583949544503</v>
      </c>
      <c r="F13" s="80">
        <v>10129.182159241007</v>
      </c>
      <c r="G13" s="1004">
        <v>0.85299868187947225</v>
      </c>
      <c r="H13" s="81">
        <v>285.55084269662922</v>
      </c>
      <c r="I13" s="81">
        <v>-1.2109083083721206</v>
      </c>
      <c r="J13" s="81">
        <v>42.172523961661341</v>
      </c>
      <c r="K13" s="81">
        <v>26.830126111641462</v>
      </c>
      <c r="L13" s="1005">
        <v>2.494244292281607</v>
      </c>
    </row>
    <row r="14" spans="1:12" ht="15.75" thickBot="1">
      <c r="A14" s="41" t="s">
        <v>112</v>
      </c>
      <c r="B14" s="42" t="s">
        <v>23</v>
      </c>
      <c r="C14" s="82">
        <v>12405.005290718595</v>
      </c>
      <c r="D14" s="82">
        <v>12319.240417953177</v>
      </c>
      <c r="E14" s="83">
        <v>12653.105396532967</v>
      </c>
      <c r="F14" s="83">
        <v>12565.625226312241</v>
      </c>
      <c r="G14" s="1006">
        <v>0.6961863707151138</v>
      </c>
      <c r="H14" s="84">
        <v>295.10616627684459</v>
      </c>
      <c r="I14" s="84">
        <v>-0.42689075293972834</v>
      </c>
      <c r="J14" s="84">
        <v>32.3670137911624</v>
      </c>
      <c r="K14" s="84">
        <v>23.629603577350146</v>
      </c>
      <c r="L14" s="1007">
        <v>0.60899971574589529</v>
      </c>
    </row>
    <row r="15" spans="1:12" ht="15" thickBot="1">
      <c r="A15" s="35"/>
      <c r="B15" s="43"/>
      <c r="C15" s="71"/>
      <c r="D15" s="71"/>
      <c r="E15" s="71"/>
      <c r="F15" s="71"/>
      <c r="G15" s="998"/>
      <c r="H15" s="70"/>
      <c r="I15" s="70"/>
      <c r="J15" s="70"/>
      <c r="K15" s="70"/>
      <c r="L15" s="999"/>
    </row>
    <row r="16" spans="1:12" ht="14.25">
      <c r="A16" s="44" t="s">
        <v>113</v>
      </c>
      <c r="B16" s="45" t="s">
        <v>25</v>
      </c>
      <c r="C16" s="85" t="s">
        <v>100</v>
      </c>
      <c r="D16" s="85" t="s">
        <v>100</v>
      </c>
      <c r="E16" s="86" t="s">
        <v>100</v>
      </c>
      <c r="F16" s="86" t="s">
        <v>100</v>
      </c>
      <c r="G16" s="1008" t="s">
        <v>100</v>
      </c>
      <c r="H16" s="87" t="s">
        <v>100</v>
      </c>
      <c r="I16" s="87" t="s">
        <v>100</v>
      </c>
      <c r="J16" s="88" t="s">
        <v>100</v>
      </c>
      <c r="K16" s="88" t="s">
        <v>100</v>
      </c>
      <c r="L16" s="1009" t="s">
        <v>100</v>
      </c>
    </row>
    <row r="17" spans="1:12" ht="15">
      <c r="A17" s="46" t="s">
        <v>113</v>
      </c>
      <c r="B17" s="47" t="s">
        <v>26</v>
      </c>
      <c r="C17" s="79" t="s">
        <v>100</v>
      </c>
      <c r="D17" s="79" t="s">
        <v>100</v>
      </c>
      <c r="E17" s="80" t="s">
        <v>100</v>
      </c>
      <c r="F17" s="80" t="s">
        <v>100</v>
      </c>
      <c r="G17" s="1004" t="s">
        <v>100</v>
      </c>
      <c r="H17" s="81" t="s">
        <v>100</v>
      </c>
      <c r="I17" s="81" t="s">
        <v>100</v>
      </c>
      <c r="J17" s="89" t="s">
        <v>100</v>
      </c>
      <c r="K17" s="89" t="s">
        <v>100</v>
      </c>
      <c r="L17" s="1010" t="s">
        <v>100</v>
      </c>
    </row>
    <row r="18" spans="1:12" ht="15">
      <c r="A18" s="46" t="s">
        <v>113</v>
      </c>
      <c r="B18" s="47" t="s">
        <v>27</v>
      </c>
      <c r="C18" s="79" t="s">
        <v>100</v>
      </c>
      <c r="D18" s="79" t="s">
        <v>100</v>
      </c>
      <c r="E18" s="80" t="s">
        <v>100</v>
      </c>
      <c r="F18" s="80" t="s">
        <v>100</v>
      </c>
      <c r="G18" s="1004" t="s">
        <v>100</v>
      </c>
      <c r="H18" s="81" t="s">
        <v>100</v>
      </c>
      <c r="I18" s="81" t="s">
        <v>100</v>
      </c>
      <c r="J18" s="89" t="s">
        <v>100</v>
      </c>
      <c r="K18" s="89" t="s">
        <v>100</v>
      </c>
      <c r="L18" s="1010" t="s">
        <v>100</v>
      </c>
    </row>
    <row r="19" spans="1:12" ht="14.25">
      <c r="A19" s="44" t="s">
        <v>113</v>
      </c>
      <c r="B19" s="48" t="s">
        <v>28</v>
      </c>
      <c r="C19" s="90">
        <v>11698.141176470588</v>
      </c>
      <c r="D19" s="90" t="s">
        <v>254</v>
      </c>
      <c r="E19" s="91">
        <v>11932.103999999999</v>
      </c>
      <c r="F19" s="91" t="s">
        <v>254</v>
      </c>
      <c r="G19" s="1011" t="s">
        <v>100</v>
      </c>
      <c r="H19" s="92">
        <v>238</v>
      </c>
      <c r="I19" s="92" t="s">
        <v>100</v>
      </c>
      <c r="J19" s="93" t="s">
        <v>100</v>
      </c>
      <c r="K19" s="93">
        <v>2.5121840928503239E-2</v>
      </c>
      <c r="L19" s="1012" t="s">
        <v>100</v>
      </c>
    </row>
    <row r="20" spans="1:12" ht="15">
      <c r="A20" s="46" t="s">
        <v>113</v>
      </c>
      <c r="B20" s="47" t="s">
        <v>29</v>
      </c>
      <c r="C20" s="79">
        <v>11698.141176470588</v>
      </c>
      <c r="D20" s="79" t="s">
        <v>254</v>
      </c>
      <c r="E20" s="80">
        <v>11932.103999999999</v>
      </c>
      <c r="F20" s="80" t="s">
        <v>254</v>
      </c>
      <c r="G20" s="1004" t="s">
        <v>100</v>
      </c>
      <c r="H20" s="81">
        <v>238</v>
      </c>
      <c r="I20" s="81" t="s">
        <v>100</v>
      </c>
      <c r="J20" s="89" t="s">
        <v>100</v>
      </c>
      <c r="K20" s="89">
        <v>2.5121840928503239E-2</v>
      </c>
      <c r="L20" s="1010" t="s">
        <v>100</v>
      </c>
    </row>
    <row r="21" spans="1:12" ht="15">
      <c r="A21" s="46" t="s">
        <v>113</v>
      </c>
      <c r="B21" s="47" t="s">
        <v>30</v>
      </c>
      <c r="C21" s="79" t="s">
        <v>100</v>
      </c>
      <c r="D21" s="79" t="s">
        <v>254</v>
      </c>
      <c r="E21" s="80" t="s">
        <v>100</v>
      </c>
      <c r="F21" s="80" t="s">
        <v>254</v>
      </c>
      <c r="G21" s="1004" t="s">
        <v>100</v>
      </c>
      <c r="H21" s="81" t="s">
        <v>100</v>
      </c>
      <c r="I21" s="81" t="s">
        <v>100</v>
      </c>
      <c r="J21" s="89" t="s">
        <v>100</v>
      </c>
      <c r="K21" s="89" t="s">
        <v>100</v>
      </c>
      <c r="L21" s="1010" t="s">
        <v>100</v>
      </c>
    </row>
    <row r="22" spans="1:12" ht="14.25">
      <c r="A22" s="44" t="s">
        <v>113</v>
      </c>
      <c r="B22" s="48" t="s">
        <v>31</v>
      </c>
      <c r="C22" s="90">
        <v>11252.214047410007</v>
      </c>
      <c r="D22" s="90">
        <v>11621.627378358751</v>
      </c>
      <c r="E22" s="91">
        <v>11477.258328358208</v>
      </c>
      <c r="F22" s="91">
        <v>11854.059925925927</v>
      </c>
      <c r="G22" s="1011">
        <v>-3.1786712731527453</v>
      </c>
      <c r="H22" s="92">
        <v>243.62727272727273</v>
      </c>
      <c r="I22" s="92">
        <v>5.2710437710437752</v>
      </c>
      <c r="J22" s="93">
        <v>57.142857142857139</v>
      </c>
      <c r="K22" s="93">
        <v>5.5268050042707129E-2</v>
      </c>
      <c r="L22" s="1012">
        <v>9.9136377063069742E-3</v>
      </c>
    </row>
    <row r="23" spans="1:12" ht="15">
      <c r="A23" s="46" t="s">
        <v>113</v>
      </c>
      <c r="B23" s="47" t="s">
        <v>32</v>
      </c>
      <c r="C23" s="79">
        <v>11622.45882352941</v>
      </c>
      <c r="D23" s="79">
        <v>11607.182352941176</v>
      </c>
      <c r="E23" s="80">
        <v>11854.907999999999</v>
      </c>
      <c r="F23" s="80">
        <v>11839.325999999999</v>
      </c>
      <c r="G23" s="1004">
        <v>0.13161222184438826</v>
      </c>
      <c r="H23" s="81">
        <v>255</v>
      </c>
      <c r="I23" s="81">
        <v>10.869565217391305</v>
      </c>
      <c r="J23" s="89">
        <v>33.333333333333329</v>
      </c>
      <c r="K23" s="89">
        <v>4.0194945485605184E-2</v>
      </c>
      <c r="L23" s="1010">
        <v>1.3197349115479026E-3</v>
      </c>
    </row>
    <row r="24" spans="1:12" ht="15.75" thickBot="1">
      <c r="A24" s="49" t="s">
        <v>113</v>
      </c>
      <c r="B24" s="50" t="s">
        <v>33</v>
      </c>
      <c r="C24" s="94" t="s">
        <v>254</v>
      </c>
      <c r="D24" s="94" t="s">
        <v>254</v>
      </c>
      <c r="E24" s="95" t="s">
        <v>254</v>
      </c>
      <c r="F24" s="95" t="s">
        <v>254</v>
      </c>
      <c r="G24" s="1013" t="s">
        <v>100</v>
      </c>
      <c r="H24" s="89" t="s">
        <v>254</v>
      </c>
      <c r="I24" s="89" t="s">
        <v>100</v>
      </c>
      <c r="J24" s="89" t="s">
        <v>100</v>
      </c>
      <c r="K24" s="89">
        <v>1.5073104557101945E-2</v>
      </c>
      <c r="L24" s="1010" t="s">
        <v>100</v>
      </c>
    </row>
    <row r="25" spans="1:12" ht="15" thickBot="1">
      <c r="A25" s="35"/>
      <c r="B25" s="43"/>
      <c r="C25" s="71"/>
      <c r="D25" s="71"/>
      <c r="E25" s="71"/>
      <c r="F25" s="71"/>
      <c r="G25" s="998"/>
      <c r="H25" s="70"/>
      <c r="I25" s="70"/>
      <c r="J25" s="70"/>
      <c r="K25" s="70"/>
      <c r="L25" s="999"/>
    </row>
    <row r="26" spans="1:12" ht="14.25">
      <c r="A26" s="44" t="s">
        <v>114</v>
      </c>
      <c r="B26" s="45" t="s">
        <v>25</v>
      </c>
      <c r="C26" s="85">
        <v>12813.034446791869</v>
      </c>
      <c r="D26" s="85">
        <v>12724.86625970453</v>
      </c>
      <c r="E26" s="86">
        <v>13069.295135727707</v>
      </c>
      <c r="F26" s="86">
        <v>12979.36358489862</v>
      </c>
      <c r="G26" s="1008">
        <v>0.69288105106880604</v>
      </c>
      <c r="H26" s="87">
        <v>423.79823008849553</v>
      </c>
      <c r="I26" s="87">
        <v>3.0654386052459017</v>
      </c>
      <c r="J26" s="88">
        <v>15.601023017902813</v>
      </c>
      <c r="K26" s="88">
        <v>2.2710144199366931</v>
      </c>
      <c r="L26" s="1009">
        <v>-0.26235346913937274</v>
      </c>
    </row>
    <row r="27" spans="1:12" ht="15">
      <c r="A27" s="46" t="s">
        <v>114</v>
      </c>
      <c r="B27" s="47" t="s">
        <v>26</v>
      </c>
      <c r="C27" s="79">
        <v>12949.470588235294</v>
      </c>
      <c r="D27" s="79">
        <v>12851.022549019608</v>
      </c>
      <c r="E27" s="80">
        <v>13208.46</v>
      </c>
      <c r="F27" s="80">
        <v>13108.043</v>
      </c>
      <c r="G27" s="1004">
        <v>0.76607164013727658</v>
      </c>
      <c r="H27" s="81">
        <v>415.9</v>
      </c>
      <c r="I27" s="81">
        <v>3.9749999999999943</v>
      </c>
      <c r="J27" s="89">
        <v>18.884120171673821</v>
      </c>
      <c r="K27" s="89">
        <v>1.3917499874390795</v>
      </c>
      <c r="L27" s="1010">
        <v>-0.11790402318681137</v>
      </c>
    </row>
    <row r="28" spans="1:12" ht="15">
      <c r="A28" s="46" t="s">
        <v>114</v>
      </c>
      <c r="B28" s="47" t="s">
        <v>27</v>
      </c>
      <c r="C28" s="79">
        <v>12607.200980392156</v>
      </c>
      <c r="D28" s="79">
        <v>12550.883333333333</v>
      </c>
      <c r="E28" s="80">
        <v>12859.344999999999</v>
      </c>
      <c r="F28" s="80">
        <v>12801.901</v>
      </c>
      <c r="G28" s="1004">
        <v>0.44871460886941328</v>
      </c>
      <c r="H28" s="81">
        <v>436.3</v>
      </c>
      <c r="I28" s="81">
        <v>2.0107552022445692</v>
      </c>
      <c r="J28" s="89">
        <v>10.759493670886076</v>
      </c>
      <c r="K28" s="89">
        <v>0.87926443249761355</v>
      </c>
      <c r="L28" s="1010">
        <v>-0.14444944595256137</v>
      </c>
    </row>
    <row r="29" spans="1:12" ht="14.25">
      <c r="A29" s="44" t="s">
        <v>114</v>
      </c>
      <c r="B29" s="48" t="s">
        <v>28</v>
      </c>
      <c r="C29" s="90">
        <v>12470.840278436957</v>
      </c>
      <c r="D29" s="90">
        <v>12415.701217473834</v>
      </c>
      <c r="E29" s="91">
        <v>12720.257084005696</v>
      </c>
      <c r="F29" s="91">
        <v>12664.01524182331</v>
      </c>
      <c r="G29" s="1011">
        <v>0.44410750546671346</v>
      </c>
      <c r="H29" s="92">
        <v>387.30227571115972</v>
      </c>
      <c r="I29" s="92">
        <v>0.61226625783908739</v>
      </c>
      <c r="J29" s="93">
        <v>16.522182559918409</v>
      </c>
      <c r="K29" s="93">
        <v>11.48068130432598</v>
      </c>
      <c r="L29" s="1012">
        <v>-1.2250333516284062</v>
      </c>
    </row>
    <row r="30" spans="1:12" ht="15">
      <c r="A30" s="46" t="s">
        <v>114</v>
      </c>
      <c r="B30" s="47" t="s">
        <v>29</v>
      </c>
      <c r="C30" s="79">
        <v>12536.022549019608</v>
      </c>
      <c r="D30" s="79">
        <v>12510.838235294117</v>
      </c>
      <c r="E30" s="80">
        <v>12786.743</v>
      </c>
      <c r="F30" s="80">
        <v>12761.055</v>
      </c>
      <c r="G30" s="1004">
        <v>0.20129997088798773</v>
      </c>
      <c r="H30" s="81">
        <v>377.6</v>
      </c>
      <c r="I30" s="81">
        <v>0.98956940358385825</v>
      </c>
      <c r="J30" s="89">
        <v>20.079129574678536</v>
      </c>
      <c r="K30" s="89">
        <v>6.099582977440587</v>
      </c>
      <c r="L30" s="1010">
        <v>-0.45089000428806436</v>
      </c>
    </row>
    <row r="31" spans="1:12" ht="15">
      <c r="A31" s="46" t="s">
        <v>114</v>
      </c>
      <c r="B31" s="47" t="s">
        <v>30</v>
      </c>
      <c r="C31" s="79">
        <v>12400.801960784313</v>
      </c>
      <c r="D31" s="79">
        <v>12320.294117647059</v>
      </c>
      <c r="E31" s="80">
        <v>12648.817999999999</v>
      </c>
      <c r="F31" s="80">
        <v>12566.7</v>
      </c>
      <c r="G31" s="1004">
        <v>0.65345715263353599</v>
      </c>
      <c r="H31" s="81">
        <v>398.3</v>
      </c>
      <c r="I31" s="81">
        <v>0.40332745147467175</v>
      </c>
      <c r="J31" s="89">
        <v>12.736842105263158</v>
      </c>
      <c r="K31" s="89">
        <v>5.381098326885394</v>
      </c>
      <c r="L31" s="1010">
        <v>-0.77414334734034096</v>
      </c>
    </row>
    <row r="32" spans="1:12" ht="14.25">
      <c r="A32" s="44" t="s">
        <v>114</v>
      </c>
      <c r="B32" s="48" t="s">
        <v>31</v>
      </c>
      <c r="C32" s="90">
        <v>12057.487434545452</v>
      </c>
      <c r="D32" s="90">
        <v>12074.386598268084</v>
      </c>
      <c r="E32" s="91">
        <v>12298.63718323636</v>
      </c>
      <c r="F32" s="91">
        <v>12315.874330233446</v>
      </c>
      <c r="G32" s="1011">
        <v>-0.13995877625002587</v>
      </c>
      <c r="H32" s="92">
        <v>339.85788099235214</v>
      </c>
      <c r="I32" s="92">
        <v>-0.16636682538957537</v>
      </c>
      <c r="J32" s="93">
        <v>24.442896935933149</v>
      </c>
      <c r="K32" s="93">
        <v>26.935637843541176</v>
      </c>
      <c r="L32" s="1012">
        <v>-0.97676334863194825</v>
      </c>
    </row>
    <row r="33" spans="1:12" ht="15">
      <c r="A33" s="46" t="s">
        <v>114</v>
      </c>
      <c r="B33" s="47" t="s">
        <v>32</v>
      </c>
      <c r="C33" s="79">
        <v>12083.974509803922</v>
      </c>
      <c r="D33" s="79">
        <v>12128.088235294117</v>
      </c>
      <c r="E33" s="80">
        <v>12325.654</v>
      </c>
      <c r="F33" s="80">
        <v>12370.65</v>
      </c>
      <c r="G33" s="1004">
        <v>-0.36373189767715669</v>
      </c>
      <c r="H33" s="81">
        <v>328.9</v>
      </c>
      <c r="I33" s="81">
        <v>-0.24264482863209325</v>
      </c>
      <c r="J33" s="89">
        <v>26.745014245014243</v>
      </c>
      <c r="K33" s="89">
        <v>17.881726372908606</v>
      </c>
      <c r="L33" s="1010">
        <v>-0.31187217575019943</v>
      </c>
    </row>
    <row r="34" spans="1:12" ht="15.75" thickBot="1">
      <c r="A34" s="49" t="s">
        <v>114</v>
      </c>
      <c r="B34" s="50" t="s">
        <v>33</v>
      </c>
      <c r="C34" s="94">
        <v>12009.898039215686</v>
      </c>
      <c r="D34" s="94">
        <v>11982.445098039214</v>
      </c>
      <c r="E34" s="95">
        <v>12250.096</v>
      </c>
      <c r="F34" s="95">
        <v>12222.093999999999</v>
      </c>
      <c r="G34" s="1013">
        <v>0.22910967629606194</v>
      </c>
      <c r="H34" s="89">
        <v>361.5</v>
      </c>
      <c r="I34" s="89">
        <v>0.27739251040221913</v>
      </c>
      <c r="J34" s="89">
        <v>20.133333333333333</v>
      </c>
      <c r="K34" s="89">
        <v>9.0539114706325687</v>
      </c>
      <c r="L34" s="1010">
        <v>-0.66489117288175059</v>
      </c>
    </row>
    <row r="35" spans="1:12" ht="15.75" thickBot="1">
      <c r="A35" s="51"/>
      <c r="B35" s="52"/>
      <c r="C35" s="96"/>
      <c r="D35" s="96"/>
      <c r="E35" s="96"/>
      <c r="F35" s="96"/>
      <c r="G35" s="1014"/>
      <c r="H35" s="97"/>
      <c r="I35" s="97"/>
      <c r="J35" s="97"/>
      <c r="K35" s="97"/>
      <c r="L35" s="1015"/>
    </row>
    <row r="36" spans="1:12" ht="15">
      <c r="A36" s="46" t="s">
        <v>115</v>
      </c>
      <c r="B36" s="53" t="s">
        <v>30</v>
      </c>
      <c r="C36" s="98">
        <v>12370.979411764705</v>
      </c>
      <c r="D36" s="98">
        <v>12236.037254901961</v>
      </c>
      <c r="E36" s="99">
        <v>12618.398999999999</v>
      </c>
      <c r="F36" s="99">
        <v>12480.758</v>
      </c>
      <c r="G36" s="1016">
        <v>1.1028256456859402</v>
      </c>
      <c r="H36" s="100">
        <v>413.6</v>
      </c>
      <c r="I36" s="100">
        <v>0.65709418349964599</v>
      </c>
      <c r="J36" s="100">
        <v>25.735294117647058</v>
      </c>
      <c r="K36" s="100">
        <v>3.4366678390192433</v>
      </c>
      <c r="L36" s="1017">
        <v>-8.8017919695282831E-2</v>
      </c>
    </row>
    <row r="37" spans="1:12" ht="15.75" thickBot="1">
      <c r="A37" s="49" t="s">
        <v>115</v>
      </c>
      <c r="B37" s="50" t="s">
        <v>33</v>
      </c>
      <c r="C37" s="94">
        <v>11987.109803921569</v>
      </c>
      <c r="D37" s="94">
        <v>11888.760784313725</v>
      </c>
      <c r="E37" s="95">
        <v>12226.852000000001</v>
      </c>
      <c r="F37" s="95">
        <v>12126.536</v>
      </c>
      <c r="G37" s="1013">
        <v>0.82724365804052125</v>
      </c>
      <c r="H37" s="89">
        <v>380.7</v>
      </c>
      <c r="I37" s="89">
        <v>1.5741728922091722</v>
      </c>
      <c r="J37" s="89">
        <v>16.721672167216724</v>
      </c>
      <c r="K37" s="89">
        <v>5.3308546450283876</v>
      </c>
      <c r="L37" s="1010">
        <v>-0.5587397569412893</v>
      </c>
    </row>
    <row r="38" spans="1:12" ht="15.75" thickBot="1">
      <c r="A38" s="51"/>
      <c r="B38" s="52"/>
      <c r="C38" s="96"/>
      <c r="D38" s="96"/>
      <c r="E38" s="96"/>
      <c r="F38" s="96"/>
      <c r="G38" s="1014"/>
      <c r="H38" s="97"/>
      <c r="I38" s="97"/>
      <c r="J38" s="97"/>
      <c r="K38" s="97"/>
      <c r="L38" s="1015"/>
    </row>
    <row r="39" spans="1:12" ht="14.25">
      <c r="A39" s="44" t="s">
        <v>116</v>
      </c>
      <c r="B39" s="45" t="s">
        <v>25</v>
      </c>
      <c r="C39" s="85" t="s">
        <v>254</v>
      </c>
      <c r="D39" s="85" t="s">
        <v>100</v>
      </c>
      <c r="E39" s="86" t="s">
        <v>254</v>
      </c>
      <c r="F39" s="86" t="s">
        <v>100</v>
      </c>
      <c r="G39" s="1008" t="s">
        <v>100</v>
      </c>
      <c r="H39" s="87" t="s">
        <v>254</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254</v>
      </c>
      <c r="D42" s="79" t="s">
        <v>100</v>
      </c>
      <c r="E42" s="80" t="s">
        <v>254</v>
      </c>
      <c r="F42" s="80" t="s">
        <v>100</v>
      </c>
      <c r="G42" s="1004" t="s">
        <v>100</v>
      </c>
      <c r="H42" s="81" t="s">
        <v>254</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100</v>
      </c>
      <c r="D46" s="90" t="s">
        <v>100</v>
      </c>
      <c r="E46" s="91" t="s">
        <v>100</v>
      </c>
      <c r="F46" s="91" t="s">
        <v>100</v>
      </c>
      <c r="G46" s="1011" t="s">
        <v>100</v>
      </c>
      <c r="H46" s="92" t="s">
        <v>100</v>
      </c>
      <c r="I46" s="92" t="s">
        <v>100</v>
      </c>
      <c r="J46" s="93" t="s">
        <v>100</v>
      </c>
      <c r="K46" s="93" t="s">
        <v>100</v>
      </c>
      <c r="L46" s="1012" t="s">
        <v>100</v>
      </c>
    </row>
    <row r="47" spans="1:12" ht="15">
      <c r="A47" s="39" t="s">
        <v>116</v>
      </c>
      <c r="B47" s="47" t="s">
        <v>33</v>
      </c>
      <c r="C47" s="79" t="s">
        <v>100</v>
      </c>
      <c r="D47" s="79" t="s">
        <v>100</v>
      </c>
      <c r="E47" s="80" t="s">
        <v>100</v>
      </c>
      <c r="F47" s="80" t="s">
        <v>100</v>
      </c>
      <c r="G47" s="1004" t="s">
        <v>100</v>
      </c>
      <c r="H47" s="81" t="s">
        <v>100</v>
      </c>
      <c r="I47" s="81" t="s">
        <v>100</v>
      </c>
      <c r="J47" s="89" t="s">
        <v>100</v>
      </c>
      <c r="K47" s="89" t="s">
        <v>100</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10997.787273898341</v>
      </c>
      <c r="D50" s="85">
        <v>10807.35716931569</v>
      </c>
      <c r="E50" s="86">
        <v>11217.743019376308</v>
      </c>
      <c r="F50" s="86">
        <v>11023.504312702004</v>
      </c>
      <c r="G50" s="1008">
        <v>1.762041372365504</v>
      </c>
      <c r="H50" s="87">
        <v>353.56831119544592</v>
      </c>
      <c r="I50" s="87">
        <v>-0.29553663694761406</v>
      </c>
      <c r="J50" s="88">
        <v>51.002865329512893</v>
      </c>
      <c r="K50" s="88">
        <v>2.6478420338642414</v>
      </c>
      <c r="L50" s="1009">
        <v>0.3866006188065767</v>
      </c>
    </row>
    <row r="51" spans="1:12" ht="15">
      <c r="A51" s="46" t="s">
        <v>24</v>
      </c>
      <c r="B51" s="47" t="s">
        <v>29</v>
      </c>
      <c r="C51" s="79">
        <v>10892.829411764706</v>
      </c>
      <c r="D51" s="79">
        <v>10534.346078431372</v>
      </c>
      <c r="E51" s="80">
        <v>11110.686</v>
      </c>
      <c r="F51" s="80">
        <v>10745.032999999999</v>
      </c>
      <c r="G51" s="1004">
        <v>3.4029955980591242</v>
      </c>
      <c r="H51" s="81">
        <v>322</v>
      </c>
      <c r="I51" s="81">
        <v>-1.0752688172043012</v>
      </c>
      <c r="J51" s="89">
        <v>34.210526315789473</v>
      </c>
      <c r="K51" s="89">
        <v>0.51248555494146608</v>
      </c>
      <c r="L51" s="1010">
        <v>2.006622100340727E-2</v>
      </c>
    </row>
    <row r="52" spans="1:12" ht="15">
      <c r="A52" s="46" t="s">
        <v>24</v>
      </c>
      <c r="B52" s="47" t="s">
        <v>30</v>
      </c>
      <c r="C52" s="79">
        <v>10933.990196078432</v>
      </c>
      <c r="D52" s="79">
        <v>10715.290196078431</v>
      </c>
      <c r="E52" s="80">
        <v>11152.67</v>
      </c>
      <c r="F52" s="80">
        <v>10929.596</v>
      </c>
      <c r="G52" s="1004">
        <v>2.0410086521038888</v>
      </c>
      <c r="H52" s="81">
        <v>349.7</v>
      </c>
      <c r="I52" s="81">
        <v>0.2580275229357733</v>
      </c>
      <c r="J52" s="89">
        <v>56.666666666666664</v>
      </c>
      <c r="K52" s="89">
        <v>1.1807265236396522</v>
      </c>
      <c r="L52" s="1010">
        <v>0.20884625928822043</v>
      </c>
    </row>
    <row r="53" spans="1:12" ht="15">
      <c r="A53" s="46" t="s">
        <v>24</v>
      </c>
      <c r="B53" s="47" t="s">
        <v>35</v>
      </c>
      <c r="C53" s="79">
        <v>11119.652941176471</v>
      </c>
      <c r="D53" s="79">
        <v>11055.135294117646</v>
      </c>
      <c r="E53" s="80">
        <v>11342.046</v>
      </c>
      <c r="F53" s="80">
        <v>11276.237999999999</v>
      </c>
      <c r="G53" s="1004">
        <v>0.58359889175805713</v>
      </c>
      <c r="H53" s="81">
        <v>375.3</v>
      </c>
      <c r="I53" s="81">
        <v>-1.1588095865156645</v>
      </c>
      <c r="J53" s="89">
        <v>54.471544715447152</v>
      </c>
      <c r="K53" s="89">
        <v>0.95462995528312311</v>
      </c>
      <c r="L53" s="1010">
        <v>0.15768813851494889</v>
      </c>
    </row>
    <row r="54" spans="1:12" ht="14.25">
      <c r="A54" s="44" t="s">
        <v>24</v>
      </c>
      <c r="B54" s="48" t="s">
        <v>31</v>
      </c>
      <c r="C54" s="90">
        <v>10392.200277651966</v>
      </c>
      <c r="D54" s="90">
        <v>10325.32929671787</v>
      </c>
      <c r="E54" s="91">
        <v>10600.044283205005</v>
      </c>
      <c r="F54" s="91">
        <v>10531.835882652227</v>
      </c>
      <c r="G54" s="1011">
        <v>0.64764017700967813</v>
      </c>
      <c r="H54" s="92">
        <v>300.82602533172502</v>
      </c>
      <c r="I54" s="92">
        <v>-0.72325028328479957</v>
      </c>
      <c r="J54" s="93">
        <v>36.685902720527622</v>
      </c>
      <c r="K54" s="93">
        <v>16.660804903783351</v>
      </c>
      <c r="L54" s="1012">
        <v>0.94226142833952586</v>
      </c>
    </row>
    <row r="55" spans="1:12" ht="15">
      <c r="A55" s="46" t="s">
        <v>24</v>
      </c>
      <c r="B55" s="47" t="s">
        <v>32</v>
      </c>
      <c r="C55" s="79">
        <v>10109.016666666666</v>
      </c>
      <c r="D55" s="79">
        <v>10030.819607843137</v>
      </c>
      <c r="E55" s="80">
        <v>10311.197</v>
      </c>
      <c r="F55" s="80">
        <v>10231.436</v>
      </c>
      <c r="G55" s="1004">
        <v>0.77956799026060875</v>
      </c>
      <c r="H55" s="81">
        <v>274</v>
      </c>
      <c r="I55" s="81">
        <v>-1.8273020422787611</v>
      </c>
      <c r="J55" s="89">
        <v>28.190899001109877</v>
      </c>
      <c r="K55" s="89">
        <v>5.8031452544842486</v>
      </c>
      <c r="L55" s="1010">
        <v>-3.4615533386686437E-2</v>
      </c>
    </row>
    <row r="56" spans="1:12" ht="15">
      <c r="A56" s="46" t="s">
        <v>24</v>
      </c>
      <c r="B56" s="47" t="s">
        <v>33</v>
      </c>
      <c r="C56" s="79">
        <v>10439.760784313727</v>
      </c>
      <c r="D56" s="79">
        <v>10400.65980392157</v>
      </c>
      <c r="E56" s="80">
        <v>10648.556</v>
      </c>
      <c r="F56" s="80">
        <v>10608.673000000001</v>
      </c>
      <c r="G56" s="1004">
        <v>0.37594711421494287</v>
      </c>
      <c r="H56" s="81">
        <v>307.7</v>
      </c>
      <c r="I56" s="81">
        <v>-1.0610932475884283</v>
      </c>
      <c r="J56" s="89">
        <v>35.623409669211199</v>
      </c>
      <c r="K56" s="89">
        <v>8.0339647289353362</v>
      </c>
      <c r="L56" s="1010">
        <v>0.39498585113308149</v>
      </c>
    </row>
    <row r="57" spans="1:12" ht="15">
      <c r="A57" s="46" t="s">
        <v>24</v>
      </c>
      <c r="B57" s="47" t="s">
        <v>36</v>
      </c>
      <c r="C57" s="79">
        <v>10742.391176470588</v>
      </c>
      <c r="D57" s="79">
        <v>10722.427450980393</v>
      </c>
      <c r="E57" s="80">
        <v>10957.239</v>
      </c>
      <c r="F57" s="80">
        <v>10936.876</v>
      </c>
      <c r="G57" s="1004">
        <v>0.18618662221277241</v>
      </c>
      <c r="H57" s="81">
        <v>336.4</v>
      </c>
      <c r="I57" s="81">
        <v>-0.50280981958001936</v>
      </c>
      <c r="J57" s="89">
        <v>62.427745664739888</v>
      </c>
      <c r="K57" s="89">
        <v>2.823694920363764</v>
      </c>
      <c r="L57" s="1010">
        <v>0.5818911105931277</v>
      </c>
    </row>
    <row r="58" spans="1:12" ht="14.25">
      <c r="A58" s="44" t="s">
        <v>24</v>
      </c>
      <c r="B58" s="48" t="s">
        <v>37</v>
      </c>
      <c r="C58" s="90">
        <v>8375.7658075296058</v>
      </c>
      <c r="D58" s="90">
        <v>8172.7549310081595</v>
      </c>
      <c r="E58" s="91">
        <v>8543.2811236801972</v>
      </c>
      <c r="F58" s="91">
        <v>8336.2100296283224</v>
      </c>
      <c r="G58" s="1011">
        <v>2.4839956444944229</v>
      </c>
      <c r="H58" s="92">
        <v>227.77014028056115</v>
      </c>
      <c r="I58" s="92">
        <v>-1.4776390987798731</v>
      </c>
      <c r="J58" s="93">
        <v>52.599388379204889</v>
      </c>
      <c r="K58" s="93">
        <v>7.5214791739938693</v>
      </c>
      <c r="L58" s="1012">
        <v>1.165382245135504</v>
      </c>
    </row>
    <row r="59" spans="1:12" ht="15">
      <c r="A59" s="46" t="s">
        <v>24</v>
      </c>
      <c r="B59" s="47" t="s">
        <v>102</v>
      </c>
      <c r="C59" s="101">
        <v>7928.4588235294123</v>
      </c>
      <c r="D59" s="101">
        <v>7629.6862745098033</v>
      </c>
      <c r="E59" s="102">
        <v>8087.0280000000002</v>
      </c>
      <c r="F59" s="102">
        <v>7782.28</v>
      </c>
      <c r="G59" s="1018">
        <v>3.915921812116764</v>
      </c>
      <c r="H59" s="103">
        <v>213.2</v>
      </c>
      <c r="I59" s="103">
        <v>-0.18726591760299893</v>
      </c>
      <c r="J59" s="104">
        <v>87.068965517241381</v>
      </c>
      <c r="K59" s="104">
        <v>4.3611515851881624</v>
      </c>
      <c r="L59" s="1019">
        <v>1.3548019674610665</v>
      </c>
    </row>
    <row r="60" spans="1:12" ht="15">
      <c r="A60" s="46" t="s">
        <v>24</v>
      </c>
      <c r="B60" s="47" t="s">
        <v>38</v>
      </c>
      <c r="C60" s="79">
        <v>8802.9235294117643</v>
      </c>
      <c r="D60" s="79">
        <v>8562.5333333333328</v>
      </c>
      <c r="E60" s="80">
        <v>8978.982</v>
      </c>
      <c r="F60" s="80">
        <v>8733.7839999999997</v>
      </c>
      <c r="G60" s="1004">
        <v>2.8074658132145278</v>
      </c>
      <c r="H60" s="81">
        <v>240.3</v>
      </c>
      <c r="I60" s="81">
        <v>1.6067653276955651</v>
      </c>
      <c r="J60" s="89">
        <v>22.834645669291341</v>
      </c>
      <c r="K60" s="89">
        <v>2.351404310907903</v>
      </c>
      <c r="L60" s="1010">
        <v>-0.1171715605447341</v>
      </c>
    </row>
    <row r="61" spans="1:12" ht="15.75" thickBot="1">
      <c r="A61" s="46" t="s">
        <v>24</v>
      </c>
      <c r="B61" s="47" t="s">
        <v>39</v>
      </c>
      <c r="C61" s="79">
        <v>9175.4147058823528</v>
      </c>
      <c r="D61" s="79">
        <v>8670.5205882352948</v>
      </c>
      <c r="E61" s="80">
        <v>9358.9230000000007</v>
      </c>
      <c r="F61" s="80">
        <v>8843.9310000000005</v>
      </c>
      <c r="G61" s="1004">
        <v>5.8231119170875507</v>
      </c>
      <c r="H61" s="81">
        <v>269.89999999999998</v>
      </c>
      <c r="I61" s="81">
        <v>-2.3163228374954881</v>
      </c>
      <c r="J61" s="89">
        <v>18.382352941176471</v>
      </c>
      <c r="K61" s="89">
        <v>0.80892327789780438</v>
      </c>
      <c r="L61" s="1010">
        <v>-7.2248161780827158E-2</v>
      </c>
    </row>
    <row r="62" spans="1:12" ht="15.75" thickBot="1">
      <c r="A62" s="51"/>
      <c r="B62" s="52"/>
      <c r="C62" s="96"/>
      <c r="D62" s="96"/>
      <c r="E62" s="96"/>
      <c r="F62" s="96"/>
      <c r="G62" s="1014"/>
      <c r="H62" s="97"/>
      <c r="I62" s="97"/>
      <c r="J62" s="97"/>
      <c r="K62" s="97"/>
      <c r="L62" s="1015"/>
    </row>
    <row r="63" spans="1:12" ht="14.25">
      <c r="A63" s="44" t="s">
        <v>117</v>
      </c>
      <c r="B63" s="48" t="s">
        <v>25</v>
      </c>
      <c r="C63" s="90">
        <v>13478.324795926601</v>
      </c>
      <c r="D63" s="90">
        <v>13248.168813909129</v>
      </c>
      <c r="E63" s="91">
        <v>13747.891291845133</v>
      </c>
      <c r="F63" s="91">
        <v>13513.132190187313</v>
      </c>
      <c r="G63" s="1011">
        <v>1.7372663743221082</v>
      </c>
      <c r="H63" s="92">
        <v>342.17816091954023</v>
      </c>
      <c r="I63" s="92">
        <v>-1.3185352990865957</v>
      </c>
      <c r="J63" s="93">
        <v>28.413284132841326</v>
      </c>
      <c r="K63" s="93">
        <v>1.7484801286238256</v>
      </c>
      <c r="L63" s="1012">
        <v>-7.3835489710947222E-3</v>
      </c>
    </row>
    <row r="64" spans="1:12" ht="15">
      <c r="A64" s="46" t="s">
        <v>117</v>
      </c>
      <c r="B64" s="47" t="s">
        <v>26</v>
      </c>
      <c r="C64" s="79">
        <v>13209.113725490197</v>
      </c>
      <c r="D64" s="79">
        <v>13357.773529411765</v>
      </c>
      <c r="E64" s="80">
        <v>13473.296</v>
      </c>
      <c r="F64" s="80">
        <v>13624.929</v>
      </c>
      <c r="G64" s="1004">
        <v>-1.1129085516702495</v>
      </c>
      <c r="H64" s="81">
        <v>333.5</v>
      </c>
      <c r="I64" s="81">
        <v>1.6768292682926831</v>
      </c>
      <c r="J64" s="89">
        <v>-11.111111111111111</v>
      </c>
      <c r="K64" s="89">
        <v>0.24116967291363112</v>
      </c>
      <c r="L64" s="1010">
        <v>-0.10870722225288437</v>
      </c>
    </row>
    <row r="65" spans="1:12" ht="15">
      <c r="A65" s="46" t="s">
        <v>117</v>
      </c>
      <c r="B65" s="47" t="s">
        <v>27</v>
      </c>
      <c r="C65" s="79">
        <v>13535.699019607844</v>
      </c>
      <c r="D65" s="79">
        <v>13211.23725490196</v>
      </c>
      <c r="E65" s="80">
        <v>13806.413</v>
      </c>
      <c r="F65" s="80">
        <v>13475.462</v>
      </c>
      <c r="G65" s="1004">
        <v>2.4559529016519135</v>
      </c>
      <c r="H65" s="81">
        <v>333.9</v>
      </c>
      <c r="I65" s="81">
        <v>-3.0487804878048785</v>
      </c>
      <c r="J65" s="89">
        <v>29.577464788732392</v>
      </c>
      <c r="K65" s="89">
        <v>0.92448374616891926</v>
      </c>
      <c r="L65" s="1010">
        <v>4.4370959162303159E-3</v>
      </c>
    </row>
    <row r="66" spans="1:12" ht="15">
      <c r="A66" s="46" t="s">
        <v>117</v>
      </c>
      <c r="B66" s="47" t="s">
        <v>34</v>
      </c>
      <c r="C66" s="79">
        <v>13497.195098039214</v>
      </c>
      <c r="D66" s="79">
        <v>13243.227450980392</v>
      </c>
      <c r="E66" s="80">
        <v>13767.138999999999</v>
      </c>
      <c r="F66" s="80">
        <v>13508.092000000001</v>
      </c>
      <c r="G66" s="1004">
        <v>1.9177171727879754</v>
      </c>
      <c r="H66" s="81">
        <v>358.9</v>
      </c>
      <c r="I66" s="81">
        <v>-1.5903482314230906</v>
      </c>
      <c r="J66" s="89">
        <v>54.666666666666664</v>
      </c>
      <c r="K66" s="89">
        <v>0.58282670954127525</v>
      </c>
      <c r="L66" s="1010">
        <v>9.6886577365559334E-2</v>
      </c>
    </row>
    <row r="67" spans="1:12" ht="14.25">
      <c r="A67" s="44" t="s">
        <v>117</v>
      </c>
      <c r="B67" s="48" t="s">
        <v>28</v>
      </c>
      <c r="C67" s="90">
        <v>12863.537344534685</v>
      </c>
      <c r="D67" s="90">
        <v>12767.996888829963</v>
      </c>
      <c r="E67" s="91">
        <v>13120.808091425379</v>
      </c>
      <c r="F67" s="91">
        <v>13023.356826606561</v>
      </c>
      <c r="G67" s="1011">
        <v>0.74828069380488504</v>
      </c>
      <c r="H67" s="92">
        <v>313.52278123233469</v>
      </c>
      <c r="I67" s="92">
        <v>-0.33541326069814054</v>
      </c>
      <c r="J67" s="93">
        <v>30.649926144756279</v>
      </c>
      <c r="K67" s="93">
        <v>8.8881073205044476</v>
      </c>
      <c r="L67" s="1012">
        <v>0.11526813429218841</v>
      </c>
    </row>
    <row r="68" spans="1:12" ht="15">
      <c r="A68" s="46" t="s">
        <v>117</v>
      </c>
      <c r="B68" s="47" t="s">
        <v>29</v>
      </c>
      <c r="C68" s="79">
        <v>13087.168627450981</v>
      </c>
      <c r="D68" s="79">
        <v>12787.370588235295</v>
      </c>
      <c r="E68" s="80">
        <v>13348.912</v>
      </c>
      <c r="F68" s="80">
        <v>13043.118</v>
      </c>
      <c r="G68" s="1004">
        <v>2.3444854213540034</v>
      </c>
      <c r="H68" s="81">
        <v>293</v>
      </c>
      <c r="I68" s="81">
        <v>0.51457975986277882</v>
      </c>
      <c r="J68" s="89">
        <v>34.090909090909086</v>
      </c>
      <c r="K68" s="89">
        <v>1.185750891825353</v>
      </c>
      <c r="L68" s="1010">
        <v>4.5411381653006178E-2</v>
      </c>
    </row>
    <row r="69" spans="1:12" ht="15">
      <c r="A69" s="46" t="s">
        <v>117</v>
      </c>
      <c r="B69" s="47" t="s">
        <v>30</v>
      </c>
      <c r="C69" s="79">
        <v>12914.412745098038</v>
      </c>
      <c r="D69" s="79">
        <v>12865.636274509805</v>
      </c>
      <c r="E69" s="80">
        <v>13172.700999999999</v>
      </c>
      <c r="F69" s="80">
        <v>13122.949000000001</v>
      </c>
      <c r="G69" s="1004">
        <v>0.37912210128987461</v>
      </c>
      <c r="H69" s="81">
        <v>308.89999999999998</v>
      </c>
      <c r="I69" s="81">
        <v>-1.0570147341447826</v>
      </c>
      <c r="J69" s="89">
        <v>29.469790382244142</v>
      </c>
      <c r="K69" s="89">
        <v>5.2755865949856799</v>
      </c>
      <c r="L69" s="1010">
        <v>2.0953965725604817E-2</v>
      </c>
    </row>
    <row r="70" spans="1:12" ht="15">
      <c r="A70" s="46" t="s">
        <v>117</v>
      </c>
      <c r="B70" s="47" t="s">
        <v>35</v>
      </c>
      <c r="C70" s="79">
        <v>12665.159803921568</v>
      </c>
      <c r="D70" s="79">
        <v>12556.235294117647</v>
      </c>
      <c r="E70" s="80">
        <v>12918.463</v>
      </c>
      <c r="F70" s="80">
        <v>12807.36</v>
      </c>
      <c r="G70" s="1004">
        <v>0.86749337880717925</v>
      </c>
      <c r="H70" s="81">
        <v>333.6</v>
      </c>
      <c r="I70" s="81">
        <v>0.81595648232095674</v>
      </c>
      <c r="J70" s="89">
        <v>31.607629427792915</v>
      </c>
      <c r="K70" s="89">
        <v>2.4267698336934131</v>
      </c>
      <c r="L70" s="1010">
        <v>4.8902786913576524E-2</v>
      </c>
    </row>
    <row r="71" spans="1:12" ht="14.25">
      <c r="A71" s="44" t="s">
        <v>117</v>
      </c>
      <c r="B71" s="48" t="s">
        <v>31</v>
      </c>
      <c r="C71" s="90">
        <v>11869.959725814157</v>
      </c>
      <c r="D71" s="90">
        <v>11796.989469547339</v>
      </c>
      <c r="E71" s="91">
        <v>12107.35892033044</v>
      </c>
      <c r="F71" s="91">
        <v>12032.929258938286</v>
      </c>
      <c r="G71" s="1011">
        <v>0.61854981268893006</v>
      </c>
      <c r="H71" s="92">
        <v>276.17343387470999</v>
      </c>
      <c r="I71" s="92">
        <v>-0.11953103877007319</v>
      </c>
      <c r="J71" s="93">
        <v>34.128630705394194</v>
      </c>
      <c r="K71" s="93">
        <v>12.993016128221877</v>
      </c>
      <c r="L71" s="1012">
        <v>0.5011151304248056</v>
      </c>
    </row>
    <row r="72" spans="1:12" ht="15">
      <c r="A72" s="46" t="s">
        <v>117</v>
      </c>
      <c r="B72" s="47" t="s">
        <v>32</v>
      </c>
      <c r="C72" s="79">
        <v>11418.052941176471</v>
      </c>
      <c r="D72" s="79">
        <v>11383.996078431372</v>
      </c>
      <c r="E72" s="80">
        <v>11646.414000000001</v>
      </c>
      <c r="F72" s="80">
        <v>11611.675999999999</v>
      </c>
      <c r="G72" s="1004">
        <v>0.29916439280601004</v>
      </c>
      <c r="H72" s="81">
        <v>247.1</v>
      </c>
      <c r="I72" s="81">
        <v>-0.88247091857200832</v>
      </c>
      <c r="J72" s="89">
        <v>27.852998065764023</v>
      </c>
      <c r="K72" s="89">
        <v>3.3211073707481282</v>
      </c>
      <c r="L72" s="1010">
        <v>-2.8639940383140772E-2</v>
      </c>
    </row>
    <row r="73" spans="1:12" ht="15">
      <c r="A73" s="46" t="s">
        <v>117</v>
      </c>
      <c r="B73" s="47" t="s">
        <v>33</v>
      </c>
      <c r="C73" s="79">
        <v>12057.95</v>
      </c>
      <c r="D73" s="79">
        <v>11980.58725490196</v>
      </c>
      <c r="E73" s="80">
        <v>12299.109</v>
      </c>
      <c r="F73" s="80">
        <v>12220.199000000001</v>
      </c>
      <c r="G73" s="1004">
        <v>0.64573416521285654</v>
      </c>
      <c r="H73" s="81">
        <v>280.3</v>
      </c>
      <c r="I73" s="81">
        <v>-1.233262861169838</v>
      </c>
      <c r="J73" s="81">
        <v>31.088082901554404</v>
      </c>
      <c r="K73" s="81">
        <v>7.6269909058935843</v>
      </c>
      <c r="L73" s="1005">
        <v>0.12407526510053035</v>
      </c>
    </row>
    <row r="74" spans="1:12" ht="15.75" thickBot="1">
      <c r="A74" s="56" t="s">
        <v>117</v>
      </c>
      <c r="B74" s="57" t="s">
        <v>36</v>
      </c>
      <c r="C74" s="82">
        <v>11820.679411764706</v>
      </c>
      <c r="D74" s="82">
        <v>11702.830392156864</v>
      </c>
      <c r="E74" s="83">
        <v>12057.093000000001</v>
      </c>
      <c r="F74" s="83">
        <v>11936.887000000001</v>
      </c>
      <c r="G74" s="1006">
        <v>1.0070129674512303</v>
      </c>
      <c r="H74" s="84">
        <v>308</v>
      </c>
      <c r="I74" s="84">
        <v>3.1134917977904291</v>
      </c>
      <c r="J74" s="84">
        <v>60.869565217391312</v>
      </c>
      <c r="K74" s="84">
        <v>2.044917851580164</v>
      </c>
      <c r="L74" s="1007">
        <v>0.40567980570741558</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334</v>
      </c>
      <c r="B77" s="959"/>
      <c r="C77" s="959"/>
      <c r="D77" s="959"/>
      <c r="E77" s="959"/>
      <c r="F77" s="959"/>
      <c r="G77" s="1079"/>
      <c r="H77" s="1079"/>
      <c r="I77" s="1079"/>
      <c r="J77" s="1079"/>
      <c r="K77" s="1079"/>
      <c r="L77" s="1080"/>
    </row>
    <row r="78" spans="1:12" ht="12.75" customHeight="1">
      <c r="A78" s="27"/>
      <c r="B78" s="28"/>
      <c r="C78" s="3" t="s">
        <v>9</v>
      </c>
      <c r="D78" s="3" t="s">
        <v>9</v>
      </c>
      <c r="E78" s="3"/>
      <c r="F78" s="3"/>
      <c r="G78" s="960"/>
      <c r="H78" s="1346" t="s">
        <v>10</v>
      </c>
      <c r="I78" s="1347"/>
      <c r="J78" s="991" t="s">
        <v>11</v>
      </c>
      <c r="K78" s="961" t="s">
        <v>12</v>
      </c>
      <c r="L78" s="962"/>
    </row>
    <row r="79" spans="1:12" ht="15.75" customHeight="1">
      <c r="A79" s="29" t="s">
        <v>13</v>
      </c>
      <c r="B79" s="30" t="s">
        <v>14</v>
      </c>
      <c r="C79" s="963" t="s">
        <v>40</v>
      </c>
      <c r="D79" s="963" t="s">
        <v>40</v>
      </c>
      <c r="E79" s="964" t="s">
        <v>41</v>
      </c>
      <c r="F79" s="965"/>
      <c r="G79" s="992"/>
      <c r="H79" s="1344" t="s">
        <v>15</v>
      </c>
      <c r="I79" s="1345"/>
      <c r="J79" s="993" t="s">
        <v>16</v>
      </c>
      <c r="K79" s="966" t="s">
        <v>17</v>
      </c>
      <c r="L79" s="967"/>
    </row>
    <row r="80" spans="1:12" ht="26.25" thickBot="1">
      <c r="A80" s="31" t="s">
        <v>18</v>
      </c>
      <c r="B80" s="32" t="s">
        <v>19</v>
      </c>
      <c r="C80" s="882" t="s">
        <v>481</v>
      </c>
      <c r="D80" s="1258" t="s">
        <v>468</v>
      </c>
      <c r="E80" s="957" t="s">
        <v>481</v>
      </c>
      <c r="F80" s="1259" t="s">
        <v>468</v>
      </c>
      <c r="G80" s="990" t="s">
        <v>20</v>
      </c>
      <c r="H80" s="66" t="s">
        <v>481</v>
      </c>
      <c r="I80" s="895" t="s">
        <v>20</v>
      </c>
      <c r="J80" s="994" t="s">
        <v>20</v>
      </c>
      <c r="K80" s="958" t="s">
        <v>481</v>
      </c>
      <c r="L80" s="995" t="s">
        <v>21</v>
      </c>
    </row>
    <row r="81" spans="1:12" ht="15" thickBot="1">
      <c r="A81" s="33" t="s">
        <v>22</v>
      </c>
      <c r="B81" s="34" t="s">
        <v>23</v>
      </c>
      <c r="C81" s="67">
        <v>11873.466203880231</v>
      </c>
      <c r="D81" s="67">
        <v>11916.176104512875</v>
      </c>
      <c r="E81" s="68">
        <v>12110.935527957836</v>
      </c>
      <c r="F81" s="1260">
        <v>12154.499626603132</v>
      </c>
      <c r="G81" s="996">
        <v>-0.35841951527108123</v>
      </c>
      <c r="H81" s="69">
        <v>327.30938659058489</v>
      </c>
      <c r="I81" s="69">
        <v>-1.4807351649833811</v>
      </c>
      <c r="J81" s="70">
        <v>33.067577828397873</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11294.324503134587</v>
      </c>
      <c r="D83" s="72">
        <v>12678.869969040248</v>
      </c>
      <c r="E83" s="73">
        <v>11520.210993197279</v>
      </c>
      <c r="F83" s="73">
        <v>12932.447368421053</v>
      </c>
      <c r="G83" s="1000">
        <v>-10.920101470292678</v>
      </c>
      <c r="H83" s="74">
        <v>244.97500000000002</v>
      </c>
      <c r="I83" s="74">
        <v>28.934210526315802</v>
      </c>
      <c r="J83" s="74">
        <v>300</v>
      </c>
      <c r="K83" s="74">
        <v>0.11412268188302425</v>
      </c>
      <c r="L83" s="1001">
        <v>7.6157609749387206E-2</v>
      </c>
    </row>
    <row r="84" spans="1:12" ht="15">
      <c r="A84" s="46" t="s">
        <v>109</v>
      </c>
      <c r="B84" s="75" t="s">
        <v>23</v>
      </c>
      <c r="C84" s="76">
        <v>12280.99534074286</v>
      </c>
      <c r="D84" s="76">
        <v>12316.344483897226</v>
      </c>
      <c r="E84" s="77">
        <v>12526.615247557718</v>
      </c>
      <c r="F84" s="77">
        <v>12562.671373575171</v>
      </c>
      <c r="G84" s="1002">
        <v>-0.28701002314917357</v>
      </c>
      <c r="H84" s="78">
        <v>353.92</v>
      </c>
      <c r="I84" s="78">
        <v>-0.26024568024160133</v>
      </c>
      <c r="J84" s="78">
        <v>23.098591549295776</v>
      </c>
      <c r="K84" s="78">
        <v>41.559676652401336</v>
      </c>
      <c r="L84" s="1003">
        <v>-3.3656587057358465</v>
      </c>
    </row>
    <row r="85" spans="1:12" ht="15">
      <c r="A85" s="39" t="s">
        <v>110</v>
      </c>
      <c r="B85" s="40" t="s">
        <v>23</v>
      </c>
      <c r="C85" s="79">
        <v>12189.169635024973</v>
      </c>
      <c r="D85" s="79">
        <v>12103.940812191189</v>
      </c>
      <c r="E85" s="80">
        <v>12432.953027725473</v>
      </c>
      <c r="F85" s="80">
        <v>12346.019628435013</v>
      </c>
      <c r="G85" s="1004">
        <v>0.70414110706771271</v>
      </c>
      <c r="H85" s="81">
        <v>391.5448305084746</v>
      </c>
      <c r="I85" s="81">
        <v>0.3180373163919028</v>
      </c>
      <c r="J85" s="81">
        <v>22.153209109730849</v>
      </c>
      <c r="K85" s="81">
        <v>11.222063718497385</v>
      </c>
      <c r="L85" s="1005">
        <v>-1.0026895085337468</v>
      </c>
    </row>
    <row r="86" spans="1:12" ht="15">
      <c r="A86" s="39" t="s">
        <v>111</v>
      </c>
      <c r="B86" s="40" t="s">
        <v>23</v>
      </c>
      <c r="C86" s="79" t="s">
        <v>254</v>
      </c>
      <c r="D86" s="79" t="s">
        <v>100</v>
      </c>
      <c r="E86" s="80" t="s">
        <v>254</v>
      </c>
      <c r="F86" s="80" t="s">
        <v>100</v>
      </c>
      <c r="G86" s="1004" t="s">
        <v>100</v>
      </c>
      <c r="H86" s="81" t="s">
        <v>254</v>
      </c>
      <c r="I86" s="81" t="s">
        <v>100</v>
      </c>
      <c r="J86" s="81" t="s">
        <v>100</v>
      </c>
      <c r="K86" s="81" t="s">
        <v>100</v>
      </c>
      <c r="L86" s="1005" t="s">
        <v>100</v>
      </c>
    </row>
    <row r="87" spans="1:12" ht="15">
      <c r="A87" s="39" t="s">
        <v>98</v>
      </c>
      <c r="B87" s="40" t="s">
        <v>23</v>
      </c>
      <c r="C87" s="79">
        <v>9924.2138058640212</v>
      </c>
      <c r="D87" s="79">
        <v>9753.4959943258782</v>
      </c>
      <c r="E87" s="80">
        <v>10122.698081981302</v>
      </c>
      <c r="F87" s="80">
        <v>9948.5659142123968</v>
      </c>
      <c r="G87" s="1004">
        <v>1.7503243107646473</v>
      </c>
      <c r="H87" s="81">
        <v>282.85226320201173</v>
      </c>
      <c r="I87" s="81">
        <v>-0.71431544355281207</v>
      </c>
      <c r="J87" s="81">
        <v>60.026827632461433</v>
      </c>
      <c r="K87" s="81">
        <v>22.691393247741324</v>
      </c>
      <c r="L87" s="1005">
        <v>3.8227523973237112</v>
      </c>
    </row>
    <row r="88" spans="1:12" ht="15.75" thickBot="1">
      <c r="A88" s="41" t="s">
        <v>112</v>
      </c>
      <c r="B88" s="42" t="s">
        <v>23</v>
      </c>
      <c r="C88" s="82">
        <v>12589.705948324639</v>
      </c>
      <c r="D88" s="82">
        <v>12525.71724650442</v>
      </c>
      <c r="E88" s="83">
        <v>12841.500067291132</v>
      </c>
      <c r="F88" s="83">
        <v>12776.231591434509</v>
      </c>
      <c r="G88" s="1006">
        <v>0.51085858447009092</v>
      </c>
      <c r="H88" s="84">
        <v>294.13862042088851</v>
      </c>
      <c r="I88" s="84">
        <v>-1.189158131836423</v>
      </c>
      <c r="J88" s="84">
        <v>35.623678646934458</v>
      </c>
      <c r="K88" s="84">
        <v>24.403233475986685</v>
      </c>
      <c r="L88" s="1007">
        <v>0.45992798370624755</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t="s">
        <v>254</v>
      </c>
      <c r="D93" s="90" t="s">
        <v>254</v>
      </c>
      <c r="E93" s="91" t="s">
        <v>254</v>
      </c>
      <c r="F93" s="91" t="s">
        <v>254</v>
      </c>
      <c r="G93" s="1011" t="s">
        <v>100</v>
      </c>
      <c r="H93" s="92" t="s">
        <v>254</v>
      </c>
      <c r="I93" s="92" t="s">
        <v>100</v>
      </c>
      <c r="J93" s="93" t="s">
        <v>100</v>
      </c>
      <c r="K93" s="93">
        <v>2.8530670470756064E-2</v>
      </c>
      <c r="L93" s="1012" t="s">
        <v>100</v>
      </c>
    </row>
    <row r="94" spans="1:12" ht="15">
      <c r="A94" s="46" t="s">
        <v>113</v>
      </c>
      <c r="B94" s="47" t="s">
        <v>29</v>
      </c>
      <c r="C94" s="79" t="s">
        <v>254</v>
      </c>
      <c r="D94" s="79" t="s">
        <v>100</v>
      </c>
      <c r="E94" s="80" t="s">
        <v>254</v>
      </c>
      <c r="F94" s="80" t="s">
        <v>100</v>
      </c>
      <c r="G94" s="1004" t="s">
        <v>100</v>
      </c>
      <c r="H94" s="81" t="s">
        <v>254</v>
      </c>
      <c r="I94" s="81" t="s">
        <v>100</v>
      </c>
      <c r="J94" s="89" t="s">
        <v>100</v>
      </c>
      <c r="K94" s="89">
        <v>2.8530670470756064E-2</v>
      </c>
      <c r="L94" s="1010" t="s">
        <v>100</v>
      </c>
    </row>
    <row r="95" spans="1:12" ht="15">
      <c r="A95" s="46" t="s">
        <v>113</v>
      </c>
      <c r="B95" s="47" t="s">
        <v>30</v>
      </c>
      <c r="C95" s="79" t="s">
        <v>100</v>
      </c>
      <c r="D95" s="79" t="s">
        <v>254</v>
      </c>
      <c r="E95" s="80" t="s">
        <v>100</v>
      </c>
      <c r="F95" s="80" t="s">
        <v>254</v>
      </c>
      <c r="G95" s="1004" t="s">
        <v>100</v>
      </c>
      <c r="H95" s="81" t="s">
        <v>100</v>
      </c>
      <c r="I95" s="81" t="s">
        <v>100</v>
      </c>
      <c r="J95" s="89" t="s">
        <v>100</v>
      </c>
      <c r="K95" s="89" t="s">
        <v>100</v>
      </c>
      <c r="L95" s="1010" t="s">
        <v>100</v>
      </c>
    </row>
    <row r="96" spans="1:12" ht="14.25">
      <c r="A96" s="44" t="s">
        <v>113</v>
      </c>
      <c r="B96" s="48" t="s">
        <v>31</v>
      </c>
      <c r="C96" s="90">
        <v>11342.385362917097</v>
      </c>
      <c r="D96" s="90" t="s">
        <v>254</v>
      </c>
      <c r="E96" s="91">
        <v>11569.23307017544</v>
      </c>
      <c r="F96" s="91" t="s">
        <v>254</v>
      </c>
      <c r="G96" s="1011" t="s">
        <v>100</v>
      </c>
      <c r="H96" s="92">
        <v>253.30000000000004</v>
      </c>
      <c r="I96" s="92" t="s">
        <v>100</v>
      </c>
      <c r="J96" s="93" t="s">
        <v>100</v>
      </c>
      <c r="K96" s="93">
        <v>8.5592011412268187E-2</v>
      </c>
      <c r="L96" s="1012" t="s">
        <v>100</v>
      </c>
    </row>
    <row r="97" spans="1:12" ht="15">
      <c r="A97" s="46" t="s">
        <v>113</v>
      </c>
      <c r="B97" s="47" t="s">
        <v>32</v>
      </c>
      <c r="C97" s="79">
        <v>11838.122549019608</v>
      </c>
      <c r="D97" s="79" t="s">
        <v>254</v>
      </c>
      <c r="E97" s="80">
        <v>12074.885</v>
      </c>
      <c r="F97" s="80" t="s">
        <v>254</v>
      </c>
      <c r="G97" s="1004" t="s">
        <v>100</v>
      </c>
      <c r="H97" s="81">
        <v>273.3</v>
      </c>
      <c r="I97" s="81" t="s">
        <v>100</v>
      </c>
      <c r="J97" s="89" t="s">
        <v>100</v>
      </c>
      <c r="K97" s="89">
        <v>5.7061340941512127E-2</v>
      </c>
      <c r="L97" s="1010" t="s">
        <v>100</v>
      </c>
    </row>
    <row r="98" spans="1:12" ht="15.75" thickBot="1">
      <c r="A98" s="49" t="s">
        <v>113</v>
      </c>
      <c r="B98" s="50" t="s">
        <v>33</v>
      </c>
      <c r="C98" s="94" t="s">
        <v>254</v>
      </c>
      <c r="D98" s="94" t="s">
        <v>100</v>
      </c>
      <c r="E98" s="95" t="s">
        <v>254</v>
      </c>
      <c r="F98" s="95" t="s">
        <v>100</v>
      </c>
      <c r="G98" s="1013" t="s">
        <v>100</v>
      </c>
      <c r="H98" s="89" t="s">
        <v>254</v>
      </c>
      <c r="I98" s="89" t="s">
        <v>100</v>
      </c>
      <c r="J98" s="89" t="s">
        <v>100</v>
      </c>
      <c r="K98" s="89">
        <v>2.8530670470756064E-2</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12777.700508689875</v>
      </c>
      <c r="D100" s="85">
        <v>12529.70274026966</v>
      </c>
      <c r="E100" s="86">
        <v>13033.254518863672</v>
      </c>
      <c r="F100" s="86">
        <v>12780.296795075054</v>
      </c>
      <c r="G100" s="1008">
        <v>1.9792789466837515</v>
      </c>
      <c r="H100" s="87">
        <v>429.21419354838707</v>
      </c>
      <c r="I100" s="87">
        <v>8.5804545323977681</v>
      </c>
      <c r="J100" s="88">
        <v>3.3333333333333335</v>
      </c>
      <c r="K100" s="88">
        <v>1.4740846409890631</v>
      </c>
      <c r="L100" s="1009">
        <v>-0.42416896569278961</v>
      </c>
    </row>
    <row r="101" spans="1:12" ht="15">
      <c r="A101" s="46" t="s">
        <v>114</v>
      </c>
      <c r="B101" s="47" t="s">
        <v>26</v>
      </c>
      <c r="C101" s="79">
        <v>12996.26274509804</v>
      </c>
      <c r="D101" s="79">
        <v>12786.864705882354</v>
      </c>
      <c r="E101" s="80">
        <v>13256.188</v>
      </c>
      <c r="F101" s="80">
        <v>13042.602000000001</v>
      </c>
      <c r="G101" s="1004">
        <v>1.6376026808147586</v>
      </c>
      <c r="H101" s="81">
        <v>423.2</v>
      </c>
      <c r="I101" s="81">
        <v>12.165385634773383</v>
      </c>
      <c r="J101" s="89">
        <v>14.285714285714285</v>
      </c>
      <c r="K101" s="89">
        <v>0.91298145506419404</v>
      </c>
      <c r="L101" s="1010">
        <v>-0.15004056467764337</v>
      </c>
    </row>
    <row r="102" spans="1:12" ht="15">
      <c r="A102" s="46" t="s">
        <v>114</v>
      </c>
      <c r="B102" s="47" t="s">
        <v>27</v>
      </c>
      <c r="C102" s="79">
        <v>12434.836274509804</v>
      </c>
      <c r="D102" s="79">
        <v>12234.432352941176</v>
      </c>
      <c r="E102" s="80">
        <v>12683.532999999999</v>
      </c>
      <c r="F102" s="80">
        <v>12479.120999999999</v>
      </c>
      <c r="G102" s="1004">
        <v>1.6380320376731685</v>
      </c>
      <c r="H102" s="81">
        <v>439</v>
      </c>
      <c r="I102" s="81">
        <v>4.9736967957914899</v>
      </c>
      <c r="J102" s="89">
        <v>-10.606060606060606</v>
      </c>
      <c r="K102" s="89">
        <v>0.56110318592486919</v>
      </c>
      <c r="L102" s="1010">
        <v>-0.27412840101514602</v>
      </c>
    </row>
    <row r="103" spans="1:12" ht="14.25">
      <c r="A103" s="44" t="s">
        <v>114</v>
      </c>
      <c r="B103" s="48" t="s">
        <v>28</v>
      </c>
      <c r="C103" s="90">
        <v>12559.698125493111</v>
      </c>
      <c r="D103" s="90">
        <v>12523.891747010999</v>
      </c>
      <c r="E103" s="91">
        <v>12810.892088002973</v>
      </c>
      <c r="F103" s="91">
        <v>12774.36958195122</v>
      </c>
      <c r="G103" s="1011">
        <v>0.28590456708999179</v>
      </c>
      <c r="H103" s="92">
        <v>385.30922112802153</v>
      </c>
      <c r="I103" s="92">
        <v>-6.7041524211850889E-2</v>
      </c>
      <c r="J103" s="93">
        <v>16.718913270637408</v>
      </c>
      <c r="K103" s="93">
        <v>10.622919638611506</v>
      </c>
      <c r="L103" s="1012">
        <v>-1.4879383720187125</v>
      </c>
    </row>
    <row r="104" spans="1:12" ht="15">
      <c r="A104" s="46" t="s">
        <v>114</v>
      </c>
      <c r="B104" s="47" t="s">
        <v>29</v>
      </c>
      <c r="C104" s="79">
        <v>12725.421568627451</v>
      </c>
      <c r="D104" s="79">
        <v>12695.820588235292</v>
      </c>
      <c r="E104" s="80">
        <v>12979.93</v>
      </c>
      <c r="F104" s="80">
        <v>12949.736999999999</v>
      </c>
      <c r="G104" s="1004">
        <v>0.2331553142739588</v>
      </c>
      <c r="H104" s="81">
        <v>374.3</v>
      </c>
      <c r="I104" s="81">
        <v>-0.31957390146471071</v>
      </c>
      <c r="J104" s="89">
        <v>10.89866156787763</v>
      </c>
      <c r="K104" s="89">
        <v>5.515929624346172</v>
      </c>
      <c r="L104" s="1010">
        <v>-1.1026479509512219</v>
      </c>
    </row>
    <row r="105" spans="1:12" ht="15">
      <c r="A105" s="46" t="s">
        <v>114</v>
      </c>
      <c r="B105" s="47" t="s">
        <v>30</v>
      </c>
      <c r="C105" s="79">
        <v>12391.022549019608</v>
      </c>
      <c r="D105" s="79">
        <v>12328.298039215686</v>
      </c>
      <c r="E105" s="80">
        <v>12638.843000000001</v>
      </c>
      <c r="F105" s="80">
        <v>12574.864</v>
      </c>
      <c r="G105" s="1004">
        <v>0.50878482661920776</v>
      </c>
      <c r="H105" s="81">
        <v>397.2</v>
      </c>
      <c r="I105" s="81">
        <v>-0.12572290671360323</v>
      </c>
      <c r="J105" s="89">
        <v>23.732718894009217</v>
      </c>
      <c r="K105" s="89">
        <v>5.1069900142653353</v>
      </c>
      <c r="L105" s="1010">
        <v>-0.38529042106749145</v>
      </c>
    </row>
    <row r="106" spans="1:12" ht="14.25">
      <c r="A106" s="44" t="s">
        <v>114</v>
      </c>
      <c r="B106" s="48" t="s">
        <v>31</v>
      </c>
      <c r="C106" s="90">
        <v>12135.23484624764</v>
      </c>
      <c r="D106" s="90">
        <v>12209.027733516228</v>
      </c>
      <c r="E106" s="91">
        <v>12377.939543172593</v>
      </c>
      <c r="F106" s="91">
        <v>12453.208288186554</v>
      </c>
      <c r="G106" s="1011">
        <v>-0.60441247967692058</v>
      </c>
      <c r="H106" s="92">
        <v>338.8353131052292</v>
      </c>
      <c r="I106" s="92">
        <v>-0.43744038258846329</v>
      </c>
      <c r="J106" s="93">
        <v>26.811297584936554</v>
      </c>
      <c r="K106" s="93">
        <v>29.462672372800764</v>
      </c>
      <c r="L106" s="1012">
        <v>-1.4535513680243426</v>
      </c>
    </row>
    <row r="107" spans="1:12" ht="15">
      <c r="A107" s="46" t="s">
        <v>114</v>
      </c>
      <c r="B107" s="47" t="s">
        <v>32</v>
      </c>
      <c r="C107" s="79">
        <v>12197.632352941175</v>
      </c>
      <c r="D107" s="79">
        <v>12331.230392156862</v>
      </c>
      <c r="E107" s="80">
        <v>12441.584999999999</v>
      </c>
      <c r="F107" s="80">
        <v>12577.855</v>
      </c>
      <c r="G107" s="1004">
        <v>-1.0834120762244472</v>
      </c>
      <c r="H107" s="81">
        <v>326.60000000000002</v>
      </c>
      <c r="I107" s="81">
        <v>-1.2397943755669689</v>
      </c>
      <c r="J107" s="89">
        <v>22.417982989064399</v>
      </c>
      <c r="K107" s="89">
        <v>19.163100332857823</v>
      </c>
      <c r="L107" s="1010">
        <v>-1.667069244464372</v>
      </c>
    </row>
    <row r="108" spans="1:12" ht="15.75" thickBot="1">
      <c r="A108" s="49" t="s">
        <v>114</v>
      </c>
      <c r="B108" s="50" t="s">
        <v>33</v>
      </c>
      <c r="C108" s="94">
        <v>12030.388235294116</v>
      </c>
      <c r="D108" s="94">
        <v>11977.314705882354</v>
      </c>
      <c r="E108" s="95">
        <v>12270.995999999999</v>
      </c>
      <c r="F108" s="95">
        <v>12216.861000000001</v>
      </c>
      <c r="G108" s="1013">
        <v>0.44311709857383491</v>
      </c>
      <c r="H108" s="89">
        <v>361.6</v>
      </c>
      <c r="I108" s="89">
        <v>0.38867295946697228</v>
      </c>
      <c r="J108" s="89">
        <v>35.884567126725223</v>
      </c>
      <c r="K108" s="89">
        <v>10.299572039942939</v>
      </c>
      <c r="L108" s="1010">
        <v>0.21351787644002762</v>
      </c>
    </row>
    <row r="109" spans="1:12" ht="15.75" thickBot="1">
      <c r="A109" s="51"/>
      <c r="B109" s="52"/>
      <c r="C109" s="96"/>
      <c r="D109" s="96"/>
      <c r="E109" s="96"/>
      <c r="F109" s="96"/>
      <c r="G109" s="1014"/>
      <c r="H109" s="97"/>
      <c r="I109" s="97"/>
      <c r="J109" s="97"/>
      <c r="K109" s="97"/>
      <c r="L109" s="1015"/>
    </row>
    <row r="110" spans="1:12" ht="15">
      <c r="A110" s="46" t="s">
        <v>115</v>
      </c>
      <c r="B110" s="53" t="s">
        <v>30</v>
      </c>
      <c r="C110" s="98">
        <v>12410.866666666667</v>
      </c>
      <c r="D110" s="98">
        <v>12321.113725490195</v>
      </c>
      <c r="E110" s="99">
        <v>12659.084000000001</v>
      </c>
      <c r="F110" s="99">
        <v>12567.536</v>
      </c>
      <c r="G110" s="1016">
        <v>0.72844828134966699</v>
      </c>
      <c r="H110" s="100">
        <v>413.1</v>
      </c>
      <c r="I110" s="100">
        <v>-0.26557218734909849</v>
      </c>
      <c r="J110" s="100">
        <v>15.803108808290157</v>
      </c>
      <c r="K110" s="100">
        <v>4.2510699001426531</v>
      </c>
      <c r="L110" s="1017">
        <v>-0.63376938105198111</v>
      </c>
    </row>
    <row r="111" spans="1:12" ht="15.75" thickBot="1">
      <c r="A111" s="49" t="s">
        <v>115</v>
      </c>
      <c r="B111" s="50" t="s">
        <v>33</v>
      </c>
      <c r="C111" s="94">
        <v>12041.560784313726</v>
      </c>
      <c r="D111" s="94">
        <v>11944.039215686274</v>
      </c>
      <c r="E111" s="95">
        <v>12282.392</v>
      </c>
      <c r="F111" s="95">
        <v>12182.92</v>
      </c>
      <c r="G111" s="1013">
        <v>0.81648734457748839</v>
      </c>
      <c r="H111" s="89">
        <v>378.4</v>
      </c>
      <c r="I111" s="89">
        <v>1.0683760683760684</v>
      </c>
      <c r="J111" s="89">
        <v>26.379310344827587</v>
      </c>
      <c r="K111" s="89">
        <v>6.9709938183547315</v>
      </c>
      <c r="L111" s="1010">
        <v>-0.36892012748176573</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254</v>
      </c>
      <c r="D113" s="85" t="s">
        <v>100</v>
      </c>
      <c r="E113" s="86" t="s">
        <v>254</v>
      </c>
      <c r="F113" s="86" t="s">
        <v>100</v>
      </c>
      <c r="G113" s="1008" t="s">
        <v>100</v>
      </c>
      <c r="H113" s="87" t="s">
        <v>254</v>
      </c>
      <c r="I113" s="87" t="s">
        <v>100</v>
      </c>
      <c r="J113" s="88" t="s">
        <v>100</v>
      </c>
      <c r="K113" s="88">
        <v>9.5102234902520212E-3</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254</v>
      </c>
      <c r="D116" s="79" t="s">
        <v>100</v>
      </c>
      <c r="E116" s="80" t="s">
        <v>254</v>
      </c>
      <c r="F116" s="80" t="s">
        <v>100</v>
      </c>
      <c r="G116" s="1004" t="s">
        <v>100</v>
      </c>
      <c r="H116" s="81" t="s">
        <v>254</v>
      </c>
      <c r="I116" s="81" t="s">
        <v>100</v>
      </c>
      <c r="J116" s="89" t="s">
        <v>100</v>
      </c>
      <c r="K116" s="89">
        <v>9.5102234902520212E-3</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11072.823455902884</v>
      </c>
      <c r="D124" s="85">
        <v>10838.612302904299</v>
      </c>
      <c r="E124" s="86">
        <v>11294.279925020943</v>
      </c>
      <c r="F124" s="86">
        <v>11055.384548962385</v>
      </c>
      <c r="G124" s="1008">
        <v>2.1608961226136549</v>
      </c>
      <c r="H124" s="87">
        <v>356.33333333333331</v>
      </c>
      <c r="I124" s="87">
        <v>1.6751673383980541</v>
      </c>
      <c r="J124" s="88">
        <v>128.40909090909091</v>
      </c>
      <c r="K124" s="88">
        <v>1.9115549215406564</v>
      </c>
      <c r="L124" s="1009">
        <v>0.79791280562063616</v>
      </c>
    </row>
    <row r="125" spans="1:12" ht="15">
      <c r="A125" s="46" t="s">
        <v>24</v>
      </c>
      <c r="B125" s="47" t="s">
        <v>29</v>
      </c>
      <c r="C125" s="79">
        <v>11339.532352941176</v>
      </c>
      <c r="D125" s="79">
        <v>10504.26568627451</v>
      </c>
      <c r="E125" s="80">
        <v>11566.323</v>
      </c>
      <c r="F125" s="80">
        <v>10714.351000000001</v>
      </c>
      <c r="G125" s="1004">
        <v>7.9516902143676234</v>
      </c>
      <c r="H125" s="81">
        <v>324.10000000000002</v>
      </c>
      <c r="I125" s="81">
        <v>-0.43010752688171339</v>
      </c>
      <c r="J125" s="89">
        <v>190.90909090909091</v>
      </c>
      <c r="K125" s="89">
        <v>0.30432715168806468</v>
      </c>
      <c r="L125" s="1010">
        <v>0.16512188719806214</v>
      </c>
    </row>
    <row r="126" spans="1:12" ht="15">
      <c r="A126" s="46" t="s">
        <v>24</v>
      </c>
      <c r="B126" s="47" t="s">
        <v>30</v>
      </c>
      <c r="C126" s="79">
        <v>10968.188235294117</v>
      </c>
      <c r="D126" s="79">
        <v>10797.979411764705</v>
      </c>
      <c r="E126" s="80">
        <v>11187.552</v>
      </c>
      <c r="F126" s="80">
        <v>11013.939</v>
      </c>
      <c r="G126" s="1004">
        <v>1.5763025380837805</v>
      </c>
      <c r="H126" s="81">
        <v>351.3</v>
      </c>
      <c r="I126" s="81">
        <v>3.9349112426035537</v>
      </c>
      <c r="J126" s="89">
        <v>100</v>
      </c>
      <c r="K126" s="89">
        <v>1.0461245839277222</v>
      </c>
      <c r="L126" s="1010">
        <v>0.35009826147770962</v>
      </c>
    </row>
    <row r="127" spans="1:12" ht="15">
      <c r="A127" s="46" t="s">
        <v>24</v>
      </c>
      <c r="B127" s="47" t="s">
        <v>35</v>
      </c>
      <c r="C127" s="79">
        <v>11129.317647058824</v>
      </c>
      <c r="D127" s="79">
        <v>11063.794117647058</v>
      </c>
      <c r="E127" s="80">
        <v>11351.904</v>
      </c>
      <c r="F127" s="80">
        <v>11285.07</v>
      </c>
      <c r="G127" s="1004">
        <v>0.59223380980357898</v>
      </c>
      <c r="H127" s="81">
        <v>383.2</v>
      </c>
      <c r="I127" s="81">
        <v>-2.7657954833798613</v>
      </c>
      <c r="J127" s="89">
        <v>168.18181818181819</v>
      </c>
      <c r="K127" s="89">
        <v>0.56110318592486919</v>
      </c>
      <c r="L127" s="1010">
        <v>0.28269265694486412</v>
      </c>
    </row>
    <row r="128" spans="1:12" ht="14.25">
      <c r="A128" s="44" t="s">
        <v>24</v>
      </c>
      <c r="B128" s="48" t="s">
        <v>31</v>
      </c>
      <c r="C128" s="90">
        <v>10262.517586571335</v>
      </c>
      <c r="D128" s="90">
        <v>10213.325713859054</v>
      </c>
      <c r="E128" s="91">
        <v>10467.767938302763</v>
      </c>
      <c r="F128" s="91">
        <v>10417.592228136236</v>
      </c>
      <c r="G128" s="1011">
        <v>0.4816440216483967</v>
      </c>
      <c r="H128" s="92">
        <v>297.83409395973155</v>
      </c>
      <c r="I128" s="92">
        <v>-1.0857320468453664</v>
      </c>
      <c r="J128" s="93">
        <v>52.196118488253319</v>
      </c>
      <c r="K128" s="93">
        <v>14.170233000475511</v>
      </c>
      <c r="L128" s="1012">
        <v>1.7809644608652864</v>
      </c>
    </row>
    <row r="129" spans="1:12" ht="15">
      <c r="A129" s="46" t="s">
        <v>24</v>
      </c>
      <c r="B129" s="47" t="s">
        <v>32</v>
      </c>
      <c r="C129" s="79">
        <v>10053.099019607844</v>
      </c>
      <c r="D129" s="79">
        <v>9830.091176470587</v>
      </c>
      <c r="E129" s="80">
        <v>10254.161</v>
      </c>
      <c r="F129" s="80">
        <v>10026.692999999999</v>
      </c>
      <c r="G129" s="1004">
        <v>2.2686243609932086</v>
      </c>
      <c r="H129" s="81">
        <v>268.8</v>
      </c>
      <c r="I129" s="81">
        <v>-0.99447513812154276</v>
      </c>
      <c r="J129" s="89">
        <v>74.61300309597523</v>
      </c>
      <c r="K129" s="89">
        <v>5.3637660485021392</v>
      </c>
      <c r="L129" s="1010">
        <v>1.2761932821138835</v>
      </c>
    </row>
    <row r="130" spans="1:12" ht="15">
      <c r="A130" s="46" t="s">
        <v>24</v>
      </c>
      <c r="B130" s="47" t="s">
        <v>33</v>
      </c>
      <c r="C130" s="79">
        <v>10351.757843137255</v>
      </c>
      <c r="D130" s="79">
        <v>10334.056862745098</v>
      </c>
      <c r="E130" s="80">
        <v>10558.793</v>
      </c>
      <c r="F130" s="80">
        <v>10540.737999999999</v>
      </c>
      <c r="G130" s="1004">
        <v>0.17128781684925945</v>
      </c>
      <c r="H130" s="81">
        <v>311.2</v>
      </c>
      <c r="I130" s="81">
        <v>-0.12836970474969001</v>
      </c>
      <c r="J130" s="89">
        <v>38.926174496644293</v>
      </c>
      <c r="K130" s="89">
        <v>7.8744650499286735</v>
      </c>
      <c r="L130" s="1010">
        <v>0.33207071937944566</v>
      </c>
    </row>
    <row r="131" spans="1:12" ht="15">
      <c r="A131" s="46" t="s">
        <v>24</v>
      </c>
      <c r="B131" s="47" t="s">
        <v>36</v>
      </c>
      <c r="C131" s="79">
        <v>10516.124509803922</v>
      </c>
      <c r="D131" s="79">
        <v>10737.13137254902</v>
      </c>
      <c r="E131" s="80">
        <v>10726.447</v>
      </c>
      <c r="F131" s="80">
        <v>10951.874</v>
      </c>
      <c r="G131" s="1004">
        <v>-2.0583417961163515</v>
      </c>
      <c r="H131" s="81">
        <v>352</v>
      </c>
      <c r="I131" s="81">
        <v>-1.1791128579449714</v>
      </c>
      <c r="J131" s="89">
        <v>63.333333333333329</v>
      </c>
      <c r="K131" s="89">
        <v>0.93200190204469802</v>
      </c>
      <c r="L131" s="1010">
        <v>0.17270045937195699</v>
      </c>
    </row>
    <row r="132" spans="1:12" ht="14.25">
      <c r="A132" s="44" t="s">
        <v>24</v>
      </c>
      <c r="B132" s="48" t="s">
        <v>37</v>
      </c>
      <c r="C132" s="90">
        <v>8467.2777207403542</v>
      </c>
      <c r="D132" s="90">
        <v>8048.8707630545905</v>
      </c>
      <c r="E132" s="91">
        <v>8636.6232751551615</v>
      </c>
      <c r="F132" s="91">
        <v>8209.8481783156822</v>
      </c>
      <c r="G132" s="1011">
        <v>5.1983311697127608</v>
      </c>
      <c r="H132" s="92">
        <v>229.48158273381296</v>
      </c>
      <c r="I132" s="92">
        <v>-1.8618068898961375</v>
      </c>
      <c r="J132" s="93">
        <v>63.915094339622648</v>
      </c>
      <c r="K132" s="93">
        <v>6.6096053257251537</v>
      </c>
      <c r="L132" s="1012">
        <v>1.2438751308377833</v>
      </c>
    </row>
    <row r="133" spans="1:12" ht="15">
      <c r="A133" s="46" t="s">
        <v>24</v>
      </c>
      <c r="B133" s="47" t="s">
        <v>102</v>
      </c>
      <c r="C133" s="101">
        <v>7895.411764705882</v>
      </c>
      <c r="D133" s="101">
        <v>7207.6833333333334</v>
      </c>
      <c r="E133" s="102">
        <v>8053.32</v>
      </c>
      <c r="F133" s="102">
        <v>7351.8370000000004</v>
      </c>
      <c r="G133" s="1018">
        <v>9.5416016432355502</v>
      </c>
      <c r="H133" s="103">
        <v>210.3</v>
      </c>
      <c r="I133" s="103">
        <v>-1.9580419580419526</v>
      </c>
      <c r="J133" s="104">
        <v>125.31645569620254</v>
      </c>
      <c r="K133" s="104">
        <v>3.3856395625297195</v>
      </c>
      <c r="L133" s="1019">
        <v>1.3861457634915011</v>
      </c>
    </row>
    <row r="134" spans="1:12" ht="15">
      <c r="A134" s="46" t="s">
        <v>24</v>
      </c>
      <c r="B134" s="47" t="s">
        <v>38</v>
      </c>
      <c r="C134" s="79">
        <v>8882.2686274509815</v>
      </c>
      <c r="D134" s="79">
        <v>8436.0372549019612</v>
      </c>
      <c r="E134" s="80">
        <v>9059.9140000000007</v>
      </c>
      <c r="F134" s="80">
        <v>8604.7579999999998</v>
      </c>
      <c r="G134" s="1004">
        <v>5.2895851341781004</v>
      </c>
      <c r="H134" s="81">
        <v>239.3</v>
      </c>
      <c r="I134" s="81">
        <v>3.5482475118996182</v>
      </c>
      <c r="J134" s="89">
        <v>39.77900552486188</v>
      </c>
      <c r="K134" s="89">
        <v>2.4060865430337612</v>
      </c>
      <c r="L134" s="1010">
        <v>0.11552719097099251</v>
      </c>
    </row>
    <row r="135" spans="1:12" ht="15.75" thickBot="1">
      <c r="A135" s="46" t="s">
        <v>24</v>
      </c>
      <c r="B135" s="47" t="s">
        <v>39</v>
      </c>
      <c r="C135" s="79">
        <v>9202.0627450980392</v>
      </c>
      <c r="D135" s="79">
        <v>8574.3794117647067</v>
      </c>
      <c r="E135" s="80">
        <v>9386.1039999999994</v>
      </c>
      <c r="F135" s="80">
        <v>8745.8670000000002</v>
      </c>
      <c r="G135" s="1004">
        <v>7.3204520489506546</v>
      </c>
      <c r="H135" s="81">
        <v>280</v>
      </c>
      <c r="I135" s="81">
        <v>1.5965166908563051</v>
      </c>
      <c r="J135" s="89">
        <v>1.1764705882352942</v>
      </c>
      <c r="K135" s="89">
        <v>0.8178792201616738</v>
      </c>
      <c r="L135" s="1010">
        <v>-0.25779782362470938</v>
      </c>
    </row>
    <row r="136" spans="1:12" ht="15.75" thickBot="1">
      <c r="A136" s="51"/>
      <c r="B136" s="52"/>
      <c r="C136" s="96"/>
      <c r="D136" s="96"/>
      <c r="E136" s="96"/>
      <c r="F136" s="96"/>
      <c r="G136" s="1014"/>
      <c r="H136" s="97"/>
      <c r="I136" s="97"/>
      <c r="J136" s="97"/>
      <c r="K136" s="97"/>
      <c r="L136" s="1015"/>
    </row>
    <row r="137" spans="1:12" ht="14.25">
      <c r="A137" s="44" t="s">
        <v>117</v>
      </c>
      <c r="B137" s="48" t="s">
        <v>25</v>
      </c>
      <c r="C137" s="90">
        <v>13915.492189703882</v>
      </c>
      <c r="D137" s="90">
        <v>13712.78587907717</v>
      </c>
      <c r="E137" s="91">
        <v>14193.802033497959</v>
      </c>
      <c r="F137" s="91">
        <v>13987.041596658713</v>
      </c>
      <c r="G137" s="1011">
        <v>1.4782285118007918</v>
      </c>
      <c r="H137" s="92">
        <v>337.4666666666667</v>
      </c>
      <c r="I137" s="92">
        <v>-3.3544233308760663</v>
      </c>
      <c r="J137" s="93">
        <v>27.777777777777779</v>
      </c>
      <c r="K137" s="93">
        <v>1.3124108416547788</v>
      </c>
      <c r="L137" s="1012">
        <v>-5.433175515615507E-2</v>
      </c>
    </row>
    <row r="138" spans="1:12" ht="15">
      <c r="A138" s="46" t="s">
        <v>117</v>
      </c>
      <c r="B138" s="47" t="s">
        <v>26</v>
      </c>
      <c r="C138" s="79">
        <v>13764.11862745098</v>
      </c>
      <c r="D138" s="79">
        <v>13768.063725490196</v>
      </c>
      <c r="E138" s="80">
        <v>14039.401</v>
      </c>
      <c r="F138" s="80">
        <v>14043.424999999999</v>
      </c>
      <c r="G138" s="1004">
        <v>-2.8653978641246226E-2</v>
      </c>
      <c r="H138" s="81">
        <v>328.7</v>
      </c>
      <c r="I138" s="81">
        <v>-2.288941736028534</v>
      </c>
      <c r="J138" s="89">
        <v>-31.818181818181817</v>
      </c>
      <c r="K138" s="89">
        <v>0.14265335235378032</v>
      </c>
      <c r="L138" s="1010">
        <v>-0.13575717662622475</v>
      </c>
    </row>
    <row r="139" spans="1:12" ht="15">
      <c r="A139" s="46" t="s">
        <v>117</v>
      </c>
      <c r="B139" s="47" t="s">
        <v>27</v>
      </c>
      <c r="C139" s="79">
        <v>13977.799019607843</v>
      </c>
      <c r="D139" s="79">
        <v>13608.657843137255</v>
      </c>
      <c r="E139" s="80">
        <v>14257.355</v>
      </c>
      <c r="F139" s="80">
        <v>13880.831</v>
      </c>
      <c r="G139" s="1004">
        <v>2.7125465326967775</v>
      </c>
      <c r="H139" s="81">
        <v>333.3</v>
      </c>
      <c r="I139" s="81">
        <v>-3.1386224934612064</v>
      </c>
      <c r="J139" s="89">
        <v>51.515151515151516</v>
      </c>
      <c r="K139" s="89">
        <v>0.95102234902520211</v>
      </c>
      <c r="L139" s="1010">
        <v>0.1157907620851869</v>
      </c>
    </row>
    <row r="140" spans="1:12" ht="15">
      <c r="A140" s="46" t="s">
        <v>117</v>
      </c>
      <c r="B140" s="47" t="s">
        <v>34</v>
      </c>
      <c r="C140" s="79">
        <v>13755.39411764706</v>
      </c>
      <c r="D140" s="79">
        <v>13970.113725490195</v>
      </c>
      <c r="E140" s="80">
        <v>14030.502</v>
      </c>
      <c r="F140" s="80">
        <v>14249.516</v>
      </c>
      <c r="G140" s="1004">
        <v>-1.5369925546944838</v>
      </c>
      <c r="H140" s="81">
        <v>361.3</v>
      </c>
      <c r="I140" s="81">
        <v>-4.9210526315789442</v>
      </c>
      <c r="J140" s="89">
        <v>15</v>
      </c>
      <c r="K140" s="89">
        <v>0.21873514027579646</v>
      </c>
      <c r="L140" s="1010">
        <v>-3.4365340615117229E-2</v>
      </c>
    </row>
    <row r="141" spans="1:12" ht="14.25">
      <c r="A141" s="44" t="s">
        <v>117</v>
      </c>
      <c r="B141" s="48" t="s">
        <v>28</v>
      </c>
      <c r="C141" s="90">
        <v>13171.691834147732</v>
      </c>
      <c r="D141" s="90">
        <v>13052.695267908481</v>
      </c>
      <c r="E141" s="91">
        <v>13435.125670830686</v>
      </c>
      <c r="F141" s="91">
        <v>13313.749173266651</v>
      </c>
      <c r="G141" s="1011">
        <v>0.9116627929851131</v>
      </c>
      <c r="H141" s="92">
        <v>316.62770949720669</v>
      </c>
      <c r="I141" s="92">
        <v>-0.96445868701529225</v>
      </c>
      <c r="J141" s="93">
        <v>30.087209302325579</v>
      </c>
      <c r="K141" s="93">
        <v>8.5116500237755588</v>
      </c>
      <c r="L141" s="1012">
        <v>-0.19500651887187281</v>
      </c>
    </row>
    <row r="142" spans="1:12" ht="15">
      <c r="A142" s="46" t="s">
        <v>117</v>
      </c>
      <c r="B142" s="47" t="s">
        <v>29</v>
      </c>
      <c r="C142" s="79">
        <v>13657.585294117645</v>
      </c>
      <c r="D142" s="79">
        <v>13028.511764705883</v>
      </c>
      <c r="E142" s="80">
        <v>13930.736999999999</v>
      </c>
      <c r="F142" s="80">
        <v>13289.082</v>
      </c>
      <c r="G142" s="1004">
        <v>4.8284373593300032</v>
      </c>
      <c r="H142" s="81">
        <v>291.39999999999998</v>
      </c>
      <c r="I142" s="81">
        <v>-1.3874788494077912</v>
      </c>
      <c r="J142" s="89">
        <v>33.684210526315788</v>
      </c>
      <c r="K142" s="89">
        <v>1.2077983832620067</v>
      </c>
      <c r="L142" s="1010">
        <v>5.5710990301667263E-3</v>
      </c>
    </row>
    <row r="143" spans="1:12" ht="15">
      <c r="A143" s="46" t="s">
        <v>117</v>
      </c>
      <c r="B143" s="47" t="s">
        <v>30</v>
      </c>
      <c r="C143" s="79">
        <v>13192.002941176472</v>
      </c>
      <c r="D143" s="79">
        <v>13165.082352941175</v>
      </c>
      <c r="E143" s="80">
        <v>13455.843000000001</v>
      </c>
      <c r="F143" s="80">
        <v>13428.384</v>
      </c>
      <c r="G143" s="1004">
        <v>0.20448476897890872</v>
      </c>
      <c r="H143" s="81">
        <v>314.5</v>
      </c>
      <c r="I143" s="81">
        <v>-0.78864353312302837</v>
      </c>
      <c r="J143" s="89">
        <v>26.890756302521009</v>
      </c>
      <c r="K143" s="89">
        <v>5.7441749881122206</v>
      </c>
      <c r="L143" s="1010">
        <v>-0.27961645709152538</v>
      </c>
    </row>
    <row r="144" spans="1:12" ht="15">
      <c r="A144" s="46" t="s">
        <v>117</v>
      </c>
      <c r="B144" s="47" t="s">
        <v>35</v>
      </c>
      <c r="C144" s="79">
        <v>12784.504901960783</v>
      </c>
      <c r="D144" s="79">
        <v>12655.667647058825</v>
      </c>
      <c r="E144" s="80">
        <v>13040.195</v>
      </c>
      <c r="F144" s="80">
        <v>12908.781000000001</v>
      </c>
      <c r="G144" s="1004">
        <v>1.0180202143021782</v>
      </c>
      <c r="H144" s="81">
        <v>344</v>
      </c>
      <c r="I144" s="81">
        <v>-1.8264840182648339</v>
      </c>
      <c r="J144" s="89">
        <v>40.17094017094017</v>
      </c>
      <c r="K144" s="89">
        <v>1.5596766524013315</v>
      </c>
      <c r="L144" s="1010">
        <v>7.9038839189486287E-2</v>
      </c>
    </row>
    <row r="145" spans="1:12" ht="14.25">
      <c r="A145" s="44" t="s">
        <v>117</v>
      </c>
      <c r="B145" s="48" t="s">
        <v>31</v>
      </c>
      <c r="C145" s="90">
        <v>12056.163059202923</v>
      </c>
      <c r="D145" s="90">
        <v>11999.833785167915</v>
      </c>
      <c r="E145" s="91">
        <v>12297.286320386982</v>
      </c>
      <c r="F145" s="91">
        <v>12239.830460871273</v>
      </c>
      <c r="G145" s="1011">
        <v>0.46941711896570459</v>
      </c>
      <c r="H145" s="92">
        <v>277.10861056751469</v>
      </c>
      <c r="I145" s="92">
        <v>-0.59697344592401003</v>
      </c>
      <c r="J145" s="93">
        <v>39.872262773722625</v>
      </c>
      <c r="K145" s="93">
        <v>14.579172610556348</v>
      </c>
      <c r="L145" s="1012">
        <v>0.70926625773427787</v>
      </c>
    </row>
    <row r="146" spans="1:12" ht="15">
      <c r="A146" s="46" t="s">
        <v>117</v>
      </c>
      <c r="B146" s="47" t="s">
        <v>32</v>
      </c>
      <c r="C146" s="79">
        <v>11438.48137254902</v>
      </c>
      <c r="D146" s="79">
        <v>11474.839215686274</v>
      </c>
      <c r="E146" s="80">
        <v>11667.251</v>
      </c>
      <c r="F146" s="80">
        <v>11704.335999999999</v>
      </c>
      <c r="G146" s="1004">
        <v>-0.31684838849464958</v>
      </c>
      <c r="H146" s="81">
        <v>246.1</v>
      </c>
      <c r="I146" s="81">
        <v>-1.9521912350597632</v>
      </c>
      <c r="J146" s="89">
        <v>33.898305084745758</v>
      </c>
      <c r="K146" s="89">
        <v>3.7565382786495483</v>
      </c>
      <c r="L146" s="1010">
        <v>2.3306185508570998E-2</v>
      </c>
    </row>
    <row r="147" spans="1:12" ht="15">
      <c r="A147" s="46" t="s">
        <v>117</v>
      </c>
      <c r="B147" s="47" t="s">
        <v>33</v>
      </c>
      <c r="C147" s="79">
        <v>12285.428431372549</v>
      </c>
      <c r="D147" s="79">
        <v>12177.022549019608</v>
      </c>
      <c r="E147" s="80">
        <v>12531.137000000001</v>
      </c>
      <c r="F147" s="80">
        <v>12420.563</v>
      </c>
      <c r="G147" s="1004">
        <v>0.89024949996228453</v>
      </c>
      <c r="H147" s="81">
        <v>283</v>
      </c>
      <c r="I147" s="81">
        <v>-1.3249651324965173</v>
      </c>
      <c r="J147" s="81">
        <v>35.397039030955582</v>
      </c>
      <c r="K147" s="81">
        <v>9.5672848311935326</v>
      </c>
      <c r="L147" s="1005">
        <v>0.16460196609608957</v>
      </c>
    </row>
    <row r="148" spans="1:12" ht="15.75" thickBot="1">
      <c r="A148" s="56" t="s">
        <v>117</v>
      </c>
      <c r="B148" s="57" t="s">
        <v>36</v>
      </c>
      <c r="C148" s="82">
        <v>11934.411764705883</v>
      </c>
      <c r="D148" s="82">
        <v>12060.347058823529</v>
      </c>
      <c r="E148" s="83">
        <v>12173.1</v>
      </c>
      <c r="F148" s="83">
        <v>12301.554</v>
      </c>
      <c r="G148" s="1006">
        <v>-1.044209536453685</v>
      </c>
      <c r="H148" s="84">
        <v>325</v>
      </c>
      <c r="I148" s="84">
        <v>2.4590163934426266</v>
      </c>
      <c r="J148" s="84">
        <v>127.58620689655173</v>
      </c>
      <c r="K148" s="84">
        <v>1.2553495007132667</v>
      </c>
      <c r="L148" s="1007">
        <v>0.52135810612961697</v>
      </c>
    </row>
    <row r="149" spans="1:12">
      <c r="G149" s="65"/>
      <c r="H149" s="65"/>
      <c r="I149" s="65"/>
      <c r="J149" s="65"/>
      <c r="K149" s="65"/>
      <c r="L149" s="65"/>
    </row>
    <row r="150" spans="1:12" ht="13.5" thickBot="1">
      <c r="G150" s="65"/>
      <c r="H150" s="65"/>
      <c r="I150" s="65"/>
      <c r="J150" s="65"/>
      <c r="K150" s="65"/>
      <c r="L150" s="1107"/>
    </row>
    <row r="151" spans="1:12" ht="21" thickBot="1">
      <c r="A151" s="968" t="s">
        <v>335</v>
      </c>
      <c r="B151" s="959"/>
      <c r="C151" s="959"/>
      <c r="D151" s="959"/>
      <c r="E151" s="959"/>
      <c r="F151" s="959"/>
      <c r="G151" s="1079"/>
      <c r="H151" s="1079"/>
      <c r="I151" s="1079"/>
      <c r="J151" s="1079"/>
      <c r="K151" s="1079"/>
      <c r="L151" s="1080"/>
    </row>
    <row r="152" spans="1:12" ht="12.75" customHeight="1">
      <c r="A152" s="27"/>
      <c r="B152" s="28"/>
      <c r="C152" s="3" t="s">
        <v>9</v>
      </c>
      <c r="D152" s="3" t="s">
        <v>9</v>
      </c>
      <c r="E152" s="3"/>
      <c r="F152" s="3"/>
      <c r="G152" s="960"/>
      <c r="H152" s="1346" t="s">
        <v>10</v>
      </c>
      <c r="I152" s="1347"/>
      <c r="J152" s="991" t="s">
        <v>11</v>
      </c>
      <c r="K152" s="961" t="s">
        <v>12</v>
      </c>
      <c r="L152" s="962"/>
    </row>
    <row r="153" spans="1:12" ht="15.75" customHeight="1">
      <c r="A153" s="29" t="s">
        <v>13</v>
      </c>
      <c r="B153" s="30" t="s">
        <v>14</v>
      </c>
      <c r="C153" s="963" t="s">
        <v>40</v>
      </c>
      <c r="D153" s="963" t="s">
        <v>40</v>
      </c>
      <c r="E153" s="964" t="s">
        <v>41</v>
      </c>
      <c r="F153" s="965"/>
      <c r="G153" s="992"/>
      <c r="H153" s="1344" t="s">
        <v>15</v>
      </c>
      <c r="I153" s="1345"/>
      <c r="J153" s="993" t="s">
        <v>16</v>
      </c>
      <c r="K153" s="966" t="s">
        <v>17</v>
      </c>
      <c r="L153" s="967"/>
    </row>
    <row r="154" spans="1:12" ht="26.25" thickBot="1">
      <c r="A154" s="31" t="s">
        <v>18</v>
      </c>
      <c r="B154" s="32" t="s">
        <v>19</v>
      </c>
      <c r="C154" s="882" t="s">
        <v>481</v>
      </c>
      <c r="D154" s="1258" t="s">
        <v>468</v>
      </c>
      <c r="E154" s="957" t="s">
        <v>481</v>
      </c>
      <c r="F154" s="1259" t="s">
        <v>468</v>
      </c>
      <c r="G154" s="990" t="s">
        <v>20</v>
      </c>
      <c r="H154" s="66" t="s">
        <v>481</v>
      </c>
      <c r="I154" s="895" t="s">
        <v>20</v>
      </c>
      <c r="J154" s="994" t="s">
        <v>20</v>
      </c>
      <c r="K154" s="958" t="s">
        <v>481</v>
      </c>
      <c r="L154" s="995" t="s">
        <v>21</v>
      </c>
    </row>
    <row r="155" spans="1:12" ht="15" thickBot="1">
      <c r="A155" s="33" t="s">
        <v>22</v>
      </c>
      <c r="B155" s="34" t="s">
        <v>23</v>
      </c>
      <c r="C155" s="67">
        <v>11706.388991722302</v>
      </c>
      <c r="D155" s="67">
        <v>11628.656558163802</v>
      </c>
      <c r="E155" s="68">
        <v>11940.516771556748</v>
      </c>
      <c r="F155" s="1260">
        <v>11861.22968932708</v>
      </c>
      <c r="G155" s="996">
        <v>0.6684558372645959</v>
      </c>
      <c r="H155" s="69">
        <v>326.65694272253904</v>
      </c>
      <c r="I155" s="69">
        <v>-7.9825284667952662E-2</v>
      </c>
      <c r="J155" s="70">
        <v>23.654760079717921</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v>11689.684745941388</v>
      </c>
      <c r="D157" s="72">
        <v>11619.037843944163</v>
      </c>
      <c r="E157" s="73">
        <v>11923.478440860215</v>
      </c>
      <c r="F157" s="73">
        <v>11851.418600823046</v>
      </c>
      <c r="G157" s="1000">
        <v>0.60802712708303785</v>
      </c>
      <c r="H157" s="74">
        <v>232.5</v>
      </c>
      <c r="I157" s="74">
        <v>-13.888888888888889</v>
      </c>
      <c r="J157" s="74">
        <v>-55.555555555555557</v>
      </c>
      <c r="K157" s="74">
        <v>4.9590875278948676E-2</v>
      </c>
      <c r="L157" s="1001">
        <v>-8.8382449878187608E-2</v>
      </c>
    </row>
    <row r="158" spans="1:12" ht="15">
      <c r="A158" s="46" t="s">
        <v>109</v>
      </c>
      <c r="B158" s="75" t="s">
        <v>23</v>
      </c>
      <c r="C158" s="76">
        <v>12195.06949732025</v>
      </c>
      <c r="D158" s="76">
        <v>12143.253052441167</v>
      </c>
      <c r="E158" s="77">
        <v>12438.970887266654</v>
      </c>
      <c r="F158" s="77">
        <v>12386.118113489991</v>
      </c>
      <c r="G158" s="1002">
        <v>0.42670975112937459</v>
      </c>
      <c r="H158" s="78">
        <v>362.20038000584623</v>
      </c>
      <c r="I158" s="78">
        <v>0.48349627219234731</v>
      </c>
      <c r="J158" s="78">
        <v>19.240153363541303</v>
      </c>
      <c r="K158" s="78">
        <v>42.412596082320853</v>
      </c>
      <c r="L158" s="1003">
        <v>-1.5702339038818138</v>
      </c>
    </row>
    <row r="159" spans="1:12" ht="15">
      <c r="A159" s="39" t="s">
        <v>110</v>
      </c>
      <c r="B159" s="40" t="s">
        <v>23</v>
      </c>
      <c r="C159" s="79">
        <v>12070.441978936682</v>
      </c>
      <c r="D159" s="79">
        <v>11889.248559731584</v>
      </c>
      <c r="E159" s="80">
        <v>12311.850818515415</v>
      </c>
      <c r="F159" s="80">
        <v>12127.033530926217</v>
      </c>
      <c r="G159" s="1004">
        <v>1.5240106916326979</v>
      </c>
      <c r="H159" s="81">
        <v>395.7466804979253</v>
      </c>
      <c r="I159" s="81">
        <v>3.3883331619748152</v>
      </c>
      <c r="J159" s="81">
        <v>15.865384615384615</v>
      </c>
      <c r="K159" s="81">
        <v>5.9757004711133153</v>
      </c>
      <c r="L159" s="1005">
        <v>-0.40173322503876108</v>
      </c>
    </row>
    <row r="160" spans="1:12" ht="15">
      <c r="A160" s="39" t="s">
        <v>111</v>
      </c>
      <c r="B160" s="40" t="s">
        <v>23</v>
      </c>
      <c r="C160" s="79" t="s">
        <v>100</v>
      </c>
      <c r="D160" s="79" t="s">
        <v>100</v>
      </c>
      <c r="E160" s="80" t="s">
        <v>100</v>
      </c>
      <c r="F160" s="80" t="s">
        <v>100</v>
      </c>
      <c r="G160" s="1004" t="s">
        <v>100</v>
      </c>
      <c r="H160" s="81" t="s">
        <v>100</v>
      </c>
      <c r="I160" s="81" t="s">
        <v>100</v>
      </c>
      <c r="J160" s="81" t="s">
        <v>100</v>
      </c>
      <c r="K160" s="81" t="s">
        <v>100</v>
      </c>
      <c r="L160" s="1005" t="s">
        <v>100</v>
      </c>
    </row>
    <row r="161" spans="1:12" ht="15">
      <c r="A161" s="39" t="s">
        <v>98</v>
      </c>
      <c r="B161" s="40" t="s">
        <v>23</v>
      </c>
      <c r="C161" s="79">
        <v>10188.866269666996</v>
      </c>
      <c r="D161" s="79">
        <v>10052.618467245862</v>
      </c>
      <c r="E161" s="80">
        <v>10392.643595060335</v>
      </c>
      <c r="F161" s="80">
        <v>10253.67083659078</v>
      </c>
      <c r="G161" s="1004">
        <v>1.3553463992000194</v>
      </c>
      <c r="H161" s="81">
        <v>285.59786771105308</v>
      </c>
      <c r="I161" s="81">
        <v>-1.0907829315445374</v>
      </c>
      <c r="J161" s="81">
        <v>30.346001134429951</v>
      </c>
      <c r="K161" s="81">
        <v>28.489957847756013</v>
      </c>
      <c r="L161" s="1005">
        <v>1.462516486419208</v>
      </c>
    </row>
    <row r="162" spans="1:12" ht="15.75" thickBot="1">
      <c r="A162" s="41" t="s">
        <v>112</v>
      </c>
      <c r="B162" s="42" t="s">
        <v>23</v>
      </c>
      <c r="C162" s="82">
        <v>12292.531380030607</v>
      </c>
      <c r="D162" s="82">
        <v>12163.523368722184</v>
      </c>
      <c r="E162" s="83">
        <v>12538.382007631219</v>
      </c>
      <c r="F162" s="83">
        <v>12406.793836096629</v>
      </c>
      <c r="G162" s="1006">
        <v>1.0606138320098757</v>
      </c>
      <c r="H162" s="84">
        <v>294.3275658248254</v>
      </c>
      <c r="I162" s="84">
        <v>0.90702988739253321</v>
      </c>
      <c r="J162" s="84">
        <v>26.944065484311054</v>
      </c>
      <c r="K162" s="84">
        <v>23.072154723530872</v>
      </c>
      <c r="L162" s="1007">
        <v>0.59783309237955962</v>
      </c>
    </row>
    <row r="163" spans="1:12" ht="15" thickBot="1">
      <c r="A163" s="35"/>
      <c r="B163" s="43"/>
      <c r="C163" s="71"/>
      <c r="D163" s="71"/>
      <c r="E163" s="71"/>
      <c r="F163" s="71"/>
      <c r="G163" s="998"/>
      <c r="H163" s="70"/>
      <c r="I163" s="70"/>
      <c r="J163" s="70"/>
      <c r="K163" s="70"/>
      <c r="L163" s="999"/>
    </row>
    <row r="164" spans="1:12" ht="14.25">
      <c r="A164" s="44" t="s">
        <v>113</v>
      </c>
      <c r="B164" s="45" t="s">
        <v>25</v>
      </c>
      <c r="C164" s="85" t="s">
        <v>100</v>
      </c>
      <c r="D164" s="85" t="s">
        <v>100</v>
      </c>
      <c r="E164" s="86" t="s">
        <v>100</v>
      </c>
      <c r="F164" s="86" t="s">
        <v>100</v>
      </c>
      <c r="G164" s="1008" t="s">
        <v>100</v>
      </c>
      <c r="H164" s="87" t="s">
        <v>100</v>
      </c>
      <c r="I164" s="87" t="s">
        <v>100</v>
      </c>
      <c r="J164" s="88" t="s">
        <v>100</v>
      </c>
      <c r="K164" s="88" t="s">
        <v>100</v>
      </c>
      <c r="L164" s="1009" t="s">
        <v>100</v>
      </c>
    </row>
    <row r="165" spans="1:12" ht="15">
      <c r="A165" s="46" t="s">
        <v>113</v>
      </c>
      <c r="B165" s="47" t="s">
        <v>26</v>
      </c>
      <c r="C165" s="79" t="s">
        <v>100</v>
      </c>
      <c r="D165" s="79" t="s">
        <v>100</v>
      </c>
      <c r="E165" s="80" t="s">
        <v>100</v>
      </c>
      <c r="F165" s="80" t="s">
        <v>100</v>
      </c>
      <c r="G165" s="1004" t="s">
        <v>100</v>
      </c>
      <c r="H165" s="81" t="s">
        <v>100</v>
      </c>
      <c r="I165" s="81" t="s">
        <v>100</v>
      </c>
      <c r="J165" s="89" t="s">
        <v>100</v>
      </c>
      <c r="K165" s="89" t="s">
        <v>100</v>
      </c>
      <c r="L165" s="1010" t="s">
        <v>100</v>
      </c>
    </row>
    <row r="166" spans="1:12" ht="15">
      <c r="A166" s="46" t="s">
        <v>113</v>
      </c>
      <c r="B166" s="47" t="s">
        <v>27</v>
      </c>
      <c r="C166" s="79" t="s">
        <v>100</v>
      </c>
      <c r="D166" s="79" t="s">
        <v>100</v>
      </c>
      <c r="E166" s="80" t="s">
        <v>100</v>
      </c>
      <c r="F166" s="80" t="s">
        <v>100</v>
      </c>
      <c r="G166" s="1004" t="s">
        <v>100</v>
      </c>
      <c r="H166" s="81" t="s">
        <v>100</v>
      </c>
      <c r="I166" s="81" t="s">
        <v>100</v>
      </c>
      <c r="J166" s="89" t="s">
        <v>100</v>
      </c>
      <c r="K166" s="89" t="s">
        <v>100</v>
      </c>
      <c r="L166" s="1010" t="s">
        <v>100</v>
      </c>
    </row>
    <row r="167" spans="1:12" ht="14.25">
      <c r="A167" s="44" t="s">
        <v>113</v>
      </c>
      <c r="B167" s="48" t="s">
        <v>28</v>
      </c>
      <c r="C167" s="90" t="s">
        <v>254</v>
      </c>
      <c r="D167" s="90" t="s">
        <v>254</v>
      </c>
      <c r="E167" s="91" t="s">
        <v>254</v>
      </c>
      <c r="F167" s="91" t="s">
        <v>254</v>
      </c>
      <c r="G167" s="1011" t="s">
        <v>100</v>
      </c>
      <c r="H167" s="92" t="s">
        <v>254</v>
      </c>
      <c r="I167" s="92" t="s">
        <v>100</v>
      </c>
      <c r="J167" s="93" t="s">
        <v>100</v>
      </c>
      <c r="K167" s="93">
        <v>2.4795437639474338E-2</v>
      </c>
      <c r="L167" s="1012" t="s">
        <v>100</v>
      </c>
    </row>
    <row r="168" spans="1:12" ht="15">
      <c r="A168" s="46" t="s">
        <v>113</v>
      </c>
      <c r="B168" s="47" t="s">
        <v>29</v>
      </c>
      <c r="C168" s="79" t="s">
        <v>254</v>
      </c>
      <c r="D168" s="79" t="s">
        <v>254</v>
      </c>
      <c r="E168" s="80" t="s">
        <v>254</v>
      </c>
      <c r="F168" s="80" t="s">
        <v>254</v>
      </c>
      <c r="G168" s="1004" t="s">
        <v>100</v>
      </c>
      <c r="H168" s="81" t="s">
        <v>254</v>
      </c>
      <c r="I168" s="81" t="s">
        <v>100</v>
      </c>
      <c r="J168" s="89" t="s">
        <v>100</v>
      </c>
      <c r="K168" s="89">
        <v>2.4795437639474338E-2</v>
      </c>
      <c r="L168" s="1010" t="s">
        <v>100</v>
      </c>
    </row>
    <row r="169" spans="1:12" ht="15">
      <c r="A169" s="46" t="s">
        <v>113</v>
      </c>
      <c r="B169" s="47" t="s">
        <v>30</v>
      </c>
      <c r="C169" s="79" t="s">
        <v>100</v>
      </c>
      <c r="D169" s="79" t="s">
        <v>100</v>
      </c>
      <c r="E169" s="80" t="s">
        <v>100</v>
      </c>
      <c r="F169" s="80" t="s">
        <v>100</v>
      </c>
      <c r="G169" s="1004" t="s">
        <v>100</v>
      </c>
      <c r="H169" s="81" t="s">
        <v>100</v>
      </c>
      <c r="I169" s="81" t="s">
        <v>100</v>
      </c>
      <c r="J169" s="89" t="s">
        <v>100</v>
      </c>
      <c r="K169" s="89" t="s">
        <v>100</v>
      </c>
      <c r="L169" s="1010" t="s">
        <v>100</v>
      </c>
    </row>
    <row r="170" spans="1:12" ht="14.25">
      <c r="A170" s="44" t="s">
        <v>113</v>
      </c>
      <c r="B170" s="48" t="s">
        <v>31</v>
      </c>
      <c r="C170" s="90" t="s">
        <v>254</v>
      </c>
      <c r="D170" s="90">
        <v>11327.946606334843</v>
      </c>
      <c r="E170" s="91" t="s">
        <v>254</v>
      </c>
      <c r="F170" s="91">
        <v>11554.505538461539</v>
      </c>
      <c r="G170" s="1011" t="s">
        <v>100</v>
      </c>
      <c r="H170" s="92" t="s">
        <v>254</v>
      </c>
      <c r="I170" s="92" t="s">
        <v>100</v>
      </c>
      <c r="J170" s="93" t="s">
        <v>100</v>
      </c>
      <c r="K170" s="93">
        <v>2.4795437639474338E-2</v>
      </c>
      <c r="L170" s="1012" t="s">
        <v>100</v>
      </c>
    </row>
    <row r="171" spans="1:12" ht="15">
      <c r="A171" s="46" t="s">
        <v>113</v>
      </c>
      <c r="B171" s="47" t="s">
        <v>32</v>
      </c>
      <c r="C171" s="79" t="s">
        <v>254</v>
      </c>
      <c r="D171" s="79" t="s">
        <v>254</v>
      </c>
      <c r="E171" s="80" t="s">
        <v>254</v>
      </c>
      <c r="F171" s="80" t="s">
        <v>254</v>
      </c>
      <c r="G171" s="1004" t="s">
        <v>100</v>
      </c>
      <c r="H171" s="81" t="s">
        <v>254</v>
      </c>
      <c r="I171" s="81" t="s">
        <v>100</v>
      </c>
      <c r="J171" s="89" t="s">
        <v>100</v>
      </c>
      <c r="K171" s="89">
        <v>2.4795437639474338E-2</v>
      </c>
      <c r="L171" s="1010" t="s">
        <v>100</v>
      </c>
    </row>
    <row r="172" spans="1:12" ht="15.75" thickBot="1">
      <c r="A172" s="49" t="s">
        <v>113</v>
      </c>
      <c r="B172" s="50" t="s">
        <v>33</v>
      </c>
      <c r="C172" s="94" t="s">
        <v>100</v>
      </c>
      <c r="D172" s="94" t="s">
        <v>254</v>
      </c>
      <c r="E172" s="95" t="s">
        <v>100</v>
      </c>
      <c r="F172" s="95" t="s">
        <v>254</v>
      </c>
      <c r="G172" s="1013" t="s">
        <v>100</v>
      </c>
      <c r="H172" s="89" t="s">
        <v>100</v>
      </c>
      <c r="I172" s="89" t="s">
        <v>100</v>
      </c>
      <c r="J172" s="89" t="s">
        <v>100</v>
      </c>
      <c r="K172" s="89" t="s">
        <v>100</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12845.572548689286</v>
      </c>
      <c r="D174" s="85">
        <v>12851.957859519271</v>
      </c>
      <c r="E174" s="86">
        <v>13102.483999663073</v>
      </c>
      <c r="F174" s="86">
        <v>13108.997016709656</v>
      </c>
      <c r="G174" s="1008">
        <v>-4.9683564946133359E-2</v>
      </c>
      <c r="H174" s="87">
        <v>420.97163120567376</v>
      </c>
      <c r="I174" s="87">
        <v>8.4765589929893248E-2</v>
      </c>
      <c r="J174" s="88">
        <v>33.018867924528301</v>
      </c>
      <c r="K174" s="88">
        <v>3.4961567071658814</v>
      </c>
      <c r="L174" s="1009">
        <v>0.24611838124222629</v>
      </c>
    </row>
    <row r="175" spans="1:12" ht="15">
      <c r="A175" s="46" t="s">
        <v>114</v>
      </c>
      <c r="B175" s="47" t="s">
        <v>26</v>
      </c>
      <c r="C175" s="79">
        <v>12956.506862745098</v>
      </c>
      <c r="D175" s="79">
        <v>12904.778431372548</v>
      </c>
      <c r="E175" s="80">
        <v>13215.637000000001</v>
      </c>
      <c r="F175" s="80">
        <v>13162.874</v>
      </c>
      <c r="G175" s="1004">
        <v>0.40084710983331479</v>
      </c>
      <c r="H175" s="81">
        <v>411.4</v>
      </c>
      <c r="I175" s="81">
        <v>-0.57999033349444995</v>
      </c>
      <c r="J175" s="89">
        <v>32.8125</v>
      </c>
      <c r="K175" s="89">
        <v>2.1076121993553185</v>
      </c>
      <c r="L175" s="1010">
        <v>0.14532490823160238</v>
      </c>
    </row>
    <row r="176" spans="1:12" ht="15">
      <c r="A176" s="46" t="s">
        <v>114</v>
      </c>
      <c r="B176" s="47" t="s">
        <v>27</v>
      </c>
      <c r="C176" s="79">
        <v>12686.516666666666</v>
      </c>
      <c r="D176" s="79">
        <v>12774.667647058823</v>
      </c>
      <c r="E176" s="80">
        <v>12940.246999999999</v>
      </c>
      <c r="F176" s="80">
        <v>13030.161</v>
      </c>
      <c r="G176" s="1004">
        <v>-0.69004519591124525</v>
      </c>
      <c r="H176" s="81">
        <v>435.5</v>
      </c>
      <c r="I176" s="81">
        <v>1.0440835266821344</v>
      </c>
      <c r="J176" s="89">
        <v>33.333333333333329</v>
      </c>
      <c r="K176" s="89">
        <v>1.3885445078105629</v>
      </c>
      <c r="L176" s="1010">
        <v>0.10079347301062436</v>
      </c>
    </row>
    <row r="177" spans="1:12" ht="14.25">
      <c r="A177" s="44" t="s">
        <v>114</v>
      </c>
      <c r="B177" s="48" t="s">
        <v>28</v>
      </c>
      <c r="C177" s="90">
        <v>12390.448019662592</v>
      </c>
      <c r="D177" s="90">
        <v>12332.302973383414</v>
      </c>
      <c r="E177" s="91">
        <v>12638.256980055843</v>
      </c>
      <c r="F177" s="91">
        <v>12578.949032851082</v>
      </c>
      <c r="G177" s="1011">
        <v>0.47148571037113668</v>
      </c>
      <c r="H177" s="92">
        <v>389.23059360730593</v>
      </c>
      <c r="I177" s="92">
        <v>1.2961443945139155</v>
      </c>
      <c r="J177" s="93">
        <v>14.420062695924765</v>
      </c>
      <c r="K177" s="93">
        <v>13.5755021076122</v>
      </c>
      <c r="L177" s="1012">
        <v>-1.0956614674299594</v>
      </c>
    </row>
    <row r="178" spans="1:12" ht="15">
      <c r="A178" s="46" t="s">
        <v>114</v>
      </c>
      <c r="B178" s="47" t="s">
        <v>29</v>
      </c>
      <c r="C178" s="79">
        <v>12362.363725490197</v>
      </c>
      <c r="D178" s="79">
        <v>12341.331372549019</v>
      </c>
      <c r="E178" s="80">
        <v>12609.611000000001</v>
      </c>
      <c r="F178" s="80">
        <v>12588.157999999999</v>
      </c>
      <c r="G178" s="1004">
        <v>0.17042207446078561</v>
      </c>
      <c r="H178" s="81">
        <v>380.8</v>
      </c>
      <c r="I178" s="81">
        <v>2.3655913978494656</v>
      </c>
      <c r="J178" s="89">
        <v>30.701754385964914</v>
      </c>
      <c r="K178" s="89">
        <v>7.3890404165633523</v>
      </c>
      <c r="L178" s="1010">
        <v>0.39839194193511318</v>
      </c>
    </row>
    <row r="179" spans="1:12" ht="15">
      <c r="A179" s="46" t="s">
        <v>114</v>
      </c>
      <c r="B179" s="47" t="s">
        <v>30</v>
      </c>
      <c r="C179" s="79">
        <v>12422.438235294117</v>
      </c>
      <c r="D179" s="79">
        <v>12324.572549019607</v>
      </c>
      <c r="E179" s="80">
        <v>12670.887000000001</v>
      </c>
      <c r="F179" s="80">
        <v>12571.064</v>
      </c>
      <c r="G179" s="1004">
        <v>0.7940696189280424</v>
      </c>
      <c r="H179" s="81">
        <v>399.3</v>
      </c>
      <c r="I179" s="81">
        <v>0.98634294385433341</v>
      </c>
      <c r="J179" s="89">
        <v>-0.39920159680638717</v>
      </c>
      <c r="K179" s="89">
        <v>6.186461691048847</v>
      </c>
      <c r="L179" s="1010">
        <v>-1.4940534093650735</v>
      </c>
    </row>
    <row r="180" spans="1:12" ht="14.25">
      <c r="A180" s="44" t="s">
        <v>114</v>
      </c>
      <c r="B180" s="48" t="s">
        <v>31</v>
      </c>
      <c r="C180" s="90">
        <v>11963.847093851662</v>
      </c>
      <c r="D180" s="90">
        <v>11913.332149171929</v>
      </c>
      <c r="E180" s="91">
        <v>12203.124035728695</v>
      </c>
      <c r="F180" s="91">
        <v>12151.598792155368</v>
      </c>
      <c r="G180" s="1011">
        <v>0.42402028288318855</v>
      </c>
      <c r="H180" s="92">
        <v>339.61154598825834</v>
      </c>
      <c r="I180" s="92">
        <v>1.4660449894618623E-2</v>
      </c>
      <c r="J180" s="93">
        <v>20.235294117647058</v>
      </c>
      <c r="K180" s="93">
        <v>25.340937267542774</v>
      </c>
      <c r="L180" s="1012">
        <v>-0.72069081769408072</v>
      </c>
    </row>
    <row r="181" spans="1:12" ht="15">
      <c r="A181" s="46" t="s">
        <v>114</v>
      </c>
      <c r="B181" s="47" t="s">
        <v>32</v>
      </c>
      <c r="C181" s="79">
        <v>11946.52843137255</v>
      </c>
      <c r="D181" s="79">
        <v>11864.472549019609</v>
      </c>
      <c r="E181" s="80">
        <v>12185.459000000001</v>
      </c>
      <c r="F181" s="80">
        <v>12101.762000000001</v>
      </c>
      <c r="G181" s="1004">
        <v>0.69161003166315871</v>
      </c>
      <c r="H181" s="81">
        <v>330.3</v>
      </c>
      <c r="I181" s="81">
        <v>1.1328842620943014</v>
      </c>
      <c r="J181" s="89">
        <v>33.428571428571431</v>
      </c>
      <c r="K181" s="89">
        <v>17.369204066451776</v>
      </c>
      <c r="L181" s="1010">
        <v>1.2723161314525449</v>
      </c>
    </row>
    <row r="182" spans="1:12" ht="15.75" thickBot="1">
      <c r="A182" s="49" t="s">
        <v>114</v>
      </c>
      <c r="B182" s="50" t="s">
        <v>33</v>
      </c>
      <c r="C182" s="94">
        <v>11998.478431372549</v>
      </c>
      <c r="D182" s="94">
        <v>11984.830392156862</v>
      </c>
      <c r="E182" s="95">
        <v>12238.448</v>
      </c>
      <c r="F182" s="95">
        <v>12224.527</v>
      </c>
      <c r="G182" s="1013">
        <v>0.11387761669633743</v>
      </c>
      <c r="H182" s="89">
        <v>359.9</v>
      </c>
      <c r="I182" s="89">
        <v>-0.16643550624133779</v>
      </c>
      <c r="J182" s="89">
        <v>-1.0769230769230769</v>
      </c>
      <c r="K182" s="89">
        <v>7.9717332010909994</v>
      </c>
      <c r="L182" s="1010">
        <v>-1.9930069491466211</v>
      </c>
    </row>
    <row r="183" spans="1:12" ht="15.75" thickBot="1">
      <c r="A183" s="51"/>
      <c r="B183" s="52"/>
      <c r="C183" s="96"/>
      <c r="D183" s="96"/>
      <c r="E183" s="96"/>
      <c r="F183" s="96"/>
      <c r="G183" s="1014"/>
      <c r="H183" s="97"/>
      <c r="I183" s="97"/>
      <c r="J183" s="97"/>
      <c r="K183" s="97"/>
      <c r="L183" s="1015"/>
    </row>
    <row r="184" spans="1:12" ht="15">
      <c r="A184" s="46" t="s">
        <v>115</v>
      </c>
      <c r="B184" s="53" t="s">
        <v>30</v>
      </c>
      <c r="C184" s="98">
        <v>12291.915686274511</v>
      </c>
      <c r="D184" s="98">
        <v>12090.158823529411</v>
      </c>
      <c r="E184" s="99">
        <v>12537.754000000001</v>
      </c>
      <c r="F184" s="99">
        <v>12331.962</v>
      </c>
      <c r="G184" s="1016">
        <v>1.6687693328928623</v>
      </c>
      <c r="H184" s="100">
        <v>412.7</v>
      </c>
      <c r="I184" s="100">
        <v>2.5851354710415055</v>
      </c>
      <c r="J184" s="100">
        <v>52.985074626865668</v>
      </c>
      <c r="K184" s="100">
        <v>2.5415323580461195</v>
      </c>
      <c r="L184" s="1017">
        <v>0.48726285015097925</v>
      </c>
    </row>
    <row r="185" spans="1:12" ht="15.75" thickBot="1">
      <c r="A185" s="49" t="s">
        <v>115</v>
      </c>
      <c r="B185" s="50" t="s">
        <v>33</v>
      </c>
      <c r="C185" s="94">
        <v>11893.90980392157</v>
      </c>
      <c r="D185" s="94">
        <v>11786.428431372547</v>
      </c>
      <c r="E185" s="95">
        <v>12131.788</v>
      </c>
      <c r="F185" s="95">
        <v>12022.156999999999</v>
      </c>
      <c r="G185" s="1013">
        <v>0.91190790471294991</v>
      </c>
      <c r="H185" s="89">
        <v>383.2</v>
      </c>
      <c r="I185" s="89">
        <v>2.5970548862115099</v>
      </c>
      <c r="J185" s="89">
        <v>-1.773049645390071</v>
      </c>
      <c r="K185" s="89">
        <v>3.4341681130671957</v>
      </c>
      <c r="L185" s="1010">
        <v>-0.88899607518974166</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t="s">
        <v>100</v>
      </c>
      <c r="D194" s="90" t="s">
        <v>100</v>
      </c>
      <c r="E194" s="91" t="s">
        <v>100</v>
      </c>
      <c r="F194" s="91" t="s">
        <v>100</v>
      </c>
      <c r="G194" s="1011" t="s">
        <v>100</v>
      </c>
      <c r="H194" s="92" t="s">
        <v>100</v>
      </c>
      <c r="I194" s="92" t="s">
        <v>100</v>
      </c>
      <c r="J194" s="93" t="s">
        <v>100</v>
      </c>
      <c r="K194" s="93" t="s">
        <v>100</v>
      </c>
      <c r="L194" s="1012" t="s">
        <v>100</v>
      </c>
    </row>
    <row r="195" spans="1:12" ht="15">
      <c r="A195" s="39" t="s">
        <v>116</v>
      </c>
      <c r="B195" s="47" t="s">
        <v>33</v>
      </c>
      <c r="C195" s="79" t="s">
        <v>100</v>
      </c>
      <c r="D195" s="79" t="s">
        <v>100</v>
      </c>
      <c r="E195" s="80" t="s">
        <v>100</v>
      </c>
      <c r="F195" s="80" t="s">
        <v>100</v>
      </c>
      <c r="G195" s="1004" t="s">
        <v>100</v>
      </c>
      <c r="H195" s="81" t="s">
        <v>100</v>
      </c>
      <c r="I195" s="81" t="s">
        <v>100</v>
      </c>
      <c r="J195" s="89" t="s">
        <v>100</v>
      </c>
      <c r="K195" s="89" t="s">
        <v>100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11091.745920297195</v>
      </c>
      <c r="D198" s="85">
        <v>10906.061465992647</v>
      </c>
      <c r="E198" s="86">
        <v>11313.580838703139</v>
      </c>
      <c r="F198" s="86">
        <v>11124.1826953125</v>
      </c>
      <c r="G198" s="1008">
        <v>1.7025803025551505</v>
      </c>
      <c r="H198" s="87">
        <v>352.52142857142854</v>
      </c>
      <c r="I198" s="87">
        <v>-1.3140309566932522</v>
      </c>
      <c r="J198" s="88">
        <v>30.232558139534881</v>
      </c>
      <c r="K198" s="88">
        <v>3.4713612695264073</v>
      </c>
      <c r="L198" s="1009">
        <v>0.17533183521704077</v>
      </c>
    </row>
    <row r="199" spans="1:12" ht="15">
      <c r="A199" s="46" t="s">
        <v>24</v>
      </c>
      <c r="B199" s="47" t="s">
        <v>29</v>
      </c>
      <c r="C199" s="79">
        <v>10768.922549019608</v>
      </c>
      <c r="D199" s="79">
        <v>10615.675490196078</v>
      </c>
      <c r="E199" s="80">
        <v>10984.300999999999</v>
      </c>
      <c r="F199" s="80">
        <v>10827.989</v>
      </c>
      <c r="G199" s="1004">
        <v>1.4435921573248727</v>
      </c>
      <c r="H199" s="81">
        <v>325</v>
      </c>
      <c r="I199" s="81">
        <v>-1.7236165709101872</v>
      </c>
      <c r="J199" s="89">
        <v>3.4482758620689653</v>
      </c>
      <c r="K199" s="89">
        <v>0.74386312918423014</v>
      </c>
      <c r="L199" s="1010">
        <v>-0.14529829960620366</v>
      </c>
    </row>
    <row r="200" spans="1:12" ht="15">
      <c r="A200" s="46" t="s">
        <v>24</v>
      </c>
      <c r="B200" s="47" t="s">
        <v>30</v>
      </c>
      <c r="C200" s="79">
        <v>11072.287254901961</v>
      </c>
      <c r="D200" s="79">
        <v>10841.522549019606</v>
      </c>
      <c r="E200" s="80">
        <v>11293.733</v>
      </c>
      <c r="F200" s="80">
        <v>11058.352999999999</v>
      </c>
      <c r="G200" s="1004">
        <v>2.1285267344965479</v>
      </c>
      <c r="H200" s="81">
        <v>350.1</v>
      </c>
      <c r="I200" s="81">
        <v>-1.6296712559707656</v>
      </c>
      <c r="J200" s="89">
        <v>58.82352941176471</v>
      </c>
      <c r="K200" s="89">
        <v>1.3389536325316143</v>
      </c>
      <c r="L200" s="1010">
        <v>0.29648850912214009</v>
      </c>
    </row>
    <row r="201" spans="1:12" ht="15">
      <c r="A201" s="46" t="s">
        <v>24</v>
      </c>
      <c r="B201" s="47" t="s">
        <v>35</v>
      </c>
      <c r="C201" s="79">
        <v>11261.612745098038</v>
      </c>
      <c r="D201" s="79">
        <v>11119.449999999999</v>
      </c>
      <c r="E201" s="80">
        <v>11486.844999999999</v>
      </c>
      <c r="F201" s="80">
        <v>11341.839</v>
      </c>
      <c r="G201" s="1004">
        <v>1.2785051877389497</v>
      </c>
      <c r="H201" s="81">
        <v>369.6</v>
      </c>
      <c r="I201" s="81">
        <v>-1.5712383488681696</v>
      </c>
      <c r="J201" s="89">
        <v>25.842696629213485</v>
      </c>
      <c r="K201" s="89">
        <v>1.3885445078105629</v>
      </c>
      <c r="L201" s="1010">
        <v>2.4141625701104008E-2</v>
      </c>
    </row>
    <row r="202" spans="1:12" ht="14.25">
      <c r="A202" s="44" t="s">
        <v>24</v>
      </c>
      <c r="B202" s="48" t="s">
        <v>31</v>
      </c>
      <c r="C202" s="90">
        <v>10626.997395170851</v>
      </c>
      <c r="D202" s="90">
        <v>10437.606431248907</v>
      </c>
      <c r="E202" s="91">
        <v>10839.537343074267</v>
      </c>
      <c r="F202" s="91">
        <v>10646.358559873885</v>
      </c>
      <c r="G202" s="1011">
        <v>1.8145057027148563</v>
      </c>
      <c r="H202" s="92">
        <v>300.30367170626351</v>
      </c>
      <c r="I202" s="92">
        <v>-0.30468927324560435</v>
      </c>
      <c r="J202" s="93">
        <v>26.849315068493151</v>
      </c>
      <c r="K202" s="93">
        <v>17.220431440614927</v>
      </c>
      <c r="L202" s="1012">
        <v>0.43367687983001346</v>
      </c>
    </row>
    <row r="203" spans="1:12" ht="15">
      <c r="A203" s="46" t="s">
        <v>24</v>
      </c>
      <c r="B203" s="47" t="s">
        <v>32</v>
      </c>
      <c r="C203" s="79">
        <v>10199.664705882353</v>
      </c>
      <c r="D203" s="79">
        <v>10043.044117647059</v>
      </c>
      <c r="E203" s="80">
        <v>10403.657999999999</v>
      </c>
      <c r="F203" s="80">
        <v>10243.905000000001</v>
      </c>
      <c r="G203" s="1004">
        <v>1.5594931815552642</v>
      </c>
      <c r="H203" s="81">
        <v>276.10000000000002</v>
      </c>
      <c r="I203" s="81">
        <v>-0.39682539682538459</v>
      </c>
      <c r="J203" s="89">
        <v>13.28125</v>
      </c>
      <c r="K203" s="89">
        <v>5.3930076865856682</v>
      </c>
      <c r="L203" s="1010">
        <v>-0.49385418678548021</v>
      </c>
    </row>
    <row r="204" spans="1:12" ht="15">
      <c r="A204" s="46" t="s">
        <v>24</v>
      </c>
      <c r="B204" s="47" t="s">
        <v>33</v>
      </c>
      <c r="C204" s="79">
        <v>10720.383333333333</v>
      </c>
      <c r="D204" s="79">
        <v>10530.340196078432</v>
      </c>
      <c r="E204" s="80">
        <v>10934.790999999999</v>
      </c>
      <c r="F204" s="80">
        <v>10740.947</v>
      </c>
      <c r="G204" s="1004">
        <v>1.8047198259147832</v>
      </c>
      <c r="H204" s="81">
        <v>298.5</v>
      </c>
      <c r="I204" s="81">
        <v>-1.7122160026341748</v>
      </c>
      <c r="J204" s="89">
        <v>23.059866962305986</v>
      </c>
      <c r="K204" s="89">
        <v>6.8807339449541285</v>
      </c>
      <c r="L204" s="1010">
        <v>-3.3262682364589402E-2</v>
      </c>
    </row>
    <row r="205" spans="1:12" ht="15">
      <c r="A205" s="46" t="s">
        <v>24</v>
      </c>
      <c r="B205" s="47" t="s">
        <v>36</v>
      </c>
      <c r="C205" s="79">
        <v>10899.875490196078</v>
      </c>
      <c r="D205" s="79">
        <v>10776.676470588234</v>
      </c>
      <c r="E205" s="80">
        <v>11117.873</v>
      </c>
      <c r="F205" s="80">
        <v>10992.21</v>
      </c>
      <c r="G205" s="1004">
        <v>1.1432005029016046</v>
      </c>
      <c r="H205" s="81">
        <v>329.2</v>
      </c>
      <c r="I205" s="81">
        <v>-0.96269554753308917</v>
      </c>
      <c r="J205" s="89">
        <v>53.46153846153846</v>
      </c>
      <c r="K205" s="89">
        <v>4.9466898090751306</v>
      </c>
      <c r="L205" s="1010">
        <v>0.96079374898008219</v>
      </c>
    </row>
    <row r="206" spans="1:12" ht="14.25">
      <c r="A206" s="44" t="s">
        <v>24</v>
      </c>
      <c r="B206" s="48" t="s">
        <v>37</v>
      </c>
      <c r="C206" s="90">
        <v>8253.5285759748094</v>
      </c>
      <c r="D206" s="90">
        <v>8172.9293907077608</v>
      </c>
      <c r="E206" s="91">
        <v>8418.5991474943057</v>
      </c>
      <c r="F206" s="91">
        <v>8336.387978521916</v>
      </c>
      <c r="G206" s="1011">
        <v>0.986172538804584</v>
      </c>
      <c r="H206" s="92">
        <v>223.33243243243246</v>
      </c>
      <c r="I206" s="92">
        <v>-1.2237564883943026</v>
      </c>
      <c r="J206" s="93">
        <v>38.852097130242825</v>
      </c>
      <c r="K206" s="93">
        <v>7.7981651376146797</v>
      </c>
      <c r="L206" s="1012">
        <v>0.85350777137215328</v>
      </c>
    </row>
    <row r="207" spans="1:12" ht="15">
      <c r="A207" s="46" t="s">
        <v>24</v>
      </c>
      <c r="B207" s="47" t="s">
        <v>102</v>
      </c>
      <c r="C207" s="101">
        <v>7887.1941176470591</v>
      </c>
      <c r="D207" s="101">
        <v>7698.096078431372</v>
      </c>
      <c r="E207" s="102">
        <v>8044.9380000000001</v>
      </c>
      <c r="F207" s="102">
        <v>7852.058</v>
      </c>
      <c r="G207" s="1018">
        <v>2.4564260732663987</v>
      </c>
      <c r="H207" s="103">
        <v>211.4</v>
      </c>
      <c r="I207" s="103">
        <v>0.95510983763132762</v>
      </c>
      <c r="J207" s="104">
        <v>58.677685950413228</v>
      </c>
      <c r="K207" s="104">
        <v>4.7607240267790729</v>
      </c>
      <c r="L207" s="1019">
        <v>1.050774616998297</v>
      </c>
    </row>
    <row r="208" spans="1:12" ht="15">
      <c r="A208" s="46" t="s">
        <v>24</v>
      </c>
      <c r="B208" s="47" t="s">
        <v>38</v>
      </c>
      <c r="C208" s="79">
        <v>8661.4666666666672</v>
      </c>
      <c r="D208" s="79">
        <v>8635.4039215686262</v>
      </c>
      <c r="E208" s="80">
        <v>8834.6959999999999</v>
      </c>
      <c r="F208" s="80">
        <v>8808.1119999999992</v>
      </c>
      <c r="G208" s="1004">
        <v>0.30181269266331701</v>
      </c>
      <c r="H208" s="81">
        <v>238.9</v>
      </c>
      <c r="I208" s="81">
        <v>-0.66528066528066288</v>
      </c>
      <c r="J208" s="89">
        <v>6.3218390804597711</v>
      </c>
      <c r="K208" s="89">
        <v>2.2935779816513762</v>
      </c>
      <c r="L208" s="1010">
        <v>-0.37390630471992514</v>
      </c>
    </row>
    <row r="209" spans="1:12" ht="15.75" thickBot="1">
      <c r="A209" s="46" t="s">
        <v>24</v>
      </c>
      <c r="B209" s="47" t="s">
        <v>39</v>
      </c>
      <c r="C209" s="79">
        <v>9028.903921568628</v>
      </c>
      <c r="D209" s="79">
        <v>8648.6862745098042</v>
      </c>
      <c r="E209" s="80">
        <v>9209.482</v>
      </c>
      <c r="F209" s="80">
        <v>8821.66</v>
      </c>
      <c r="G209" s="1004">
        <v>4.3962474182863556</v>
      </c>
      <c r="H209" s="81">
        <v>251.7</v>
      </c>
      <c r="I209" s="81">
        <v>-5.9417040358744515</v>
      </c>
      <c r="J209" s="89">
        <v>62.162162162162161</v>
      </c>
      <c r="K209" s="89">
        <v>0.74386312918423014</v>
      </c>
      <c r="L209" s="1010">
        <v>0.17663945909378087</v>
      </c>
    </row>
    <row r="210" spans="1:12" ht="15.75" thickBot="1">
      <c r="A210" s="51"/>
      <c r="B210" s="52"/>
      <c r="C210" s="96"/>
      <c r="D210" s="96"/>
      <c r="E210" s="96"/>
      <c r="F210" s="96"/>
      <c r="G210" s="1014"/>
      <c r="H210" s="97"/>
      <c r="I210" s="97"/>
      <c r="J210" s="97"/>
      <c r="K210" s="97"/>
      <c r="L210" s="1015"/>
    </row>
    <row r="211" spans="1:12" ht="14.25">
      <c r="A211" s="44" t="s">
        <v>117</v>
      </c>
      <c r="B211" s="48" t="s">
        <v>25</v>
      </c>
      <c r="C211" s="90">
        <v>13376.827829958211</v>
      </c>
      <c r="D211" s="90">
        <v>13252.020961072412</v>
      </c>
      <c r="E211" s="91">
        <v>13644.364386557376</v>
      </c>
      <c r="F211" s="91">
        <v>13517.061380293861</v>
      </c>
      <c r="G211" s="1011">
        <v>0.94179498547744045</v>
      </c>
      <c r="H211" s="92">
        <v>346.6068181818182</v>
      </c>
      <c r="I211" s="92">
        <v>1.1000208598992594</v>
      </c>
      <c r="J211" s="93">
        <v>30.37037037037037</v>
      </c>
      <c r="K211" s="93">
        <v>2.1819985122737418</v>
      </c>
      <c r="L211" s="1012">
        <v>0.11239863491669722</v>
      </c>
    </row>
    <row r="212" spans="1:12" ht="15">
      <c r="A212" s="46" t="s">
        <v>117</v>
      </c>
      <c r="B212" s="47" t="s">
        <v>26</v>
      </c>
      <c r="C212" s="79">
        <v>13171.389215686273</v>
      </c>
      <c r="D212" s="79">
        <v>13144.146078431373</v>
      </c>
      <c r="E212" s="80">
        <v>13434.816999999999</v>
      </c>
      <c r="F212" s="80">
        <v>13407.029</v>
      </c>
      <c r="G212" s="1004">
        <v>0.2072644133163182</v>
      </c>
      <c r="H212" s="81">
        <v>343.1</v>
      </c>
      <c r="I212" s="81">
        <v>6.1900340451872484</v>
      </c>
      <c r="J212" s="89">
        <v>-10.344827586206897</v>
      </c>
      <c r="K212" s="89">
        <v>0.3223406893131664</v>
      </c>
      <c r="L212" s="1010">
        <v>-0.12224002508205051</v>
      </c>
    </row>
    <row r="213" spans="1:12" ht="15">
      <c r="A213" s="46" t="s">
        <v>117</v>
      </c>
      <c r="B213" s="47" t="s">
        <v>27</v>
      </c>
      <c r="C213" s="79">
        <v>13333.22450980392</v>
      </c>
      <c r="D213" s="79">
        <v>13503.514705882351</v>
      </c>
      <c r="E213" s="80">
        <v>13599.888999999999</v>
      </c>
      <c r="F213" s="80">
        <v>13773.584999999999</v>
      </c>
      <c r="G213" s="1004">
        <v>-1.2610805393076669</v>
      </c>
      <c r="H213" s="81">
        <v>334.2</v>
      </c>
      <c r="I213" s="81">
        <v>-1.7636684303350969</v>
      </c>
      <c r="J213" s="89">
        <v>16.363636363636363</v>
      </c>
      <c r="K213" s="89">
        <v>0.79345400446317882</v>
      </c>
      <c r="L213" s="1010">
        <v>-4.971631594154291E-2</v>
      </c>
    </row>
    <row r="214" spans="1:12" ht="15">
      <c r="A214" s="46" t="s">
        <v>117</v>
      </c>
      <c r="B214" s="47" t="s">
        <v>34</v>
      </c>
      <c r="C214" s="79">
        <v>13466.928431372549</v>
      </c>
      <c r="D214" s="79">
        <v>13049.017647058823</v>
      </c>
      <c r="E214" s="80">
        <v>13736.267</v>
      </c>
      <c r="F214" s="80">
        <v>13309.998</v>
      </c>
      <c r="G214" s="1004">
        <v>3.2026225698906958</v>
      </c>
      <c r="H214" s="81">
        <v>356.9</v>
      </c>
      <c r="I214" s="81">
        <v>0</v>
      </c>
      <c r="J214" s="89">
        <v>68.627450980392155</v>
      </c>
      <c r="K214" s="89">
        <v>1.0662038184973965</v>
      </c>
      <c r="L214" s="1010">
        <v>0.28435497594029091</v>
      </c>
    </row>
    <row r="215" spans="1:12" ht="14.25">
      <c r="A215" s="44" t="s">
        <v>117</v>
      </c>
      <c r="B215" s="48" t="s">
        <v>28</v>
      </c>
      <c r="C215" s="90">
        <v>12628.014561321163</v>
      </c>
      <c r="D215" s="90">
        <v>12555.897751749606</v>
      </c>
      <c r="E215" s="91">
        <v>12880.574852547586</v>
      </c>
      <c r="F215" s="91">
        <v>12807.015706784598</v>
      </c>
      <c r="G215" s="1011">
        <v>0.57436601505860962</v>
      </c>
      <c r="H215" s="92">
        <v>309.67927927927929</v>
      </c>
      <c r="I215" s="92">
        <v>1.2344423143572809</v>
      </c>
      <c r="J215" s="93">
        <v>33.047945205479451</v>
      </c>
      <c r="K215" s="93">
        <v>9.6330275229357802</v>
      </c>
      <c r="L215" s="1012">
        <v>0.68009175718382586</v>
      </c>
    </row>
    <row r="216" spans="1:12" ht="15">
      <c r="A216" s="46" t="s">
        <v>117</v>
      </c>
      <c r="B216" s="47" t="s">
        <v>29</v>
      </c>
      <c r="C216" s="79">
        <v>12619.049019607843</v>
      </c>
      <c r="D216" s="79">
        <v>12669.045098039214</v>
      </c>
      <c r="E216" s="80">
        <v>12871.43</v>
      </c>
      <c r="F216" s="80">
        <v>12922.425999999999</v>
      </c>
      <c r="G216" s="1004">
        <v>-0.39463178198891741</v>
      </c>
      <c r="H216" s="81">
        <v>293.5</v>
      </c>
      <c r="I216" s="81">
        <v>2.5506638714185925</v>
      </c>
      <c r="J216" s="89">
        <v>28.767123287671232</v>
      </c>
      <c r="K216" s="89">
        <v>1.1653855690552939</v>
      </c>
      <c r="L216" s="1010">
        <v>4.6268598336299593E-2</v>
      </c>
    </row>
    <row r="217" spans="1:12" ht="15">
      <c r="A217" s="46" t="s">
        <v>117</v>
      </c>
      <c r="B217" s="47" t="s">
        <v>30</v>
      </c>
      <c r="C217" s="79">
        <v>12639.260784313725</v>
      </c>
      <c r="D217" s="79">
        <v>12547.793137254901</v>
      </c>
      <c r="E217" s="80">
        <v>12892.046</v>
      </c>
      <c r="F217" s="80">
        <v>12798.749</v>
      </c>
      <c r="G217" s="1004">
        <v>0.72895405636910671</v>
      </c>
      <c r="H217" s="81">
        <v>300.60000000000002</v>
      </c>
      <c r="I217" s="81">
        <v>0.16661112962345884</v>
      </c>
      <c r="J217" s="89">
        <v>38.848920863309353</v>
      </c>
      <c r="K217" s="89">
        <v>4.785519464418547</v>
      </c>
      <c r="L217" s="1010">
        <v>0.52367675400922664</v>
      </c>
    </row>
    <row r="218" spans="1:12" ht="15">
      <c r="A218" s="46" t="s">
        <v>117</v>
      </c>
      <c r="B218" s="47" t="s">
        <v>35</v>
      </c>
      <c r="C218" s="79">
        <v>12617.109803921569</v>
      </c>
      <c r="D218" s="79">
        <v>12533.194117647059</v>
      </c>
      <c r="E218" s="80">
        <v>12869.451999999999</v>
      </c>
      <c r="F218" s="80">
        <v>12783.858</v>
      </c>
      <c r="G218" s="1004">
        <v>0.66954748715136803</v>
      </c>
      <c r="H218" s="81">
        <v>326.60000000000002</v>
      </c>
      <c r="I218" s="81">
        <v>2.3824451410658378</v>
      </c>
      <c r="J218" s="89">
        <v>27.467811158798284</v>
      </c>
      <c r="K218" s="89">
        <v>3.6821224894619391</v>
      </c>
      <c r="L218" s="1010">
        <v>0.11014640483829963</v>
      </c>
    </row>
    <row r="219" spans="1:12" ht="14.25">
      <c r="A219" s="44" t="s">
        <v>117</v>
      </c>
      <c r="B219" s="48" t="s">
        <v>31</v>
      </c>
      <c r="C219" s="90">
        <v>11695.83026059081</v>
      </c>
      <c r="D219" s="90">
        <v>11569.228916756385</v>
      </c>
      <c r="E219" s="91">
        <v>11929.746865802626</v>
      </c>
      <c r="F219" s="91">
        <v>11800.613495091513</v>
      </c>
      <c r="G219" s="1011">
        <v>1.0942937057029003</v>
      </c>
      <c r="H219" s="92">
        <v>271.05726872246697</v>
      </c>
      <c r="I219" s="92">
        <v>-9.6568289860961443E-2</v>
      </c>
      <c r="J219" s="93">
        <v>21.552878179384201</v>
      </c>
      <c r="K219" s="93">
        <v>11.25712868832135</v>
      </c>
      <c r="L219" s="1012">
        <v>-0.19465729972096213</v>
      </c>
    </row>
    <row r="220" spans="1:12" ht="15">
      <c r="A220" s="46" t="s">
        <v>117</v>
      </c>
      <c r="B220" s="47" t="s">
        <v>32</v>
      </c>
      <c r="C220" s="79">
        <v>11439.446078431372</v>
      </c>
      <c r="D220" s="79">
        <v>11259.25</v>
      </c>
      <c r="E220" s="80">
        <v>11668.235000000001</v>
      </c>
      <c r="F220" s="80">
        <v>11484.434999999999</v>
      </c>
      <c r="G220" s="1004">
        <v>1.6004270127350722</v>
      </c>
      <c r="H220" s="81">
        <v>247.8</v>
      </c>
      <c r="I220" s="81">
        <v>0.69077610727347294</v>
      </c>
      <c r="J220" s="89">
        <v>16.431924882629108</v>
      </c>
      <c r="K220" s="89">
        <v>3.0746342672948179</v>
      </c>
      <c r="L220" s="1010">
        <v>-0.19073442809074059</v>
      </c>
    </row>
    <row r="221" spans="1:12" ht="15">
      <c r="A221" s="46" t="s">
        <v>117</v>
      </c>
      <c r="B221" s="47" t="s">
        <v>33</v>
      </c>
      <c r="C221" s="79">
        <v>11741.623529411765</v>
      </c>
      <c r="D221" s="79">
        <v>11702.630392156863</v>
      </c>
      <c r="E221" s="80">
        <v>11976.456</v>
      </c>
      <c r="F221" s="80">
        <v>11936.683000000001</v>
      </c>
      <c r="G221" s="1004">
        <v>0.33319976747308466</v>
      </c>
      <c r="H221" s="81">
        <v>269.2</v>
      </c>
      <c r="I221" s="81">
        <v>-2.4284160927872378</v>
      </c>
      <c r="J221" s="81">
        <v>17.714285714285712</v>
      </c>
      <c r="K221" s="81">
        <v>5.1078601537317141</v>
      </c>
      <c r="L221" s="1005">
        <v>-0.25776915793469701</v>
      </c>
    </row>
    <row r="222" spans="1:12" ht="15.75" thickBot="1">
      <c r="A222" s="56" t="s">
        <v>117</v>
      </c>
      <c r="B222" s="57" t="s">
        <v>36</v>
      </c>
      <c r="C222" s="82">
        <v>11840.575490196079</v>
      </c>
      <c r="D222" s="82">
        <v>11631.952941176471</v>
      </c>
      <c r="E222" s="83">
        <v>12077.387000000001</v>
      </c>
      <c r="F222" s="83">
        <v>11864.592000000001</v>
      </c>
      <c r="G222" s="1006">
        <v>1.7935298575795955</v>
      </c>
      <c r="H222" s="84">
        <v>297.39999999999998</v>
      </c>
      <c r="I222" s="84">
        <v>1.9191226867717497</v>
      </c>
      <c r="J222" s="84">
        <v>34.782608695652172</v>
      </c>
      <c r="K222" s="84">
        <v>3.0746342672948179</v>
      </c>
      <c r="L222" s="1007">
        <v>0.25384628630447592</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323</v>
      </c>
      <c r="B226" s="959"/>
      <c r="C226" s="959"/>
      <c r="D226" s="959"/>
      <c r="E226" s="959"/>
      <c r="F226" s="959"/>
      <c r="G226" s="1079"/>
      <c r="H226" s="1079"/>
      <c r="I226" s="1079"/>
      <c r="J226" s="1079"/>
      <c r="K226" s="1079"/>
      <c r="L226" s="1080"/>
    </row>
    <row r="227" spans="1:12" ht="12.75" customHeight="1">
      <c r="A227" s="27"/>
      <c r="B227" s="28"/>
      <c r="C227" s="3" t="s">
        <v>9</v>
      </c>
      <c r="D227" s="3" t="s">
        <v>9</v>
      </c>
      <c r="E227" s="3"/>
      <c r="F227" s="3"/>
      <c r="G227" s="960"/>
      <c r="H227" s="1346" t="s">
        <v>10</v>
      </c>
      <c r="I227" s="1347"/>
      <c r="J227" s="991" t="s">
        <v>11</v>
      </c>
      <c r="K227" s="961" t="s">
        <v>12</v>
      </c>
      <c r="L227" s="962"/>
    </row>
    <row r="228" spans="1:12" ht="15.75" customHeight="1">
      <c r="A228" s="29" t="s">
        <v>13</v>
      </c>
      <c r="B228" s="30" t="s">
        <v>14</v>
      </c>
      <c r="C228" s="963" t="s">
        <v>40</v>
      </c>
      <c r="D228" s="963" t="s">
        <v>40</v>
      </c>
      <c r="E228" s="964" t="s">
        <v>41</v>
      </c>
      <c r="F228" s="965"/>
      <c r="G228" s="992"/>
      <c r="H228" s="1344" t="s">
        <v>15</v>
      </c>
      <c r="I228" s="1345"/>
      <c r="J228" s="993" t="s">
        <v>16</v>
      </c>
      <c r="K228" s="966" t="s">
        <v>17</v>
      </c>
      <c r="L228" s="967"/>
    </row>
    <row r="229" spans="1:12" ht="26.25" thickBot="1">
      <c r="A229" s="31" t="s">
        <v>18</v>
      </c>
      <c r="B229" s="32" t="s">
        <v>19</v>
      </c>
      <c r="C229" s="882" t="s">
        <v>481</v>
      </c>
      <c r="D229" s="1258" t="s">
        <v>468</v>
      </c>
      <c r="E229" s="957" t="s">
        <v>481</v>
      </c>
      <c r="F229" s="1259" t="s">
        <v>468</v>
      </c>
      <c r="G229" s="990" t="s">
        <v>20</v>
      </c>
      <c r="H229" s="66" t="s">
        <v>481</v>
      </c>
      <c r="I229" s="895" t="s">
        <v>20</v>
      </c>
      <c r="J229" s="994" t="s">
        <v>20</v>
      </c>
      <c r="K229" s="958" t="s">
        <v>481</v>
      </c>
      <c r="L229" s="995" t="s">
        <v>21</v>
      </c>
    </row>
    <row r="230" spans="1:12" ht="15" thickBot="1">
      <c r="A230" s="33" t="s">
        <v>22</v>
      </c>
      <c r="B230" s="34" t="s">
        <v>23</v>
      </c>
      <c r="C230" s="67">
        <v>10882.812250222889</v>
      </c>
      <c r="D230" s="67">
        <v>10974.579842566984</v>
      </c>
      <c r="E230" s="68">
        <v>11100.468495227347</v>
      </c>
      <c r="F230" s="1260">
        <v>11195.507325308774</v>
      </c>
      <c r="G230" s="996">
        <v>-0.84890150414693588</v>
      </c>
      <c r="H230" s="69">
        <v>321.50211640211637</v>
      </c>
      <c r="I230" s="69">
        <v>-1.743405017935449</v>
      </c>
      <c r="J230" s="70">
        <v>29.452054794520549</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100</v>
      </c>
      <c r="D232" s="72" t="s">
        <v>100</v>
      </c>
      <c r="E232" s="73" t="s">
        <v>100</v>
      </c>
      <c r="F232" s="73" t="s">
        <v>100</v>
      </c>
      <c r="G232" s="1000" t="s">
        <v>100</v>
      </c>
      <c r="H232" s="74" t="s">
        <v>100</v>
      </c>
      <c r="I232" s="74" t="s">
        <v>100</v>
      </c>
      <c r="J232" s="74" t="s">
        <v>100</v>
      </c>
      <c r="K232" s="74" t="s">
        <v>100</v>
      </c>
      <c r="L232" s="1001" t="s">
        <v>100</v>
      </c>
    </row>
    <row r="233" spans="1:12" ht="15">
      <c r="A233" s="46" t="s">
        <v>109</v>
      </c>
      <c r="B233" s="75" t="s">
        <v>23</v>
      </c>
      <c r="C233" s="76">
        <v>12007.336735701741</v>
      </c>
      <c r="D233" s="76">
        <v>11918.50476380404</v>
      </c>
      <c r="E233" s="77">
        <v>12247.483470415777</v>
      </c>
      <c r="F233" s="77">
        <v>12156.874859080121</v>
      </c>
      <c r="G233" s="1002">
        <v>0.74532815699734922</v>
      </c>
      <c r="H233" s="78">
        <v>366.64560260586325</v>
      </c>
      <c r="I233" s="78">
        <v>-0.14703048081001815</v>
      </c>
      <c r="J233" s="78">
        <v>27.385892116182575</v>
      </c>
      <c r="K233" s="78">
        <v>23.204837490551778</v>
      </c>
      <c r="L233" s="1003">
        <v>-0.37637581668892395</v>
      </c>
    </row>
    <row r="234" spans="1:12" ht="15">
      <c r="A234" s="39" t="s">
        <v>110</v>
      </c>
      <c r="B234" s="40" t="s">
        <v>23</v>
      </c>
      <c r="C234" s="79">
        <v>11967.538258375745</v>
      </c>
      <c r="D234" s="79">
        <v>11761.327015951076</v>
      </c>
      <c r="E234" s="80">
        <v>12206.889023543261</v>
      </c>
      <c r="F234" s="80">
        <v>11996.553556270097</v>
      </c>
      <c r="G234" s="1004">
        <v>1.7532991145046848</v>
      </c>
      <c r="H234" s="81">
        <v>409.39277108433743</v>
      </c>
      <c r="I234" s="81">
        <v>3.8388654986834165</v>
      </c>
      <c r="J234" s="81">
        <v>16.901408450704224</v>
      </c>
      <c r="K234" s="81">
        <v>6.2736205593348453</v>
      </c>
      <c r="L234" s="1005">
        <v>-0.67354186727963583</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9744.0922056593972</v>
      </c>
      <c r="D236" s="79">
        <v>10016.761129863371</v>
      </c>
      <c r="E236" s="80">
        <v>9938.9740497725852</v>
      </c>
      <c r="F236" s="80">
        <v>10217.09635246064</v>
      </c>
      <c r="G236" s="1004">
        <v>-2.7221266502108756</v>
      </c>
      <c r="H236" s="81">
        <v>294.94801829268289</v>
      </c>
      <c r="I236" s="81">
        <v>-2.4608742565510338</v>
      </c>
      <c r="J236" s="81">
        <v>30.677290836653388</v>
      </c>
      <c r="K236" s="81">
        <v>49.584278155706727</v>
      </c>
      <c r="L236" s="1005">
        <v>0.46490437879870683</v>
      </c>
    </row>
    <row r="237" spans="1:12" ht="15.75" thickBot="1">
      <c r="A237" s="41" t="s">
        <v>112</v>
      </c>
      <c r="B237" s="42" t="s">
        <v>23</v>
      </c>
      <c r="C237" s="82">
        <v>11549.526835075334</v>
      </c>
      <c r="D237" s="82">
        <v>11566.443350782592</v>
      </c>
      <c r="E237" s="83">
        <v>11780.517371776841</v>
      </c>
      <c r="F237" s="83">
        <v>11815.899105414395</v>
      </c>
      <c r="G237" s="1006">
        <v>-0.29944173796593421</v>
      </c>
      <c r="H237" s="84">
        <v>308.02021660649814</v>
      </c>
      <c r="I237" s="84">
        <v>-3.1056293861900159</v>
      </c>
      <c r="J237" s="84">
        <v>33.17307692307692</v>
      </c>
      <c r="K237" s="84">
        <v>20.93726379440665</v>
      </c>
      <c r="L237" s="1007">
        <v>0.58501330516986272</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100</v>
      </c>
      <c r="D242" s="90" t="s">
        <v>100</v>
      </c>
      <c r="E242" s="91" t="s">
        <v>100</v>
      </c>
      <c r="F242" s="91" t="s">
        <v>100</v>
      </c>
      <c r="G242" s="1011" t="s">
        <v>100</v>
      </c>
      <c r="H242" s="92" t="s">
        <v>100</v>
      </c>
      <c r="I242" s="92" t="s">
        <v>100</v>
      </c>
      <c r="J242" s="93" t="s">
        <v>100</v>
      </c>
      <c r="K242" s="93" t="s">
        <v>100</v>
      </c>
      <c r="L242" s="1012" t="s">
        <v>100</v>
      </c>
    </row>
    <row r="243" spans="1:12" ht="15">
      <c r="A243" s="46" t="s">
        <v>113</v>
      </c>
      <c r="B243" s="47" t="s">
        <v>29</v>
      </c>
      <c r="C243" s="79" t="s">
        <v>100</v>
      </c>
      <c r="D243" s="79" t="s">
        <v>100</v>
      </c>
      <c r="E243" s="80" t="s">
        <v>100</v>
      </c>
      <c r="F243" s="80" t="s">
        <v>100</v>
      </c>
      <c r="G243" s="1004" t="s">
        <v>100</v>
      </c>
      <c r="H243" s="81" t="s">
        <v>100</v>
      </c>
      <c r="I243" s="81" t="s">
        <v>100</v>
      </c>
      <c r="J243" s="89" t="s">
        <v>100</v>
      </c>
      <c r="K243" s="89" t="s">
        <v>100</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100</v>
      </c>
      <c r="D245" s="90" t="s">
        <v>100</v>
      </c>
      <c r="E245" s="91" t="s">
        <v>100</v>
      </c>
      <c r="F245" s="91" t="s">
        <v>100</v>
      </c>
      <c r="G245" s="1011" t="s">
        <v>100</v>
      </c>
      <c r="H245" s="92" t="s">
        <v>100</v>
      </c>
      <c r="I245" s="92" t="s">
        <v>100</v>
      </c>
      <c r="J245" s="93" t="s">
        <v>100</v>
      </c>
      <c r="K245" s="93" t="s">
        <v>100</v>
      </c>
      <c r="L245" s="1012" t="s">
        <v>100</v>
      </c>
    </row>
    <row r="246" spans="1:12" ht="15">
      <c r="A246" s="46" t="s">
        <v>113</v>
      </c>
      <c r="B246" s="47" t="s">
        <v>32</v>
      </c>
      <c r="C246" s="79" t="s">
        <v>100</v>
      </c>
      <c r="D246" s="79" t="s">
        <v>100</v>
      </c>
      <c r="E246" s="80" t="s">
        <v>100</v>
      </c>
      <c r="F246" s="80" t="s">
        <v>100</v>
      </c>
      <c r="G246" s="1004" t="s">
        <v>100</v>
      </c>
      <c r="H246" s="81" t="s">
        <v>100</v>
      </c>
      <c r="I246" s="81" t="s">
        <v>100</v>
      </c>
      <c r="J246" s="89" t="s">
        <v>100</v>
      </c>
      <c r="K246" s="89" t="s">
        <v>100</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v>12573.388241508963</v>
      </c>
      <c r="D249" s="85">
        <v>12744.225913547238</v>
      </c>
      <c r="E249" s="86">
        <v>12824.856006339143</v>
      </c>
      <c r="F249" s="86">
        <v>12999.110431818182</v>
      </c>
      <c r="G249" s="1008">
        <v>-1.3405103864070043</v>
      </c>
      <c r="H249" s="87">
        <v>420.65999999999997</v>
      </c>
      <c r="I249" s="87">
        <v>-0.98663225303757052</v>
      </c>
      <c r="J249" s="88">
        <v>-48.275862068965516</v>
      </c>
      <c r="K249" s="88">
        <v>1.1337868480725624</v>
      </c>
      <c r="L249" s="1009">
        <v>-1.7037865374460284</v>
      </c>
    </row>
    <row r="250" spans="1:12" ht="15">
      <c r="A250" s="46" t="s">
        <v>114</v>
      </c>
      <c r="B250" s="47" t="s">
        <v>26</v>
      </c>
      <c r="C250" s="79">
        <v>12432.568627450979</v>
      </c>
      <c r="D250" s="79">
        <v>12755.677450980391</v>
      </c>
      <c r="E250" s="80">
        <v>12681.22</v>
      </c>
      <c r="F250" s="80">
        <v>13010.790999999999</v>
      </c>
      <c r="G250" s="1004">
        <v>-2.5330589047199354</v>
      </c>
      <c r="H250" s="81">
        <v>420.9</v>
      </c>
      <c r="I250" s="81">
        <v>3.4915170887632136</v>
      </c>
      <c r="J250" s="89">
        <v>-47.619047619047613</v>
      </c>
      <c r="K250" s="89">
        <v>0.83144368858654571</v>
      </c>
      <c r="L250" s="1010">
        <v>-1.2233508319613993</v>
      </c>
    </row>
    <row r="251" spans="1:12" ht="15">
      <c r="A251" s="46" t="s">
        <v>114</v>
      </c>
      <c r="B251" s="47" t="s">
        <v>27</v>
      </c>
      <c r="C251" s="79" t="s">
        <v>254</v>
      </c>
      <c r="D251" s="79">
        <v>12718.353921568627</v>
      </c>
      <c r="E251" s="80" t="s">
        <v>254</v>
      </c>
      <c r="F251" s="80">
        <v>12972.721</v>
      </c>
      <c r="G251" s="1004" t="s">
        <v>100</v>
      </c>
      <c r="H251" s="81" t="s">
        <v>254</v>
      </c>
      <c r="I251" s="81" t="s">
        <v>100</v>
      </c>
      <c r="J251" s="89" t="s">
        <v>100</v>
      </c>
      <c r="K251" s="89">
        <v>0.30234315948601664</v>
      </c>
      <c r="L251" s="1010" t="s">
        <v>100</v>
      </c>
    </row>
    <row r="252" spans="1:12" ht="14.25">
      <c r="A252" s="44" t="s">
        <v>114</v>
      </c>
      <c r="B252" s="48" t="s">
        <v>28</v>
      </c>
      <c r="C252" s="90">
        <v>12330.066839473338</v>
      </c>
      <c r="D252" s="90">
        <v>11906.343499843524</v>
      </c>
      <c r="E252" s="91">
        <v>12576.668176262805</v>
      </c>
      <c r="F252" s="91">
        <v>12144.470369840396</v>
      </c>
      <c r="G252" s="1011">
        <v>3.5588032516900077</v>
      </c>
      <c r="H252" s="92">
        <v>387.79452054794518</v>
      </c>
      <c r="I252" s="92">
        <v>0.30290879438138058</v>
      </c>
      <c r="J252" s="93">
        <v>55.319148936170215</v>
      </c>
      <c r="K252" s="93">
        <v>5.5177626606198036</v>
      </c>
      <c r="L252" s="1012">
        <v>0.9189368289172597</v>
      </c>
    </row>
    <row r="253" spans="1:12" ht="15">
      <c r="A253" s="46" t="s">
        <v>114</v>
      </c>
      <c r="B253" s="47" t="s">
        <v>29</v>
      </c>
      <c r="C253" s="79" t="s">
        <v>254</v>
      </c>
      <c r="D253" s="79">
        <v>11878.532352941176</v>
      </c>
      <c r="E253" s="80" t="s">
        <v>254</v>
      </c>
      <c r="F253" s="80">
        <v>12116.102999999999</v>
      </c>
      <c r="G253" s="1004" t="s">
        <v>100</v>
      </c>
      <c r="H253" s="81" t="s">
        <v>254</v>
      </c>
      <c r="I253" s="81" t="s">
        <v>100</v>
      </c>
      <c r="J253" s="89" t="s">
        <v>100</v>
      </c>
      <c r="K253" s="89">
        <v>2.872260015117158</v>
      </c>
      <c r="L253" s="1010" t="s">
        <v>100</v>
      </c>
    </row>
    <row r="254" spans="1:12" ht="15">
      <c r="A254" s="46" t="s">
        <v>114</v>
      </c>
      <c r="B254" s="47" t="s">
        <v>30</v>
      </c>
      <c r="C254" s="79">
        <v>12242.15</v>
      </c>
      <c r="D254" s="79">
        <v>11960.168627450979</v>
      </c>
      <c r="E254" s="80">
        <v>12486.993</v>
      </c>
      <c r="F254" s="80">
        <v>12199.371999999999</v>
      </c>
      <c r="G254" s="1004">
        <v>2.3576705423853048</v>
      </c>
      <c r="H254" s="81">
        <v>400.6</v>
      </c>
      <c r="I254" s="81">
        <v>-2.9319118003392211</v>
      </c>
      <c r="J254" s="89">
        <v>133.33333333333331</v>
      </c>
      <c r="K254" s="89">
        <v>2.6455026455026456</v>
      </c>
      <c r="L254" s="1010">
        <v>1.1777922736826847</v>
      </c>
    </row>
    <row r="255" spans="1:12" ht="14.25">
      <c r="A255" s="44" t="s">
        <v>114</v>
      </c>
      <c r="B255" s="48" t="s">
        <v>31</v>
      </c>
      <c r="C255" s="90">
        <v>11844.284718259896</v>
      </c>
      <c r="D255" s="90">
        <v>11746.920032792426</v>
      </c>
      <c r="E255" s="91">
        <v>12081.170412625095</v>
      </c>
      <c r="F255" s="91">
        <v>11981.858433448275</v>
      </c>
      <c r="G255" s="1011">
        <v>0.82885288395315537</v>
      </c>
      <c r="H255" s="92">
        <v>355.8963470319635</v>
      </c>
      <c r="I255" s="92">
        <v>1.2468982775324351</v>
      </c>
      <c r="J255" s="93">
        <v>32.727272727272727</v>
      </c>
      <c r="K255" s="93">
        <v>16.553287981859409</v>
      </c>
      <c r="L255" s="1012">
        <v>0.40847389183984006</v>
      </c>
    </row>
    <row r="256" spans="1:12" ht="15">
      <c r="A256" s="46" t="s">
        <v>114</v>
      </c>
      <c r="B256" s="47" t="s">
        <v>32</v>
      </c>
      <c r="C256" s="79">
        <v>11858.111764705882</v>
      </c>
      <c r="D256" s="79">
        <v>11605.057843137254</v>
      </c>
      <c r="E256" s="80">
        <v>12095.273999999999</v>
      </c>
      <c r="F256" s="80">
        <v>11837.159</v>
      </c>
      <c r="G256" s="1004">
        <v>2.1805485589912221</v>
      </c>
      <c r="H256" s="81">
        <v>346.7</v>
      </c>
      <c r="I256" s="81">
        <v>0.55104408352667555</v>
      </c>
      <c r="J256" s="89">
        <v>27.678571428571431</v>
      </c>
      <c r="K256" s="89">
        <v>10.808767951625095</v>
      </c>
      <c r="L256" s="1010">
        <v>-0.15013615796394575</v>
      </c>
    </row>
    <row r="257" spans="1:12" ht="15.75" thickBot="1">
      <c r="A257" s="49" t="s">
        <v>114</v>
      </c>
      <c r="B257" s="50" t="s">
        <v>33</v>
      </c>
      <c r="C257" s="94">
        <v>11820.111764705882</v>
      </c>
      <c r="D257" s="94">
        <v>12029.619607843137</v>
      </c>
      <c r="E257" s="95">
        <v>12056.513999999999</v>
      </c>
      <c r="F257" s="95">
        <v>12270.212</v>
      </c>
      <c r="G257" s="1013">
        <v>-1.7415999006374163</v>
      </c>
      <c r="H257" s="89">
        <v>373.2</v>
      </c>
      <c r="I257" s="89">
        <v>2.0508613617719442</v>
      </c>
      <c r="J257" s="89">
        <v>43.39622641509434</v>
      </c>
      <c r="K257" s="89">
        <v>5.744520030234316</v>
      </c>
      <c r="L257" s="1010">
        <v>0.55861004980378759</v>
      </c>
    </row>
    <row r="258" spans="1:12" ht="15.75" thickBot="1">
      <c r="A258" s="51"/>
      <c r="B258" s="52"/>
      <c r="C258" s="96"/>
      <c r="D258" s="96"/>
      <c r="E258" s="96"/>
      <c r="F258" s="96"/>
      <c r="G258" s="1014"/>
      <c r="H258" s="97"/>
      <c r="I258" s="97"/>
      <c r="J258" s="97"/>
      <c r="K258" s="97"/>
      <c r="L258" s="1015"/>
    </row>
    <row r="259" spans="1:12" ht="15">
      <c r="A259" s="46" t="s">
        <v>115</v>
      </c>
      <c r="B259" s="53" t="s">
        <v>30</v>
      </c>
      <c r="C259" s="98">
        <v>12321.249999999998</v>
      </c>
      <c r="D259" s="98">
        <v>11648.854901960784</v>
      </c>
      <c r="E259" s="99">
        <v>12567.674999999999</v>
      </c>
      <c r="F259" s="99">
        <v>11881.832</v>
      </c>
      <c r="G259" s="1016">
        <v>5.7721991019566588</v>
      </c>
      <c r="H259" s="100">
        <v>425</v>
      </c>
      <c r="I259" s="100">
        <v>4.3969540653402053</v>
      </c>
      <c r="J259" s="100">
        <v>33.333333333333329</v>
      </c>
      <c r="K259" s="100">
        <v>2.4187452758881332</v>
      </c>
      <c r="L259" s="1017">
        <v>7.0408680976195903E-2</v>
      </c>
    </row>
    <row r="260" spans="1:12" ht="15.75" thickBot="1">
      <c r="A260" s="49" t="s">
        <v>115</v>
      </c>
      <c r="B260" s="50" t="s">
        <v>33</v>
      </c>
      <c r="C260" s="94">
        <v>11731.499019607843</v>
      </c>
      <c r="D260" s="94">
        <v>11821.63725490196</v>
      </c>
      <c r="E260" s="95">
        <v>11966.129000000001</v>
      </c>
      <c r="F260" s="95">
        <v>12058.07</v>
      </c>
      <c r="G260" s="1013">
        <v>-0.76248520700243816</v>
      </c>
      <c r="H260" s="89">
        <v>399.6</v>
      </c>
      <c r="I260" s="89">
        <v>3.0693835439773109</v>
      </c>
      <c r="J260" s="89">
        <v>8.5106382978723403</v>
      </c>
      <c r="K260" s="89">
        <v>3.8548752834467117</v>
      </c>
      <c r="L260" s="1010">
        <v>-0.74395054825583218</v>
      </c>
    </row>
    <row r="261" spans="1:12" ht="15.75" thickBot="1">
      <c r="A261" s="51"/>
      <c r="B261" s="52"/>
      <c r="C261" s="96"/>
      <c r="D261" s="96"/>
      <c r="E261" s="96"/>
      <c r="F261" s="96"/>
      <c r="G261" s="1014"/>
      <c r="H261" s="97"/>
      <c r="I261" s="97"/>
      <c r="J261" s="97"/>
      <c r="K261" s="97"/>
      <c r="L261" s="1015"/>
    </row>
    <row r="262" spans="1:12"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2"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2"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2"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2"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2"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2"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2"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2"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2"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2" ht="15.75" thickBot="1">
      <c r="A272" s="51"/>
      <c r="B272" s="52"/>
      <c r="C272" s="96"/>
      <c r="D272" s="96"/>
      <c r="E272" s="96"/>
      <c r="F272" s="96"/>
      <c r="G272" s="1014"/>
      <c r="H272" s="97"/>
      <c r="I272" s="97"/>
      <c r="J272" s="97"/>
      <c r="K272" s="97"/>
      <c r="L272" s="1015"/>
    </row>
    <row r="273" spans="1:12" ht="14.25">
      <c r="A273" s="44" t="s">
        <v>24</v>
      </c>
      <c r="B273" s="45" t="s">
        <v>28</v>
      </c>
      <c r="C273" s="85">
        <v>10081.727526395174</v>
      </c>
      <c r="D273" s="85">
        <v>10277.306824429523</v>
      </c>
      <c r="E273" s="86">
        <v>10283.362076923078</v>
      </c>
      <c r="F273" s="86">
        <v>10482.852960918113</v>
      </c>
      <c r="G273" s="1008">
        <v>-1.9030209117572416</v>
      </c>
      <c r="H273" s="87">
        <v>347.61521739130433</v>
      </c>
      <c r="I273" s="87">
        <v>-0.81505052196728067</v>
      </c>
      <c r="J273" s="88">
        <v>0</v>
      </c>
      <c r="K273" s="88">
        <v>3.4769463340891913</v>
      </c>
      <c r="L273" s="1009">
        <v>-1.024032139492022</v>
      </c>
    </row>
    <row r="274" spans="1:12" ht="15">
      <c r="A274" s="46" t="s">
        <v>24</v>
      </c>
      <c r="B274" s="47" t="s">
        <v>29</v>
      </c>
      <c r="C274" s="79">
        <v>10146.663725490196</v>
      </c>
      <c r="D274" s="79" t="s">
        <v>254</v>
      </c>
      <c r="E274" s="80">
        <v>10349.597</v>
      </c>
      <c r="F274" s="80" t="s">
        <v>254</v>
      </c>
      <c r="G274" s="1004" t="s">
        <v>100</v>
      </c>
      <c r="H274" s="81">
        <v>297</v>
      </c>
      <c r="I274" s="81" t="s">
        <v>100</v>
      </c>
      <c r="J274" s="89" t="s">
        <v>100</v>
      </c>
      <c r="K274" s="89">
        <v>0.75585789871504161</v>
      </c>
      <c r="L274" s="1010" t="s">
        <v>100</v>
      </c>
    </row>
    <row r="275" spans="1:12" ht="15">
      <c r="A275" s="46" t="s">
        <v>24</v>
      </c>
      <c r="B275" s="47" t="s">
        <v>30</v>
      </c>
      <c r="C275" s="79">
        <v>9788.8147058823524</v>
      </c>
      <c r="D275" s="79">
        <v>10233.442156862746</v>
      </c>
      <c r="E275" s="80">
        <v>9984.5910000000003</v>
      </c>
      <c r="F275" s="80">
        <v>10438.111000000001</v>
      </c>
      <c r="G275" s="1004">
        <v>-4.3448474537203179</v>
      </c>
      <c r="H275" s="81">
        <v>336.5</v>
      </c>
      <c r="I275" s="81">
        <v>-4.6742209631728047</v>
      </c>
      <c r="J275" s="89">
        <v>-37.037037037037038</v>
      </c>
      <c r="K275" s="89">
        <v>1.2849584278155708</v>
      </c>
      <c r="L275" s="1010">
        <v>-1.3569202414603587</v>
      </c>
    </row>
    <row r="276" spans="1:12" ht="15">
      <c r="A276" s="46" t="s">
        <v>24</v>
      </c>
      <c r="B276" s="47" t="s">
        <v>35</v>
      </c>
      <c r="C276" s="79">
        <v>10284.823529411766</v>
      </c>
      <c r="D276" s="79" t="s">
        <v>254</v>
      </c>
      <c r="E276" s="80">
        <v>10490.52</v>
      </c>
      <c r="F276" s="80" t="s">
        <v>254</v>
      </c>
      <c r="G276" s="1004" t="s">
        <v>100</v>
      </c>
      <c r="H276" s="81">
        <v>384.2</v>
      </c>
      <c r="I276" s="81" t="s">
        <v>100</v>
      </c>
      <c r="J276" s="89" t="s">
        <v>100</v>
      </c>
      <c r="K276" s="89">
        <v>1.436130007558579</v>
      </c>
      <c r="L276" s="1010" t="s">
        <v>100</v>
      </c>
    </row>
    <row r="277" spans="1:12" ht="14.25">
      <c r="A277" s="44" t="s">
        <v>24</v>
      </c>
      <c r="B277" s="48" t="s">
        <v>31</v>
      </c>
      <c r="C277" s="90">
        <v>10096.324055658009</v>
      </c>
      <c r="D277" s="90">
        <v>10288.93708854422</v>
      </c>
      <c r="E277" s="91">
        <v>10298.250536771169</v>
      </c>
      <c r="F277" s="91">
        <v>10494.715830315105</v>
      </c>
      <c r="G277" s="1011">
        <v>-1.8720401459220497</v>
      </c>
      <c r="H277" s="92">
        <v>312.40114416475967</v>
      </c>
      <c r="I277" s="92">
        <v>-0.4392897210010886</v>
      </c>
      <c r="J277" s="93">
        <v>24.147727272727273</v>
      </c>
      <c r="K277" s="93">
        <v>33.030990173847322</v>
      </c>
      <c r="L277" s="1012">
        <v>-1.411279884861095</v>
      </c>
    </row>
    <row r="278" spans="1:12" ht="15">
      <c r="A278" s="46" t="s">
        <v>24</v>
      </c>
      <c r="B278" s="47" t="s">
        <v>32</v>
      </c>
      <c r="C278" s="79">
        <v>10055.161764705881</v>
      </c>
      <c r="D278" s="79">
        <v>10315.266666666666</v>
      </c>
      <c r="E278" s="80">
        <v>10256.264999999999</v>
      </c>
      <c r="F278" s="80">
        <v>10521.572</v>
      </c>
      <c r="G278" s="1004">
        <v>-2.5215528630132522</v>
      </c>
      <c r="H278" s="81">
        <v>286.8</v>
      </c>
      <c r="I278" s="81">
        <v>-2.9441624365482197</v>
      </c>
      <c r="J278" s="89">
        <v>-19.587628865979383</v>
      </c>
      <c r="K278" s="89">
        <v>11.791383219954648</v>
      </c>
      <c r="L278" s="1010">
        <v>-7.191004255583513</v>
      </c>
    </row>
    <row r="279" spans="1:12" ht="15">
      <c r="A279" s="46" t="s">
        <v>24</v>
      </c>
      <c r="B279" s="47" t="s">
        <v>33</v>
      </c>
      <c r="C279" s="79">
        <v>10092.442156862744</v>
      </c>
      <c r="D279" s="79">
        <v>10277.871568627452</v>
      </c>
      <c r="E279" s="80">
        <v>10294.290999999999</v>
      </c>
      <c r="F279" s="80">
        <v>10483.429</v>
      </c>
      <c r="G279" s="1004">
        <v>-1.8041615963631825</v>
      </c>
      <c r="H279" s="81">
        <v>317.5</v>
      </c>
      <c r="I279" s="81">
        <v>-4.6260138179633463</v>
      </c>
      <c r="J279" s="89">
        <v>63.636363636363633</v>
      </c>
      <c r="K279" s="89">
        <v>16.326530612244898</v>
      </c>
      <c r="L279" s="1010">
        <v>3.4106793402292439</v>
      </c>
    </row>
    <row r="280" spans="1:12" ht="15">
      <c r="A280" s="46" t="s">
        <v>24</v>
      </c>
      <c r="B280" s="47" t="s">
        <v>36</v>
      </c>
      <c r="C280" s="79">
        <v>10187.178431372549</v>
      </c>
      <c r="D280" s="79">
        <v>10177.5</v>
      </c>
      <c r="E280" s="80">
        <v>10390.922</v>
      </c>
      <c r="F280" s="80">
        <v>10381.049999999999</v>
      </c>
      <c r="G280" s="1004">
        <v>9.509635345173377E-2</v>
      </c>
      <c r="H280" s="81">
        <v>356.9</v>
      </c>
      <c r="I280" s="81">
        <v>1.0761823845935867</v>
      </c>
      <c r="J280" s="89">
        <v>150</v>
      </c>
      <c r="K280" s="89">
        <v>4.9130763416477699</v>
      </c>
      <c r="L280" s="1010">
        <v>2.3690450304931714</v>
      </c>
    </row>
    <row r="281" spans="1:12" ht="14.25">
      <c r="A281" s="44" t="s">
        <v>24</v>
      </c>
      <c r="B281" s="48" t="s">
        <v>37</v>
      </c>
      <c r="C281" s="90">
        <v>8438.6130516351041</v>
      </c>
      <c r="D281" s="90">
        <v>8658.8891729422667</v>
      </c>
      <c r="E281" s="91">
        <v>8607.3853126678059</v>
      </c>
      <c r="F281" s="91">
        <v>8832.0669564011114</v>
      </c>
      <c r="G281" s="1011">
        <v>-2.543930484703421</v>
      </c>
      <c r="H281" s="92">
        <v>236.85722543352603</v>
      </c>
      <c r="I281" s="92">
        <v>-2.35556797336743</v>
      </c>
      <c r="J281" s="93">
        <v>66.34615384615384</v>
      </c>
      <c r="K281" s="93">
        <v>13.076341647770221</v>
      </c>
      <c r="L281" s="1012">
        <v>2.9002164031518269</v>
      </c>
    </row>
    <row r="282" spans="1:12" ht="15">
      <c r="A282" s="46" t="s">
        <v>24</v>
      </c>
      <c r="B282" s="47" t="s">
        <v>102</v>
      </c>
      <c r="C282" s="101">
        <v>8129.3019607843144</v>
      </c>
      <c r="D282" s="101">
        <v>8374.3343137254906</v>
      </c>
      <c r="E282" s="102">
        <v>8291.8880000000008</v>
      </c>
      <c r="F282" s="102">
        <v>8541.8209999999999</v>
      </c>
      <c r="G282" s="1018">
        <v>-2.9259920103687387</v>
      </c>
      <c r="H282" s="103">
        <v>226.6</v>
      </c>
      <c r="I282" s="103">
        <v>-0.30796304443467531</v>
      </c>
      <c r="J282" s="104">
        <v>100</v>
      </c>
      <c r="K282" s="104">
        <v>9.6749811035525326</v>
      </c>
      <c r="L282" s="1019">
        <v>3.4127501837873666</v>
      </c>
    </row>
    <row r="283" spans="1:12" ht="15">
      <c r="A283" s="46" t="s">
        <v>24</v>
      </c>
      <c r="B283" s="47" t="s">
        <v>38</v>
      </c>
      <c r="C283" s="79">
        <v>8990.9833333333336</v>
      </c>
      <c r="D283" s="79">
        <v>8911.1588235294112</v>
      </c>
      <c r="E283" s="80">
        <v>9170.8029999999999</v>
      </c>
      <c r="F283" s="80">
        <v>9089.3819999999996</v>
      </c>
      <c r="G283" s="1004">
        <v>0.89578147337190006</v>
      </c>
      <c r="H283" s="81">
        <v>256.7</v>
      </c>
      <c r="I283" s="81">
        <v>3.8010513546299944</v>
      </c>
      <c r="J283" s="89">
        <v>15.384615384615385</v>
      </c>
      <c r="K283" s="89">
        <v>2.2675736961451247</v>
      </c>
      <c r="L283" s="1010">
        <v>-0.27645761500947375</v>
      </c>
    </row>
    <row r="284" spans="1:12" ht="15.75" thickBot="1">
      <c r="A284" s="46" t="s">
        <v>24</v>
      </c>
      <c r="B284" s="47" t="s">
        <v>39</v>
      </c>
      <c r="C284" s="79" t="s">
        <v>254</v>
      </c>
      <c r="D284" s="79" t="s">
        <v>254</v>
      </c>
      <c r="E284" s="80" t="s">
        <v>254</v>
      </c>
      <c r="F284" s="80" t="s">
        <v>254</v>
      </c>
      <c r="G284" s="1004" t="s">
        <v>100</v>
      </c>
      <c r="H284" s="81" t="s">
        <v>254</v>
      </c>
      <c r="I284" s="81" t="s">
        <v>100</v>
      </c>
      <c r="J284" s="89" t="s">
        <v>100</v>
      </c>
      <c r="K284" s="89">
        <v>1.1337868480725624</v>
      </c>
      <c r="L284" s="1010" t="s">
        <v>100</v>
      </c>
    </row>
    <row r="285" spans="1:12" ht="15.75" thickBot="1">
      <c r="A285" s="51"/>
      <c r="B285" s="52"/>
      <c r="C285" s="96"/>
      <c r="D285" s="96"/>
      <c r="E285" s="96"/>
      <c r="F285" s="96"/>
      <c r="G285" s="1014"/>
      <c r="H285" s="97"/>
      <c r="I285" s="97"/>
      <c r="J285" s="97"/>
      <c r="K285" s="97"/>
      <c r="L285" s="1015"/>
    </row>
    <row r="286" spans="1:12" ht="14.25">
      <c r="A286" s="44" t="s">
        <v>117</v>
      </c>
      <c r="B286" s="48" t="s">
        <v>25</v>
      </c>
      <c r="C286" s="90">
        <v>12246.360049445864</v>
      </c>
      <c r="D286" s="90">
        <v>11472.944021279523</v>
      </c>
      <c r="E286" s="91">
        <v>12491.287250434782</v>
      </c>
      <c r="F286" s="91">
        <v>11702.402901705114</v>
      </c>
      <c r="G286" s="1011">
        <v>6.7412167856117975</v>
      </c>
      <c r="H286" s="92">
        <v>338.23823529411766</v>
      </c>
      <c r="I286" s="92">
        <v>-5.0092718404499985</v>
      </c>
      <c r="J286" s="93">
        <v>21.428571428571427</v>
      </c>
      <c r="K286" s="93">
        <v>2.5699168556311416</v>
      </c>
      <c r="L286" s="1012">
        <v>-0.16980917176611854</v>
      </c>
    </row>
    <row r="287" spans="1:12" ht="15">
      <c r="A287" s="46" t="s">
        <v>117</v>
      </c>
      <c r="B287" s="47" t="s">
        <v>26</v>
      </c>
      <c r="C287" s="79">
        <v>12098.156862745098</v>
      </c>
      <c r="D287" s="79" t="s">
        <v>254</v>
      </c>
      <c r="E287" s="80">
        <v>12340.12</v>
      </c>
      <c r="F287" s="80" t="s">
        <v>254</v>
      </c>
      <c r="G287" s="1004" t="s">
        <v>100</v>
      </c>
      <c r="H287" s="81">
        <v>308.60000000000002</v>
      </c>
      <c r="I287" s="81" t="s">
        <v>100</v>
      </c>
      <c r="J287" s="89" t="s">
        <v>100</v>
      </c>
      <c r="K287" s="89">
        <v>0.52910052910052907</v>
      </c>
      <c r="L287" s="1010" t="s">
        <v>100</v>
      </c>
    </row>
    <row r="288" spans="1:12" ht="15">
      <c r="A288" s="46" t="s">
        <v>117</v>
      </c>
      <c r="B288" s="47" t="s">
        <v>27</v>
      </c>
      <c r="C288" s="79">
        <v>11985.135294117646</v>
      </c>
      <c r="D288" s="79">
        <v>11273.545098039214</v>
      </c>
      <c r="E288" s="80">
        <v>12224.838</v>
      </c>
      <c r="F288" s="80">
        <v>11499.016</v>
      </c>
      <c r="G288" s="1004">
        <v>6.3120357428844365</v>
      </c>
      <c r="H288" s="81">
        <v>335.5</v>
      </c>
      <c r="I288" s="81">
        <v>-5.8113419427288013</v>
      </c>
      <c r="J288" s="89">
        <v>-4.7619047619047619</v>
      </c>
      <c r="K288" s="89">
        <v>1.5117157974300832</v>
      </c>
      <c r="L288" s="1010">
        <v>-0.54307872311786176</v>
      </c>
    </row>
    <row r="289" spans="1:12" ht="15">
      <c r="A289" s="46" t="s">
        <v>117</v>
      </c>
      <c r="B289" s="47" t="s">
        <v>34</v>
      </c>
      <c r="C289" s="79" t="s">
        <v>254</v>
      </c>
      <c r="D289" s="79" t="s">
        <v>254</v>
      </c>
      <c r="E289" s="80" t="s">
        <v>254</v>
      </c>
      <c r="F289" s="80" t="s">
        <v>254</v>
      </c>
      <c r="G289" s="1004" t="s">
        <v>100</v>
      </c>
      <c r="H289" s="81" t="s">
        <v>254</v>
      </c>
      <c r="I289" s="81" t="s">
        <v>100</v>
      </c>
      <c r="J289" s="89" t="s">
        <v>100</v>
      </c>
      <c r="K289" s="89">
        <v>0.52910052910052907</v>
      </c>
      <c r="L289" s="1010" t="s">
        <v>100</v>
      </c>
    </row>
    <row r="290" spans="1:12" ht="14.25">
      <c r="A290" s="44" t="s">
        <v>117</v>
      </c>
      <c r="B290" s="48" t="s">
        <v>28</v>
      </c>
      <c r="C290" s="90">
        <v>11863.755600961846</v>
      </c>
      <c r="D290" s="90">
        <v>11862.798756925902</v>
      </c>
      <c r="E290" s="91">
        <v>12101.030712981083</v>
      </c>
      <c r="F290" s="91">
        <v>12100.05473206442</v>
      </c>
      <c r="G290" s="1011">
        <v>8.0659215042747021E-3</v>
      </c>
      <c r="H290" s="92">
        <v>316.09381443298969</v>
      </c>
      <c r="I290" s="92">
        <v>-5.1186295354522438</v>
      </c>
      <c r="J290" s="93">
        <v>18.292682926829269</v>
      </c>
      <c r="K290" s="93">
        <v>7.3318216175359039</v>
      </c>
      <c r="L290" s="1012">
        <v>-0.69166174841321482</v>
      </c>
    </row>
    <row r="291" spans="1:12" ht="15">
      <c r="A291" s="46" t="s">
        <v>117</v>
      </c>
      <c r="B291" s="47" t="s">
        <v>29</v>
      </c>
      <c r="C291" s="79">
        <v>11285.916666666666</v>
      </c>
      <c r="D291" s="79" t="s">
        <v>254</v>
      </c>
      <c r="E291" s="80">
        <v>11511.635</v>
      </c>
      <c r="F291" s="80" t="s">
        <v>254</v>
      </c>
      <c r="G291" s="1004" t="s">
        <v>100</v>
      </c>
      <c r="H291" s="81">
        <v>303.3</v>
      </c>
      <c r="I291" s="81" t="s">
        <v>100</v>
      </c>
      <c r="J291" s="89" t="s">
        <v>100</v>
      </c>
      <c r="K291" s="89">
        <v>1.1337868480725624</v>
      </c>
      <c r="L291" s="1010" t="s">
        <v>100</v>
      </c>
    </row>
    <row r="292" spans="1:12" ht="15">
      <c r="A292" s="46" t="s">
        <v>117</v>
      </c>
      <c r="B292" s="47" t="s">
        <v>30</v>
      </c>
      <c r="C292" s="79">
        <v>11782.000980392157</v>
      </c>
      <c r="D292" s="79">
        <v>11876.976470588235</v>
      </c>
      <c r="E292" s="80">
        <v>12017.641</v>
      </c>
      <c r="F292" s="80">
        <v>12114.516</v>
      </c>
      <c r="G292" s="1004">
        <v>-0.79966050645358022</v>
      </c>
      <c r="H292" s="81">
        <v>306.2</v>
      </c>
      <c r="I292" s="81">
        <v>-7.5483091787439616</v>
      </c>
      <c r="J292" s="89">
        <v>5.2631578947368416</v>
      </c>
      <c r="K292" s="89">
        <v>4.5351473922902494</v>
      </c>
      <c r="L292" s="1010">
        <v>-1.0421520206256014</v>
      </c>
    </row>
    <row r="293" spans="1:12" ht="15">
      <c r="A293" s="46" t="s">
        <v>117</v>
      </c>
      <c r="B293" s="47" t="s">
        <v>35</v>
      </c>
      <c r="C293" s="79">
        <v>12397.476470588235</v>
      </c>
      <c r="D293" s="79">
        <v>12168.674509803923</v>
      </c>
      <c r="E293" s="80">
        <v>12645.425999999999</v>
      </c>
      <c r="F293" s="80">
        <v>12412.048000000001</v>
      </c>
      <c r="G293" s="1004">
        <v>1.8802537663405652</v>
      </c>
      <c r="H293" s="81">
        <v>351.8</v>
      </c>
      <c r="I293" s="81">
        <v>-1.950947603121516</v>
      </c>
      <c r="J293" s="89">
        <v>29.411764705882355</v>
      </c>
      <c r="K293" s="89">
        <v>1.6628873771730914</v>
      </c>
      <c r="L293" s="1010">
        <v>-5.177108895306759E-4</v>
      </c>
    </row>
    <row r="294" spans="1:12" ht="14.25">
      <c r="A294" s="44" t="s">
        <v>117</v>
      </c>
      <c r="B294" s="48" t="s">
        <v>31</v>
      </c>
      <c r="C294" s="90">
        <v>11140.633509604027</v>
      </c>
      <c r="D294" s="90">
        <v>11327.794404057426</v>
      </c>
      <c r="E294" s="91">
        <v>11363.446179796108</v>
      </c>
      <c r="F294" s="91">
        <v>11585.875707249392</v>
      </c>
      <c r="G294" s="1011">
        <v>-1.9198335376074078</v>
      </c>
      <c r="H294" s="92">
        <v>295.61917808219175</v>
      </c>
      <c r="I294" s="92">
        <v>0.47541566802198709</v>
      </c>
      <c r="J294" s="93">
        <v>48.979591836734691</v>
      </c>
      <c r="K294" s="93">
        <v>11.035525321239607</v>
      </c>
      <c r="L294" s="1012">
        <v>1.446484225349197</v>
      </c>
    </row>
    <row r="295" spans="1:12" ht="15">
      <c r="A295" s="46" t="s">
        <v>117</v>
      </c>
      <c r="B295" s="47" t="s">
        <v>32</v>
      </c>
      <c r="C295" s="79" t="s">
        <v>254</v>
      </c>
      <c r="D295" s="79">
        <v>11306.971568627452</v>
      </c>
      <c r="E295" s="80" t="s">
        <v>254</v>
      </c>
      <c r="F295" s="80">
        <v>11533.111000000001</v>
      </c>
      <c r="G295" s="1004" t="s">
        <v>100</v>
      </c>
      <c r="H295" s="81" t="s">
        <v>254</v>
      </c>
      <c r="I295" s="81" t="s">
        <v>100</v>
      </c>
      <c r="J295" s="89" t="s">
        <v>100</v>
      </c>
      <c r="K295" s="89">
        <v>1.3605442176870748</v>
      </c>
      <c r="L295" s="1010" t="s">
        <v>100</v>
      </c>
    </row>
    <row r="296" spans="1:12" ht="15">
      <c r="A296" s="46" t="s">
        <v>117</v>
      </c>
      <c r="B296" s="47" t="s">
        <v>33</v>
      </c>
      <c r="C296" s="79">
        <v>11064.465686274509</v>
      </c>
      <c r="D296" s="79">
        <v>11190</v>
      </c>
      <c r="E296" s="80">
        <v>11285.754999999999</v>
      </c>
      <c r="F296" s="80">
        <v>11413.8</v>
      </c>
      <c r="G296" s="1004">
        <v>-1.1218437330249356</v>
      </c>
      <c r="H296" s="81">
        <v>298.7</v>
      </c>
      <c r="I296" s="81">
        <v>2.2245037645448327</v>
      </c>
      <c r="J296" s="81">
        <v>53.846153846153847</v>
      </c>
      <c r="K296" s="81">
        <v>7.5585789871504163</v>
      </c>
      <c r="L296" s="1005">
        <v>1.1985007092639197</v>
      </c>
    </row>
    <row r="297" spans="1:12" ht="15.75" thickBot="1">
      <c r="A297" s="56" t="s">
        <v>117</v>
      </c>
      <c r="B297" s="57" t="s">
        <v>36</v>
      </c>
      <c r="C297" s="82">
        <v>11637.179411764706</v>
      </c>
      <c r="D297" s="82">
        <v>11637.179411764706</v>
      </c>
      <c r="E297" s="83">
        <v>11869.923000000001</v>
      </c>
      <c r="F297" s="83">
        <v>12042.790999999999</v>
      </c>
      <c r="G297" s="1006">
        <v>-1.435447978794937</v>
      </c>
      <c r="H297" s="84">
        <v>307.89999999999998</v>
      </c>
      <c r="I297" s="84">
        <v>-0.54909560723515671</v>
      </c>
      <c r="J297" s="84">
        <v>16.666666666666664</v>
      </c>
      <c r="K297" s="84">
        <v>2.5454545454545454</v>
      </c>
      <c r="L297" s="100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abSelected="1"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49" t="s">
        <v>437</v>
      </c>
      <c r="B1" s="1349"/>
      <c r="C1" s="1349"/>
      <c r="D1" s="1349"/>
      <c r="E1" s="1349"/>
      <c r="F1" s="1349"/>
      <c r="G1" s="1349"/>
      <c r="H1" s="1349"/>
    </row>
    <row r="2" spans="1:18" ht="40.5">
      <c r="A2" s="839" t="s">
        <v>127</v>
      </c>
      <c r="B2" s="3" t="s">
        <v>9</v>
      </c>
      <c r="C2" s="3"/>
      <c r="D2" s="840" t="s">
        <v>128</v>
      </c>
      <c r="E2" s="1350" t="s">
        <v>129</v>
      </c>
      <c r="F2" s="1351"/>
      <c r="G2" s="1352"/>
      <c r="H2" s="841" t="s">
        <v>130</v>
      </c>
    </row>
    <row r="3" spans="1:18" ht="41.25" thickBot="1">
      <c r="A3" s="614"/>
      <c r="B3" s="1220" t="s">
        <v>486</v>
      </c>
      <c r="C3" s="1220" t="s">
        <v>468</v>
      </c>
      <c r="D3" s="1221" t="s">
        <v>70</v>
      </c>
      <c r="E3" s="895" t="s">
        <v>486</v>
      </c>
      <c r="F3" s="1222" t="s">
        <v>468</v>
      </c>
      <c r="G3" s="855" t="s">
        <v>131</v>
      </c>
      <c r="H3" s="856" t="s">
        <v>132</v>
      </c>
    </row>
    <row r="4" spans="1:18" ht="15.75">
      <c r="A4" s="656" t="s">
        <v>8</v>
      </c>
      <c r="B4" s="842"/>
      <c r="C4" s="842"/>
      <c r="D4" s="843"/>
      <c r="E4" s="844"/>
      <c r="F4" s="844"/>
      <c r="G4" s="845"/>
      <c r="H4" s="846"/>
    </row>
    <row r="5" spans="1:18" ht="15">
      <c r="A5" s="437" t="s">
        <v>308</v>
      </c>
      <c r="B5" s="128">
        <v>12707.926835657461</v>
      </c>
      <c r="C5" s="128">
        <v>12455.876733410039</v>
      </c>
      <c r="D5" s="818">
        <v>2.0235436464408409</v>
      </c>
      <c r="E5" s="857">
        <v>100</v>
      </c>
      <c r="F5" s="858">
        <v>100</v>
      </c>
      <c r="G5" s="644" t="s">
        <v>100</v>
      </c>
      <c r="H5" s="647">
        <v>-5.7362463876698984</v>
      </c>
    </row>
    <row r="6" spans="1:18">
      <c r="A6" s="633" t="s">
        <v>133</v>
      </c>
      <c r="B6" s="79">
        <v>10777.861000000001</v>
      </c>
      <c r="C6" s="79">
        <v>10537.612999999999</v>
      </c>
      <c r="D6" s="819">
        <v>2.2799091217337497</v>
      </c>
      <c r="E6" s="859">
        <v>9.1198115149063597</v>
      </c>
      <c r="F6" s="860">
        <v>15.55308787327411</v>
      </c>
      <c r="G6" s="642">
        <v>-41.363338333749603</v>
      </c>
      <c r="H6" s="643">
        <v>-44.726881720430114</v>
      </c>
    </row>
    <row r="7" spans="1:18">
      <c r="A7" s="633" t="s">
        <v>134</v>
      </c>
      <c r="B7" s="79">
        <v>15026.031000000001</v>
      </c>
      <c r="C7" s="79">
        <v>14716.383</v>
      </c>
      <c r="D7" s="819">
        <v>2.1041039771797259</v>
      </c>
      <c r="E7" s="859">
        <v>11.810123977205791</v>
      </c>
      <c r="F7" s="860">
        <v>11.959488387027722</v>
      </c>
      <c r="G7" s="642">
        <v>-1.2489197279036173</v>
      </c>
      <c r="H7" s="643">
        <v>-6.9135250027967414</v>
      </c>
    </row>
    <row r="8" spans="1:18" ht="13.5" thickBot="1">
      <c r="A8" s="634" t="s">
        <v>135</v>
      </c>
      <c r="B8" s="82">
        <v>12584.299000000001</v>
      </c>
      <c r="C8" s="82">
        <v>12494.51</v>
      </c>
      <c r="D8" s="820">
        <v>0.7186276212512589</v>
      </c>
      <c r="E8" s="861">
        <v>79.070064507887835</v>
      </c>
      <c r="F8" s="862">
        <v>72.487423739698158</v>
      </c>
      <c r="G8" s="645">
        <v>9.0810797633364579</v>
      </c>
      <c r="H8" s="648">
        <v>2.8239202657807438</v>
      </c>
    </row>
    <row r="9" spans="1:18" ht="15">
      <c r="A9" s="615" t="s">
        <v>309</v>
      </c>
      <c r="B9" s="129">
        <v>10844.163093165207</v>
      </c>
      <c r="C9" s="129">
        <v>11006.369636145353</v>
      </c>
      <c r="D9" s="821">
        <v>-1.4737515488072768</v>
      </c>
      <c r="E9" s="863">
        <v>100</v>
      </c>
      <c r="F9" s="864">
        <v>100</v>
      </c>
      <c r="G9" s="646" t="s">
        <v>100</v>
      </c>
      <c r="H9" s="649">
        <v>6.7724300568120981</v>
      </c>
    </row>
    <row r="10" spans="1:18">
      <c r="A10" s="633" t="s">
        <v>133</v>
      </c>
      <c r="B10" s="79">
        <v>8736.9930000000004</v>
      </c>
      <c r="C10" s="79" t="s">
        <v>254</v>
      </c>
      <c r="D10" s="819" t="s">
        <v>100</v>
      </c>
      <c r="E10" s="859">
        <v>2.353224640591117</v>
      </c>
      <c r="F10" s="860">
        <v>2.9520848965591169</v>
      </c>
      <c r="G10" s="642" t="s">
        <v>100</v>
      </c>
      <c r="H10" s="643" t="s">
        <v>100</v>
      </c>
    </row>
    <row r="11" spans="1:18">
      <c r="A11" s="633" t="s">
        <v>134</v>
      </c>
      <c r="B11" s="79">
        <v>15991.384</v>
      </c>
      <c r="C11" s="79">
        <v>16519.353999999999</v>
      </c>
      <c r="D11" s="819">
        <v>-3.1960692893923053</v>
      </c>
      <c r="E11" s="859">
        <v>7.9832945144968264</v>
      </c>
      <c r="F11" s="860">
        <v>13.619894951227357</v>
      </c>
      <c r="G11" s="642">
        <v>-41.385050743160015</v>
      </c>
      <c r="H11" s="643">
        <v>-37.415394301904612</v>
      </c>
    </row>
    <row r="12" spans="1:18" ht="13.5" thickBot="1">
      <c r="A12" s="635" t="s">
        <v>135</v>
      </c>
      <c r="B12" s="79">
        <v>10441.177</v>
      </c>
      <c r="C12" s="79">
        <v>10189.736999999999</v>
      </c>
      <c r="D12" s="819">
        <v>2.4675808610173213</v>
      </c>
      <c r="E12" s="859">
        <v>89.663480844912044</v>
      </c>
      <c r="F12" s="860">
        <v>83.42802015221352</v>
      </c>
      <c r="G12" s="642">
        <v>7.4740604910939918</v>
      </c>
      <c r="H12" s="643">
        <v>14.752666067069262</v>
      </c>
      <c r="P12"/>
      <c r="Q12"/>
      <c r="R12"/>
    </row>
    <row r="13" spans="1:18" ht="15.75">
      <c r="A13" s="656" t="s">
        <v>136</v>
      </c>
      <c r="B13" s="657"/>
      <c r="C13" s="657"/>
      <c r="D13" s="822"/>
      <c r="E13" s="865"/>
      <c r="F13" s="865"/>
      <c r="G13" s="658"/>
      <c r="H13" s="659"/>
      <c r="P13"/>
      <c r="Q13"/>
      <c r="R13"/>
    </row>
    <row r="14" spans="1:18" ht="15">
      <c r="A14" s="437" t="s">
        <v>308</v>
      </c>
      <c r="B14" s="128">
        <v>12261.334310601629</v>
      </c>
      <c r="C14" s="128">
        <v>12205.569449346405</v>
      </c>
      <c r="D14" s="818">
        <v>0.45688045516147568</v>
      </c>
      <c r="E14" s="857">
        <v>100</v>
      </c>
      <c r="F14" s="858">
        <v>100</v>
      </c>
      <c r="G14" s="644" t="s">
        <v>100</v>
      </c>
      <c r="H14" s="647">
        <v>2.3910675381263546</v>
      </c>
      <c r="P14"/>
      <c r="Q14"/>
      <c r="R14"/>
    </row>
    <row r="15" spans="1:18">
      <c r="A15" s="633" t="s">
        <v>133</v>
      </c>
      <c r="B15" s="79">
        <v>11244.352999999999</v>
      </c>
      <c r="C15" s="79">
        <v>10805.768</v>
      </c>
      <c r="D15" s="819">
        <v>4.0588045199563707</v>
      </c>
      <c r="E15" s="859">
        <v>2.2767168466407792</v>
      </c>
      <c r="F15" s="860">
        <v>5.2795933188090052</v>
      </c>
      <c r="G15" s="642">
        <v>-56.877041295400922</v>
      </c>
      <c r="H15" s="643">
        <v>-55.845942228335623</v>
      </c>
    </row>
    <row r="16" spans="1:18">
      <c r="A16" s="633" t="s">
        <v>134</v>
      </c>
      <c r="B16" s="79">
        <v>14744.692999999999</v>
      </c>
      <c r="C16" s="79">
        <v>14160.269</v>
      </c>
      <c r="D16" s="819">
        <v>4.1272097302671229</v>
      </c>
      <c r="E16" s="859">
        <v>2.3405500292568755</v>
      </c>
      <c r="F16" s="860">
        <v>2.1604938271604941</v>
      </c>
      <c r="G16" s="642">
        <v>8.3340299256039376</v>
      </c>
      <c r="H16" s="643">
        <v>10.924369747899149</v>
      </c>
    </row>
    <row r="17" spans="1:13" ht="13.5" thickBot="1">
      <c r="A17" s="634" t="s">
        <v>135</v>
      </c>
      <c r="B17" s="82">
        <v>12224.671</v>
      </c>
      <c r="C17" s="82">
        <v>12239.788</v>
      </c>
      <c r="D17" s="820">
        <v>-0.12350704113502774</v>
      </c>
      <c r="E17" s="861">
        <v>95.382733124102344</v>
      </c>
      <c r="F17" s="862">
        <v>92.559912854030514</v>
      </c>
      <c r="G17" s="645">
        <v>3.0497222642414257</v>
      </c>
      <c r="H17" s="648">
        <v>5.5137107214310852</v>
      </c>
    </row>
    <row r="18" spans="1:13" ht="15">
      <c r="A18" s="615" t="s">
        <v>309</v>
      </c>
      <c r="B18" s="129">
        <v>10512.019391359292</v>
      </c>
      <c r="C18" s="129">
        <v>10128.878000000001</v>
      </c>
      <c r="D18" s="821">
        <v>3.7826637003554731</v>
      </c>
      <c r="E18" s="863">
        <v>100</v>
      </c>
      <c r="F18" s="864">
        <v>100</v>
      </c>
      <c r="G18" s="646" t="s">
        <v>100</v>
      </c>
      <c r="H18" s="649">
        <v>14.122180408770312</v>
      </c>
    </row>
    <row r="19" spans="1:13">
      <c r="A19" s="633" t="s">
        <v>133</v>
      </c>
      <c r="B19" s="79" t="s">
        <v>254</v>
      </c>
      <c r="C19" s="79" t="s">
        <v>100</v>
      </c>
      <c r="D19" s="819" t="s">
        <v>100</v>
      </c>
      <c r="E19" s="859">
        <v>0.17771108127320118</v>
      </c>
      <c r="F19" s="860">
        <v>0</v>
      </c>
      <c r="G19" s="642" t="s">
        <v>100</v>
      </c>
      <c r="H19" s="643" t="s">
        <v>100</v>
      </c>
    </row>
    <row r="20" spans="1:13">
      <c r="A20" s="633" t="s">
        <v>134</v>
      </c>
      <c r="B20" s="79" t="s">
        <v>100</v>
      </c>
      <c r="C20" s="79" t="s">
        <v>100</v>
      </c>
      <c r="D20" s="819" t="s">
        <v>100</v>
      </c>
      <c r="E20" s="859">
        <v>0</v>
      </c>
      <c r="F20" s="860">
        <v>0</v>
      </c>
      <c r="G20" s="642" t="s">
        <v>100</v>
      </c>
      <c r="H20" s="643" t="s">
        <v>100</v>
      </c>
    </row>
    <row r="21" spans="1:13" ht="13.5" thickBot="1">
      <c r="A21" s="635" t="s">
        <v>135</v>
      </c>
      <c r="B21" s="79">
        <v>10514.964</v>
      </c>
      <c r="C21" s="79">
        <v>10128.878000000001</v>
      </c>
      <c r="D21" s="819">
        <v>3.8117351201189247</v>
      </c>
      <c r="E21" s="859">
        <v>99.822288918726798</v>
      </c>
      <c r="F21" s="860">
        <v>100</v>
      </c>
      <c r="G21" s="642">
        <v>-0.1777110812732019</v>
      </c>
      <c r="H21" s="643">
        <v>13.919372647993338</v>
      </c>
    </row>
    <row r="22" spans="1:13" ht="15.75">
      <c r="A22" s="656" t="s">
        <v>137</v>
      </c>
      <c r="B22" s="657"/>
      <c r="C22" s="657"/>
      <c r="D22" s="822"/>
      <c r="E22" s="865"/>
      <c r="F22" s="865"/>
      <c r="G22" s="658"/>
      <c r="H22" s="659"/>
    </row>
    <row r="23" spans="1:13" ht="15">
      <c r="A23" s="437" t="s">
        <v>308</v>
      </c>
      <c r="B23" s="128">
        <v>12867.65213714452</v>
      </c>
      <c r="C23" s="1026">
        <v>12522.106458764409</v>
      </c>
      <c r="D23" s="818">
        <v>2.7594852313227092</v>
      </c>
      <c r="E23" s="857">
        <v>100</v>
      </c>
      <c r="F23" s="858">
        <v>100</v>
      </c>
      <c r="G23" s="644" t="s">
        <v>100</v>
      </c>
      <c r="H23" s="647">
        <v>-12.985093534901395</v>
      </c>
    </row>
    <row r="24" spans="1:13">
      <c r="A24" s="633" t="s">
        <v>133</v>
      </c>
      <c r="B24" s="79">
        <v>10706.442999999999</v>
      </c>
      <c r="C24" s="79">
        <v>10487.475</v>
      </c>
      <c r="D24" s="819">
        <v>2.0879000903458547</v>
      </c>
      <c r="E24" s="859">
        <v>18.429907146785727</v>
      </c>
      <c r="F24" s="860">
        <v>28.410962374899707</v>
      </c>
      <c r="G24" s="642">
        <v>-35.131000127373248</v>
      </c>
      <c r="H24" s="643">
        <v>-43.5543004359889</v>
      </c>
    </row>
    <row r="25" spans="1:13">
      <c r="A25" s="633" t="s">
        <v>134</v>
      </c>
      <c r="B25" s="79">
        <v>15126.156999999999</v>
      </c>
      <c r="C25" s="79">
        <v>14777.635</v>
      </c>
      <c r="D25" s="819">
        <v>2.3584423353263158</v>
      </c>
      <c r="E25" s="859">
        <v>20.652560742825713</v>
      </c>
      <c r="F25" s="860">
        <v>21.249102656137829</v>
      </c>
      <c r="G25" s="642">
        <v>-2.8073746123100598</v>
      </c>
      <c r="H25" s="643">
        <v>-15.427927927927932</v>
      </c>
    </row>
    <row r="26" spans="1:13" ht="16.5" thickBot="1">
      <c r="A26" s="634" t="s">
        <v>135</v>
      </c>
      <c r="B26" s="82">
        <v>12755.812</v>
      </c>
      <c r="C26" s="82">
        <v>12718.33</v>
      </c>
      <c r="D26" s="820">
        <v>0.29470850339627902</v>
      </c>
      <c r="E26" s="861">
        <v>60.917532110388549</v>
      </c>
      <c r="F26" s="862">
        <v>50.339934968962453</v>
      </c>
      <c r="G26" s="645">
        <v>21.01233771546946</v>
      </c>
      <c r="H26" s="648">
        <v>5.2987724743449904</v>
      </c>
      <c r="J26" s="112"/>
      <c r="K26" s="106"/>
      <c r="L26" s="106"/>
      <c r="M26" s="106"/>
    </row>
    <row r="27" spans="1:13" ht="15">
      <c r="A27" s="615" t="s">
        <v>309</v>
      </c>
      <c r="B27" s="129">
        <v>11419.183594970242</v>
      </c>
      <c r="C27" s="129">
        <v>12207.258950060099</v>
      </c>
      <c r="D27" s="821">
        <v>-6.4557928877717243</v>
      </c>
      <c r="E27" s="863">
        <v>100</v>
      </c>
      <c r="F27" s="864">
        <v>100</v>
      </c>
      <c r="G27" s="646" t="s">
        <v>100</v>
      </c>
      <c r="H27" s="649">
        <v>-12.659254807692308</v>
      </c>
      <c r="J27" s="1348"/>
      <c r="K27" s="1348"/>
      <c r="L27" s="1348"/>
      <c r="M27" s="1348"/>
    </row>
    <row r="28" spans="1:13">
      <c r="A28" s="633" t="s">
        <v>133</v>
      </c>
      <c r="B28" s="79" t="s">
        <v>254</v>
      </c>
      <c r="C28" s="79" t="s">
        <v>254</v>
      </c>
      <c r="D28" s="819" t="s">
        <v>100</v>
      </c>
      <c r="E28" s="859">
        <v>1.3967729727870093</v>
      </c>
      <c r="F28" s="860">
        <v>1.6826923076923079</v>
      </c>
      <c r="G28" s="642" t="s">
        <v>100</v>
      </c>
      <c r="H28" s="643" t="s">
        <v>100</v>
      </c>
    </row>
    <row r="29" spans="1:13">
      <c r="A29" s="633" t="s">
        <v>134</v>
      </c>
      <c r="B29" s="79">
        <v>16741.169000000002</v>
      </c>
      <c r="C29" s="79">
        <v>16812.162</v>
      </c>
      <c r="D29" s="819">
        <v>-0.4222716864136723</v>
      </c>
      <c r="E29" s="859">
        <v>14.944782743317164</v>
      </c>
      <c r="F29" s="860">
        <v>29.353966346153847</v>
      </c>
      <c r="G29" s="642">
        <v>-49.087688637773034</v>
      </c>
      <c r="H29" s="643">
        <v>-55.532807861603025</v>
      </c>
    </row>
    <row r="30" spans="1:13" ht="13.5" thickBot="1">
      <c r="A30" s="635" t="s">
        <v>135</v>
      </c>
      <c r="B30" s="79">
        <v>10539.607</v>
      </c>
      <c r="C30" s="79">
        <v>10371.280000000001</v>
      </c>
      <c r="D30" s="819">
        <v>1.6230108530480261</v>
      </c>
      <c r="E30" s="859">
        <v>83.658444283895832</v>
      </c>
      <c r="F30" s="860">
        <v>68.963341346153854</v>
      </c>
      <c r="G30" s="642">
        <v>21.308571555402946</v>
      </c>
      <c r="H30" s="643">
        <v>5.9518103786327377</v>
      </c>
    </row>
    <row r="31" spans="1:13" ht="15.75">
      <c r="A31" s="656" t="s">
        <v>138</v>
      </c>
      <c r="B31" s="657"/>
      <c r="C31" s="657"/>
      <c r="D31" s="822"/>
      <c r="E31" s="865"/>
      <c r="F31" s="865"/>
      <c r="G31" s="658"/>
      <c r="H31" s="659"/>
    </row>
    <row r="32" spans="1:13" ht="15">
      <c r="A32" s="437" t="s">
        <v>308</v>
      </c>
      <c r="B32" s="128">
        <v>13382.550266455195</v>
      </c>
      <c r="C32" s="128">
        <v>12844.565531136317</v>
      </c>
      <c r="D32" s="818">
        <v>4.1884229872529151</v>
      </c>
      <c r="E32" s="857">
        <v>100</v>
      </c>
      <c r="F32" s="858">
        <v>100</v>
      </c>
      <c r="G32" s="644" t="s">
        <v>100</v>
      </c>
      <c r="H32" s="647">
        <v>-2.8546971966616801</v>
      </c>
    </row>
    <row r="33" spans="1:8">
      <c r="A33" s="633" t="s">
        <v>133</v>
      </c>
      <c r="B33" s="79" t="s">
        <v>254</v>
      </c>
      <c r="C33" s="79" t="s">
        <v>254</v>
      </c>
      <c r="D33" s="819" t="s">
        <v>100</v>
      </c>
      <c r="E33" s="859">
        <v>0.76658736452550891</v>
      </c>
      <c r="F33" s="860">
        <v>0.67622512304729288</v>
      </c>
      <c r="G33" s="642" t="s">
        <v>100</v>
      </c>
      <c r="H33" s="643" t="s">
        <v>100</v>
      </c>
    </row>
    <row r="34" spans="1:8">
      <c r="A34" s="633" t="s">
        <v>134</v>
      </c>
      <c r="B34" s="79" t="s">
        <v>254</v>
      </c>
      <c r="C34" s="79" t="s">
        <v>254</v>
      </c>
      <c r="D34" s="819" t="s">
        <v>100</v>
      </c>
      <c r="E34" s="859">
        <v>11.256498369900433</v>
      </c>
      <c r="F34" s="860">
        <v>6.8136101005777867</v>
      </c>
      <c r="G34" s="642" t="s">
        <v>100</v>
      </c>
      <c r="H34" s="643" t="s">
        <v>100</v>
      </c>
    </row>
    <row r="35" spans="1:8" ht="13.5" thickBot="1">
      <c r="A35" s="634" t="s">
        <v>135</v>
      </c>
      <c r="B35" s="82">
        <v>13229.632</v>
      </c>
      <c r="C35" s="82">
        <v>12724.985000000001</v>
      </c>
      <c r="D35" s="820">
        <v>3.9657964233356582</v>
      </c>
      <c r="E35" s="861">
        <v>87.976914265574052</v>
      </c>
      <c r="F35" s="862">
        <v>92.510164776374921</v>
      </c>
      <c r="G35" s="645">
        <v>-4.9002728746177331</v>
      </c>
      <c r="H35" s="648">
        <v>-7.6150821188989166</v>
      </c>
    </row>
    <row r="36" spans="1:8" ht="15">
      <c r="A36" s="615" t="s">
        <v>309</v>
      </c>
      <c r="B36" s="129">
        <v>10849.539896718099</v>
      </c>
      <c r="C36" s="129">
        <v>10940.794400307044</v>
      </c>
      <c r="D36" s="821">
        <v>-0.83407566443606906</v>
      </c>
      <c r="E36" s="863">
        <v>100</v>
      </c>
      <c r="F36" s="864">
        <v>100</v>
      </c>
      <c r="G36" s="646" t="s">
        <v>100</v>
      </c>
      <c r="H36" s="649">
        <v>27.275634874944043</v>
      </c>
    </row>
    <row r="37" spans="1:8">
      <c r="A37" s="633" t="s">
        <v>133</v>
      </c>
      <c r="B37" s="79" t="s">
        <v>254</v>
      </c>
      <c r="C37" s="79" t="s">
        <v>254</v>
      </c>
      <c r="D37" s="819" t="s">
        <v>100</v>
      </c>
      <c r="E37" s="859">
        <v>9.2878323365331461</v>
      </c>
      <c r="F37" s="860">
        <v>14.034414379837527</v>
      </c>
      <c r="G37" s="642" t="s">
        <v>100</v>
      </c>
      <c r="H37" s="643" t="s">
        <v>100</v>
      </c>
    </row>
    <row r="38" spans="1:8">
      <c r="A38" s="633" t="s">
        <v>134</v>
      </c>
      <c r="B38" s="79" t="s">
        <v>254</v>
      </c>
      <c r="C38" s="79" t="s">
        <v>254</v>
      </c>
      <c r="D38" s="819" t="s">
        <v>100</v>
      </c>
      <c r="E38" s="859">
        <v>18.133386942755187</v>
      </c>
      <c r="F38" s="860">
        <v>18.787180963346771</v>
      </c>
      <c r="G38" s="642" t="s">
        <v>100</v>
      </c>
      <c r="H38" s="643" t="s">
        <v>100</v>
      </c>
    </row>
    <row r="39" spans="1:8" ht="13.5" thickBot="1">
      <c r="A39" s="634" t="s">
        <v>135</v>
      </c>
      <c r="B39" s="82" t="s">
        <v>254</v>
      </c>
      <c r="C39" s="82" t="s">
        <v>254</v>
      </c>
      <c r="D39" s="820" t="s">
        <v>100</v>
      </c>
      <c r="E39" s="861">
        <v>72.578780720711663</v>
      </c>
      <c r="F39" s="862">
        <v>67.178404656815715</v>
      </c>
      <c r="G39" s="645" t="s">
        <v>100</v>
      </c>
      <c r="H39" s="648" t="s">
        <v>100</v>
      </c>
    </row>
    <row r="40" spans="1:8" ht="14.25" customHeight="1">
      <c r="A40" s="112" t="s">
        <v>310</v>
      </c>
      <c r="B40" s="106"/>
      <c r="C40" s="112"/>
      <c r="D40" s="106"/>
    </row>
    <row r="41" spans="1:8" ht="5.25" customHeight="1">
      <c r="A41" s="1353"/>
      <c r="B41" s="1353"/>
      <c r="C41" s="1353"/>
      <c r="D41" s="1353"/>
    </row>
    <row r="42" spans="1:8" ht="15">
      <c r="A42" s="113" t="s">
        <v>61</v>
      </c>
      <c r="B42" s="114"/>
    </row>
    <row r="43" spans="1:8" ht="15">
      <c r="A43" s="111" t="s">
        <v>96</v>
      </c>
      <c r="B43" s="1354" t="s">
        <v>62</v>
      </c>
      <c r="C43" s="1355"/>
      <c r="D43" s="1355"/>
      <c r="E43" s="1355"/>
      <c r="F43" s="1355"/>
      <c r="G43" s="1355"/>
      <c r="H43" s="1356"/>
    </row>
    <row r="44" spans="1:8" ht="15">
      <c r="A44" s="111" t="s">
        <v>63</v>
      </c>
      <c r="B44" s="1354" t="s">
        <v>64</v>
      </c>
      <c r="C44" s="1355"/>
      <c r="D44" s="1355"/>
      <c r="E44" s="1355"/>
      <c r="F44" s="1355"/>
      <c r="G44" s="1355"/>
      <c r="H44" s="1356"/>
    </row>
    <row r="45" spans="1:8" ht="15">
      <c r="A45" s="111" t="s">
        <v>65</v>
      </c>
      <c r="B45" s="1354" t="s">
        <v>66</v>
      </c>
      <c r="C45" s="1355"/>
      <c r="D45" s="1355"/>
      <c r="E45" s="1355"/>
      <c r="F45" s="1355"/>
      <c r="G45" s="1355"/>
      <c r="H45" s="1356"/>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485</v>
      </c>
      <c r="B2" s="834"/>
      <c r="C2" s="834"/>
      <c r="D2" s="834"/>
      <c r="E2" s="834"/>
      <c r="F2" s="106"/>
      <c r="G2" s="106"/>
      <c r="H2" s="106"/>
    </row>
    <row r="3" spans="1:8" ht="30.75" customHeight="1">
      <c r="A3" s="1357" t="s">
        <v>139</v>
      </c>
      <c r="B3" s="1359" t="s">
        <v>140</v>
      </c>
      <c r="C3" s="1360"/>
      <c r="D3" s="1361" t="s">
        <v>314</v>
      </c>
      <c r="E3" s="1362"/>
    </row>
    <row r="4" spans="1:8" ht="16.5" thickBot="1">
      <c r="A4" s="1358"/>
      <c r="B4" s="877" t="s">
        <v>141</v>
      </c>
      <c r="C4" s="1133" t="s">
        <v>142</v>
      </c>
      <c r="D4" s="1127" t="s">
        <v>141</v>
      </c>
      <c r="E4" s="878" t="s">
        <v>142</v>
      </c>
      <c r="G4" s="115" t="s">
        <v>143</v>
      </c>
      <c r="H4" s="116"/>
    </row>
    <row r="5" spans="1:8" ht="17.25" customHeight="1" thickBot="1">
      <c r="A5" s="872" t="s">
        <v>144</v>
      </c>
      <c r="B5" s="873">
        <v>27660.323</v>
      </c>
      <c r="C5" s="1134">
        <v>22584.866999999998</v>
      </c>
      <c r="D5" s="1128">
        <v>8.5083732886103025</v>
      </c>
      <c r="E5" s="874">
        <v>-2.3291467889344935</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v>29288.213</v>
      </c>
      <c r="C7" s="1136">
        <v>23268.327000000001</v>
      </c>
      <c r="D7" s="1130">
        <v>13.308415309307136</v>
      </c>
      <c r="E7" s="1093">
        <v>-3.5491970732724356</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t="s">
        <v>100</v>
      </c>
      <c r="C9" s="1136" t="s">
        <v>254</v>
      </c>
      <c r="D9" s="1130" t="s">
        <v>100</v>
      </c>
      <c r="E9" s="1093" t="s">
        <v>100</v>
      </c>
      <c r="G9" s="121" t="s">
        <v>155</v>
      </c>
      <c r="H9" s="122" t="s">
        <v>156</v>
      </c>
    </row>
    <row r="10" spans="1:8" ht="18" customHeight="1">
      <c r="A10" s="616" t="s">
        <v>157</v>
      </c>
      <c r="B10" s="617" t="s">
        <v>254</v>
      </c>
      <c r="C10" s="1136">
        <v>20488.742999999999</v>
      </c>
      <c r="D10" s="1131" t="s">
        <v>100</v>
      </c>
      <c r="E10" s="1093">
        <v>-2.5283434424952822</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22283.531999999999</v>
      </c>
      <c r="D12" s="1130" t="s">
        <v>100</v>
      </c>
      <c r="E12" s="1093">
        <v>-0.43817238819633963</v>
      </c>
      <c r="G12" s="121" t="s">
        <v>164</v>
      </c>
      <c r="H12" s="122" t="s">
        <v>165</v>
      </c>
    </row>
    <row r="13" spans="1:8" ht="18" customHeight="1" thickBot="1">
      <c r="A13" s="618" t="s">
        <v>166</v>
      </c>
      <c r="B13" s="1050" t="s">
        <v>254</v>
      </c>
      <c r="C13" s="1137">
        <v>23760</v>
      </c>
      <c r="D13" s="1132" t="s">
        <v>100</v>
      </c>
      <c r="E13" s="1094">
        <v>17.086070680169545</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67" t="s">
        <v>426</v>
      </c>
      <c r="B1" s="1367"/>
      <c r="C1" s="1367"/>
      <c r="D1" s="1367"/>
      <c r="E1" s="1367"/>
      <c r="F1" s="1367"/>
      <c r="G1" s="625"/>
      <c r="H1" s="625"/>
    </row>
    <row r="2" spans="1:8" ht="13.5" customHeight="1" thickBot="1"/>
    <row r="3" spans="1:8" ht="27" customHeight="1">
      <c r="A3" s="1363" t="s">
        <v>73</v>
      </c>
      <c r="B3" s="1363" t="s">
        <v>118</v>
      </c>
      <c r="C3" s="1368" t="s">
        <v>82</v>
      </c>
      <c r="D3" s="1369"/>
      <c r="E3" s="1370"/>
      <c r="F3" s="1365" t="s">
        <v>119</v>
      </c>
      <c r="G3" s="1366"/>
      <c r="H3" s="106"/>
    </row>
    <row r="4" spans="1:8" ht="32.25" customHeight="1" thickBot="1">
      <c r="A4" s="1364"/>
      <c r="B4" s="1364"/>
      <c r="C4" s="1144">
        <v>44003</v>
      </c>
      <c r="D4" s="1145">
        <v>43996</v>
      </c>
      <c r="E4" s="1146">
        <v>43639</v>
      </c>
      <c r="F4" s="868" t="s">
        <v>344</v>
      </c>
      <c r="G4" s="869" t="s">
        <v>120</v>
      </c>
      <c r="H4" s="106"/>
    </row>
    <row r="5" spans="1:8" ht="29.25" customHeight="1">
      <c r="A5" s="916" t="s">
        <v>124</v>
      </c>
      <c r="B5" s="1028" t="s">
        <v>324</v>
      </c>
      <c r="C5" s="870">
        <v>596.07000000000005</v>
      </c>
      <c r="D5" s="1100">
        <v>516.65</v>
      </c>
      <c r="E5" s="1081">
        <v>660.57</v>
      </c>
      <c r="F5" s="1223">
        <v>15.37210877770252</v>
      </c>
      <c r="G5" s="1224">
        <v>-9.7642944729551751</v>
      </c>
      <c r="H5" s="106"/>
    </row>
    <row r="6" spans="1:8" ht="28.5" customHeight="1" thickBot="1">
      <c r="A6" s="917" t="s">
        <v>125</v>
      </c>
      <c r="B6" s="1027" t="s">
        <v>324</v>
      </c>
      <c r="C6" s="1082">
        <v>874.41</v>
      </c>
      <c r="D6" s="1101">
        <v>654.30999999999995</v>
      </c>
      <c r="E6" s="1083">
        <v>937.02</v>
      </c>
      <c r="F6" s="1225">
        <v>33.638489401048439</v>
      </c>
      <c r="G6" s="1226">
        <v>-6.6818210923993107</v>
      </c>
      <c r="H6" s="106"/>
    </row>
    <row r="7" spans="1:8" ht="32.25" customHeight="1" thickBot="1">
      <c r="A7" s="918" t="s">
        <v>121</v>
      </c>
      <c r="B7" s="1029" t="s">
        <v>122</v>
      </c>
      <c r="C7" s="1082" t="s">
        <v>100</v>
      </c>
      <c r="D7" s="1140" t="s">
        <v>100</v>
      </c>
      <c r="E7" s="1141" t="s">
        <v>100</v>
      </c>
      <c r="F7" s="1142" t="s">
        <v>100</v>
      </c>
      <c r="G7" s="1143" t="s">
        <v>100</v>
      </c>
      <c r="H7" s="106"/>
    </row>
    <row r="8" spans="1:8" s="106" customFormat="1" ht="15.75">
      <c r="A8" s="908" t="s">
        <v>438</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W28" sqref="W28"/>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74" t="s">
        <v>89</v>
      </c>
      <c r="C1" s="1374"/>
      <c r="D1" s="1374"/>
      <c r="E1" s="1374"/>
      <c r="F1" s="8"/>
      <c r="G1" s="7"/>
    </row>
    <row r="2" spans="2:17" ht="20.25" thickBot="1">
      <c r="B2" s="838"/>
      <c r="C2" s="7"/>
      <c r="D2" s="7"/>
      <c r="E2" s="7"/>
      <c r="F2" s="7"/>
      <c r="H2" s="61"/>
      <c r="I2" s="61"/>
      <c r="J2" s="61"/>
      <c r="K2" s="61"/>
      <c r="L2" s="61"/>
      <c r="M2" s="61"/>
      <c r="N2" s="61"/>
      <c r="O2" s="61"/>
      <c r="P2" s="61"/>
      <c r="Q2" s="61"/>
    </row>
    <row r="3" spans="2:17" ht="25.5" customHeight="1">
      <c r="B3" s="1191"/>
      <c r="C3" s="1070" t="s">
        <v>315</v>
      </c>
      <c r="D3" s="1071"/>
      <c r="E3" s="1072" t="s">
        <v>69</v>
      </c>
      <c r="F3" s="1372"/>
    </row>
    <row r="4" spans="2:17" ht="34.5" customHeight="1" thickBot="1">
      <c r="B4" s="1190" t="s">
        <v>43</v>
      </c>
      <c r="C4" s="1167">
        <v>44001</v>
      </c>
      <c r="D4" s="1167">
        <v>43994</v>
      </c>
      <c r="E4" s="1073" t="s">
        <v>311</v>
      </c>
      <c r="F4" s="1373"/>
      <c r="G4" s="637" t="s">
        <v>42</v>
      </c>
      <c r="H4" s="105"/>
      <c r="I4" s="105"/>
      <c r="J4" s="105"/>
      <c r="K4" s="105"/>
      <c r="L4" s="105"/>
      <c r="M4" s="105"/>
      <c r="N4" s="105"/>
      <c r="O4" s="105"/>
      <c r="P4" s="105"/>
      <c r="Q4" s="105"/>
    </row>
    <row r="5" spans="2:17" ht="29.25" customHeight="1">
      <c r="B5" s="1031" t="s">
        <v>316</v>
      </c>
      <c r="C5" s="1074"/>
      <c r="D5" s="1074"/>
      <c r="E5" s="1075"/>
      <c r="F5" s="10"/>
      <c r="G5" s="1371" t="s">
        <v>343</v>
      </c>
      <c r="H5" s="1371"/>
      <c r="I5" s="1371"/>
      <c r="J5" s="1371"/>
      <c r="K5" s="1371"/>
      <c r="L5" s="1371"/>
      <c r="M5" s="1371"/>
      <c r="N5" s="1371"/>
      <c r="O5" s="1371"/>
      <c r="P5" s="1371"/>
      <c r="Q5" s="1371"/>
    </row>
    <row r="6" spans="2:17" ht="21" customHeight="1">
      <c r="B6" s="619" t="s">
        <v>44</v>
      </c>
      <c r="C6" s="1076" t="s">
        <v>100</v>
      </c>
      <c r="D6" s="1076" t="s">
        <v>100</v>
      </c>
      <c r="E6" s="1023" t="s">
        <v>100</v>
      </c>
      <c r="F6" s="10"/>
      <c r="G6" s="1371"/>
      <c r="H6" s="1371"/>
      <c r="I6" s="1371"/>
      <c r="J6" s="1371"/>
      <c r="K6" s="1371"/>
      <c r="L6" s="1371"/>
      <c r="M6" s="1371"/>
      <c r="N6" s="1371"/>
      <c r="O6" s="1371"/>
      <c r="P6" s="1371"/>
      <c r="Q6" s="1371"/>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351</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8" t="s">
        <v>100</v>
      </c>
      <c r="E13" s="1023" t="s">
        <v>100</v>
      </c>
      <c r="F13" s="16"/>
      <c r="G13" s="23"/>
      <c r="H13" s="23"/>
      <c r="I13" s="20"/>
      <c r="J13" s="21"/>
      <c r="K13" s="11"/>
      <c r="L13" s="22"/>
    </row>
    <row r="14" spans="2:17" ht="15.75">
      <c r="B14" s="619" t="s">
        <v>45</v>
      </c>
      <c r="C14" s="1078" t="s">
        <v>100</v>
      </c>
      <c r="D14" s="1078"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351</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1078" t="s">
        <v>100</v>
      </c>
      <c r="E20" s="1023" t="s">
        <v>100</v>
      </c>
      <c r="F20" s="16"/>
      <c r="G20" s="23"/>
      <c r="H20" s="23"/>
      <c r="I20" s="20"/>
      <c r="J20" s="21"/>
      <c r="K20" s="11"/>
      <c r="L20" s="22"/>
    </row>
    <row r="21" spans="2:15" ht="15.75">
      <c r="B21" s="619" t="s">
        <v>45</v>
      </c>
      <c r="C21" s="1078" t="s">
        <v>100</v>
      </c>
      <c r="D21" s="1078"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351</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I-IV_2020</vt:lpstr>
      <vt:lpstr>Eksport I-IV_2020</vt:lpstr>
      <vt:lpstr>Import_I-IV_2020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2020-06-25T10:28:59Z</dcterms:modified>
</cp:coreProperties>
</file>