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<sst xmlns="http://schemas.openxmlformats.org/spreadsheetml/2006/main" count="98" uniqueCount="79">
  <si>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</si>
  <si>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</si>
  <si>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</si>
  <si>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</si>
  <si>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</si>
  <si>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</si>
  <si>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</si>
  <si>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</si>
  <si>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</si>
  <si>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</si>
  <si>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</si>
  <si>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</si>
  <si>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</si>
  <si>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</si>
  <si>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</si>
  <si>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</si>
  <si>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</si>
  <si>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</si>
  <si>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</si>
  <si>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</si>
  <si>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</si>
  <si>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</si>
  <si>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</si>
  <si>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</si>
  <si>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</si>
  <si>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</si>
  <si>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</si>
  <si>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</si>
  <si>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</si>
  <si>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</si>
  <si>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</si>
  <si>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</si>
  <si>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</si>
  <si>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</si>
  <si>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</si>
  <si>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</si>
  <si>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</si>
  <si>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</si>
  <si>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</si>
  <si>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</si>
  <si>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</si>
  <si>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</si>
  <si>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</si>
  <si>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</si>
  <si>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</si>
  <si>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</si>
  <si>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</si>
  <si>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</si>
  <si>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</si>
  <si>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</si>
  <si>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</si>
  <si>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</si>
  <si>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</si>
  <si>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</si>
  <si>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</si>
  <si>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</si>
  <si>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</si>
  <si>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</si>
  <si>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</si>
  <si>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</si>
  <si>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</si>
  <si>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</si>
  <si>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</si>
  <si>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</si>
  <si>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</si>
  <si>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</si>
  <si>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</si>
  <si>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</si>
  <si>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</si>
  <si>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</si>
  <si>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</si>
  <si>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</si>
  <si>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</si>
  <si>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</si>
  <si>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</si>
  <si>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</si>
  <si>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</si>
  <si>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</si>
  <si>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II Kwartały 2018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</si>
</sst>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1.375" style="2" customWidth="1"/>
    <col min="5" max="5" width="10.00390625" style="2" bestFit="1" customWidth="1"/>
    <col min="6" max="6" width="11.75390625" style="2" bestFit="1" customWidth="1"/>
    <col min="7" max="7" width="11.125" style="2" bestFit="1" customWidth="1"/>
    <col min="8" max="8" width="7.875" style="2" bestFit="1" customWidth="1"/>
    <col min="9" max="9" width="11.875" style="2" bestFit="1" customWidth="1"/>
    <col min="10" max="10" width="11.75390625" style="2" bestFit="1" customWidth="1"/>
    <col min="11" max="11" width="10.00390625" style="2" bestFit="1" customWidth="1"/>
    <col min="12" max="12" width="10.875" style="2" bestFit="1" customWidth="1"/>
    <col min="13" max="13" width="11.75390625" style="2" bestFit="1" customWidth="1"/>
    <col min="14" max="14" width="10.00390625" style="2" bestFit="1" customWidth="1"/>
    <col min="15" max="15" width="8.00390625" style="2" bestFit="1" customWidth="1"/>
    <col min="16" max="16" width="6.625" style="2" bestFit="1" customWidth="1"/>
    <col min="17" max="17" width="7.875" style="2" bestFit="1" customWidth="1"/>
    <col min="18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352813694.98</f>
        <v>352813694.98</v>
      </c>
      <c r="C13" s="20">
        <f>352813694.98</f>
        <v>352813694.98</v>
      </c>
      <c r="D13" s="20">
        <f>213970598.08</f>
        <v>213970598.08</v>
      </c>
      <c r="E13" s="20">
        <f>7731611.45</f>
        <v>7731611.45</v>
      </c>
      <c r="F13" s="20">
        <f>170745740.76</f>
        <v>170745740.76</v>
      </c>
      <c r="G13" s="20">
        <f>35493245.87</f>
        <v>35493245.87</v>
      </c>
      <c r="H13" s="20">
        <f>0</f>
        <v>0</v>
      </c>
      <c r="I13" s="20">
        <f>0</f>
        <v>0</v>
      </c>
      <c r="J13" s="20">
        <f>130856799.43</f>
        <v>130856799.43</v>
      </c>
      <c r="K13" s="20">
        <f>1961878.85</f>
        <v>1961878.85</v>
      </c>
      <c r="L13" s="20">
        <f>4252501.23</f>
        <v>4252501.23</v>
      </c>
      <c r="M13" s="20">
        <f>1771917.39</f>
        <v>1771917.39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346793269.69</f>
        <v>346793269.69</v>
      </c>
      <c r="C17" s="20">
        <f>346793269.69</f>
        <v>346793269.69</v>
      </c>
      <c r="D17" s="20">
        <f>213967678.18</f>
        <v>213967678.18</v>
      </c>
      <c r="E17" s="20">
        <f>7731611.45</f>
        <v>7731611.45</v>
      </c>
      <c r="F17" s="20">
        <f>170744550.86</f>
        <v>170744550.86</v>
      </c>
      <c r="G17" s="20">
        <f>35491515.87</f>
        <v>35491515.87</v>
      </c>
      <c r="H17" s="20">
        <f>0</f>
        <v>0</v>
      </c>
      <c r="I17" s="20">
        <f>0</f>
        <v>0</v>
      </c>
      <c r="J17" s="20">
        <f>130856799.43</f>
        <v>130856799.43</v>
      </c>
      <c r="K17" s="20">
        <f>1961878.85</f>
        <v>1961878.85</v>
      </c>
      <c r="L17" s="20">
        <f>6913.23</f>
        <v>6913.23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3420030.25</f>
        <v>3420030.25</v>
      </c>
      <c r="C18" s="21">
        <f>3420030.25</f>
        <v>3420030.25</v>
      </c>
      <c r="D18" s="21">
        <f>47678.67</f>
        <v>47678.67</v>
      </c>
      <c r="E18" s="21">
        <f>0</f>
        <v>0</v>
      </c>
      <c r="F18" s="21">
        <f>9940</f>
        <v>9940</v>
      </c>
      <c r="G18" s="21">
        <f>37738.67</f>
        <v>37738.67</v>
      </c>
      <c r="H18" s="21">
        <f>0</f>
        <v>0</v>
      </c>
      <c r="I18" s="21">
        <f>0</f>
        <v>0</v>
      </c>
      <c r="J18" s="21">
        <f>3372118.28</f>
        <v>3372118.28</v>
      </c>
      <c r="K18" s="21">
        <f>0</f>
        <v>0</v>
      </c>
      <c r="L18" s="21">
        <f>233.3</f>
        <v>233.3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343373239.44</f>
        <v>343373239.44</v>
      </c>
      <c r="C19" s="21">
        <f>343373239.44</f>
        <v>343373239.44</v>
      </c>
      <c r="D19" s="21">
        <f>213919999.51</f>
        <v>213919999.51</v>
      </c>
      <c r="E19" s="21">
        <f>7731611.45</f>
        <v>7731611.45</v>
      </c>
      <c r="F19" s="21">
        <f>170734610.86</f>
        <v>170734610.86</v>
      </c>
      <c r="G19" s="21">
        <f>35453777.2</f>
        <v>35453777.2</v>
      </c>
      <c r="H19" s="21">
        <f>0</f>
        <v>0</v>
      </c>
      <c r="I19" s="21">
        <f>0</f>
        <v>0</v>
      </c>
      <c r="J19" s="21">
        <f>127484681.15</f>
        <v>127484681.15</v>
      </c>
      <c r="K19" s="21">
        <f>1961878.85</f>
        <v>1961878.85</v>
      </c>
      <c r="L19" s="21">
        <f>6679.93</f>
        <v>6679.93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6020425.29</f>
        <v>6020425.29</v>
      </c>
      <c r="C21" s="20">
        <f>6020425.29</f>
        <v>6020425.29</v>
      </c>
      <c r="D21" s="20">
        <f>2919.9</f>
        <v>2919.9</v>
      </c>
      <c r="E21" s="20">
        <f>0</f>
        <v>0</v>
      </c>
      <c r="F21" s="20">
        <f>1189.9</f>
        <v>1189.9</v>
      </c>
      <c r="G21" s="20">
        <f>1730</f>
        <v>1730</v>
      </c>
      <c r="H21" s="20">
        <f>0</f>
        <v>0</v>
      </c>
      <c r="I21" s="20">
        <f>0</f>
        <v>0</v>
      </c>
      <c r="J21" s="20">
        <f>0</f>
        <v>0</v>
      </c>
      <c r="K21" s="20">
        <f>0</f>
        <v>0</v>
      </c>
      <c r="L21" s="20">
        <f>4245588</f>
        <v>4245588</v>
      </c>
      <c r="M21" s="20">
        <f>1771917.39</f>
        <v>1771917.39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6017505.39</f>
        <v>6017505.39</v>
      </c>
      <c r="C22" s="21">
        <f>6017505.39</f>
        <v>6017505.39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4245588</f>
        <v>4245588</v>
      </c>
      <c r="M22" s="21">
        <f>1771917.39</f>
        <v>1771917.39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2919.9</f>
        <v>2919.9</v>
      </c>
      <c r="C23" s="21">
        <f>2919.9</f>
        <v>2919.9</v>
      </c>
      <c r="D23" s="21">
        <f>2919.9</f>
        <v>2919.9</v>
      </c>
      <c r="E23" s="21">
        <f>0</f>
        <v>0</v>
      </c>
      <c r="F23" s="21">
        <f>1189.9</f>
        <v>1189.9</v>
      </c>
      <c r="G23" s="21">
        <f>1730</f>
        <v>1730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665000</f>
        <v>665000</v>
      </c>
      <c r="C44" s="22">
        <f>665000</f>
        <v>665000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665000</f>
        <v>665000</v>
      </c>
      <c r="M44" s="22">
        <f>0</f>
        <v>0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665000</f>
        <v>665000</v>
      </c>
      <c r="C45" s="23">
        <f>665000</f>
        <v>665000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665000</f>
        <v>665000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0</f>
        <v>0</v>
      </c>
      <c r="C46" s="23">
        <f>0</f>
        <v>0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400181289.89</f>
        <v>400181289.89</v>
      </c>
      <c r="C47" s="22">
        <f>400181289.89</f>
        <v>400181289.89</v>
      </c>
      <c r="D47" s="22">
        <f>640681.89</f>
        <v>640681.89</v>
      </c>
      <c r="E47" s="22">
        <f>0</f>
        <v>0</v>
      </c>
      <c r="F47" s="22">
        <f>0</f>
        <v>0</v>
      </c>
      <c r="G47" s="22">
        <f>640681.89</f>
        <v>640681.89</v>
      </c>
      <c r="H47" s="22">
        <f>0</f>
        <v>0</v>
      </c>
      <c r="I47" s="22">
        <f>0</f>
        <v>0</v>
      </c>
      <c r="J47" s="22">
        <f>399517698.86</f>
        <v>399517698.86</v>
      </c>
      <c r="K47" s="22">
        <f>0</f>
        <v>0</v>
      </c>
      <c r="L47" s="22">
        <f>22909.14</f>
        <v>22909.14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640681.89</f>
        <v>640681.89</v>
      </c>
      <c r="C48" s="23">
        <f>640681.89</f>
        <v>640681.89</v>
      </c>
      <c r="D48" s="23">
        <f>640681.89</f>
        <v>640681.89</v>
      </c>
      <c r="E48" s="23">
        <f>0</f>
        <v>0</v>
      </c>
      <c r="F48" s="23">
        <f>0</f>
        <v>0</v>
      </c>
      <c r="G48" s="23">
        <f>640681.89</f>
        <v>640681.89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248220381.03</f>
        <v>248220381.03</v>
      </c>
      <c r="C49" s="23">
        <f>248220381.03</f>
        <v>248220381.03</v>
      </c>
      <c r="D49" s="23">
        <f>0</f>
        <v>0</v>
      </c>
      <c r="E49" s="23">
        <f>0</f>
        <v>0</v>
      </c>
      <c r="F49" s="23">
        <f>0</f>
        <v>0</v>
      </c>
      <c r="G49" s="23">
        <f>0</f>
        <v>0</v>
      </c>
      <c r="H49" s="23">
        <f>0</f>
        <v>0</v>
      </c>
      <c r="I49" s="23">
        <f>0</f>
        <v>0</v>
      </c>
      <c r="J49" s="23">
        <f>248220381.03</f>
        <v>248220381.03</v>
      </c>
      <c r="K49" s="23">
        <f>0</f>
        <v>0</v>
      </c>
      <c r="L49" s="23">
        <f>0</f>
        <v>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151320226.97</f>
        <v>151320226.97</v>
      </c>
      <c r="C50" s="23">
        <f>151320226.97</f>
        <v>151320226.97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151297317.83</f>
        <v>151297317.83</v>
      </c>
      <c r="K50" s="23">
        <f>0</f>
        <v>0</v>
      </c>
      <c r="L50" s="23">
        <f>22909.14</f>
        <v>22909.14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343419089</f>
        <v>343419089</v>
      </c>
      <c r="C51" s="22">
        <f>343419089</f>
        <v>343419089</v>
      </c>
      <c r="D51" s="22">
        <f>4996917.96</f>
        <v>4996917.96</v>
      </c>
      <c r="E51" s="22">
        <f>4713.2</f>
        <v>4713.2</v>
      </c>
      <c r="F51" s="22">
        <f>47036.18</f>
        <v>47036.18</v>
      </c>
      <c r="G51" s="22">
        <f>4944215.98</f>
        <v>4944215.98</v>
      </c>
      <c r="H51" s="22">
        <f>952.6</f>
        <v>952.6</v>
      </c>
      <c r="I51" s="22">
        <f>0</f>
        <v>0</v>
      </c>
      <c r="J51" s="22">
        <f>4417.06</f>
        <v>4417.06</v>
      </c>
      <c r="K51" s="22">
        <f>2300.28</f>
        <v>2300.28</v>
      </c>
      <c r="L51" s="22">
        <f>27440602.33</f>
        <v>27440602.33</v>
      </c>
      <c r="M51" s="22">
        <f>309708948.57</f>
        <v>309708948.57</v>
      </c>
      <c r="N51" s="22">
        <f>1265902.8</f>
        <v>1265902.8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14858361.6</f>
        <v>14858361.6</v>
      </c>
      <c r="C52" s="23">
        <f>14858361.6</f>
        <v>14858361.6</v>
      </c>
      <c r="D52" s="23">
        <f>857353.1</f>
        <v>857353.1</v>
      </c>
      <c r="E52" s="23">
        <f>0</f>
        <v>0</v>
      </c>
      <c r="F52" s="23">
        <f>4707.93</f>
        <v>4707.93</v>
      </c>
      <c r="G52" s="23">
        <f>852645.17</f>
        <v>852645.17</v>
      </c>
      <c r="H52" s="23">
        <f>0</f>
        <v>0</v>
      </c>
      <c r="I52" s="23">
        <f>0</f>
        <v>0</v>
      </c>
      <c r="J52" s="23">
        <f>0</f>
        <v>0</v>
      </c>
      <c r="K52" s="23">
        <f>0</f>
        <v>0</v>
      </c>
      <c r="L52" s="23">
        <f>8546635.84</f>
        <v>8546635.84</v>
      </c>
      <c r="M52" s="23">
        <f>5436860.79</f>
        <v>5436860.79</v>
      </c>
      <c r="N52" s="23">
        <f>17511.87</f>
        <v>17511.87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328560727.4</f>
        <v>328560727.4</v>
      </c>
      <c r="C53" s="23">
        <f>328560727.4</f>
        <v>328560727.4</v>
      </c>
      <c r="D53" s="23">
        <f>4139564.86</f>
        <v>4139564.86</v>
      </c>
      <c r="E53" s="23">
        <f>4713.2</f>
        <v>4713.2</v>
      </c>
      <c r="F53" s="23">
        <f>42328.25</f>
        <v>42328.25</v>
      </c>
      <c r="G53" s="23">
        <f>4091570.81</f>
        <v>4091570.81</v>
      </c>
      <c r="H53" s="23">
        <f>952.6</f>
        <v>952.6</v>
      </c>
      <c r="I53" s="23">
        <f>0</f>
        <v>0</v>
      </c>
      <c r="J53" s="23">
        <f>4417.06</f>
        <v>4417.06</v>
      </c>
      <c r="K53" s="23">
        <f>2300.28</f>
        <v>2300.28</v>
      </c>
      <c r="L53" s="23">
        <f>18893966.49</f>
        <v>18893966.49</v>
      </c>
      <c r="M53" s="23">
        <f>304272087.78</f>
        <v>304272087.78</v>
      </c>
      <c r="N53" s="23">
        <f>1248390.93</f>
        <v>1248390.93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200947462.44</f>
        <v>200947462.44</v>
      </c>
      <c r="C54" s="22">
        <f>200947462.44</f>
        <v>200947462.44</v>
      </c>
      <c r="D54" s="22">
        <f>63090323.17</f>
        <v>63090323.17</v>
      </c>
      <c r="E54" s="22">
        <f>8036639.84</f>
        <v>8036639.84</v>
      </c>
      <c r="F54" s="22">
        <f>390462.29</f>
        <v>390462.29</v>
      </c>
      <c r="G54" s="22">
        <f>54600847.21</f>
        <v>54600847.21</v>
      </c>
      <c r="H54" s="22">
        <f>62373.83</f>
        <v>62373.83</v>
      </c>
      <c r="I54" s="22">
        <f>0</f>
        <v>0</v>
      </c>
      <c r="J54" s="22">
        <f>72100.5</f>
        <v>72100.5</v>
      </c>
      <c r="K54" s="22">
        <f>3602496.4</f>
        <v>3602496.4</v>
      </c>
      <c r="L54" s="22">
        <f>31007958.64</f>
        <v>31007958.64</v>
      </c>
      <c r="M54" s="22">
        <f>102016567.06</f>
        <v>102016567.06</v>
      </c>
      <c r="N54" s="22">
        <f>1158016.67</f>
        <v>1158016.67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22681336.46</f>
        <v>22681336.46</v>
      </c>
      <c r="C55" s="23">
        <f>22681336.46</f>
        <v>22681336.46</v>
      </c>
      <c r="D55" s="23">
        <f>5125564.31</f>
        <v>5125564.31</v>
      </c>
      <c r="E55" s="23">
        <f>683761.77</f>
        <v>683761.77</v>
      </c>
      <c r="F55" s="23">
        <f>271212.8</f>
        <v>271212.8</v>
      </c>
      <c r="G55" s="23">
        <f>4170390.02</f>
        <v>4170390.02</v>
      </c>
      <c r="H55" s="23">
        <f>199.72</f>
        <v>199.72</v>
      </c>
      <c r="I55" s="23">
        <f>0</f>
        <v>0</v>
      </c>
      <c r="J55" s="23">
        <f>9091.73</f>
        <v>9091.73</v>
      </c>
      <c r="K55" s="23">
        <f>0</f>
        <v>0</v>
      </c>
      <c r="L55" s="23">
        <f>14895520.12</f>
        <v>14895520.12</v>
      </c>
      <c r="M55" s="23">
        <f>2575103.44</f>
        <v>2575103.44</v>
      </c>
      <c r="N55" s="23">
        <f>76056.86</f>
        <v>76056.86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20624301.8</f>
        <v>20624301.8</v>
      </c>
      <c r="C56" s="23">
        <f>20624301.8</f>
        <v>20624301.8</v>
      </c>
      <c r="D56" s="23">
        <f>3989865.55</f>
        <v>3989865.55</v>
      </c>
      <c r="E56" s="23">
        <f>3378184.21</f>
        <v>3378184.21</v>
      </c>
      <c r="F56" s="23">
        <f>66504</f>
        <v>66504</v>
      </c>
      <c r="G56" s="23">
        <f>545174.9</f>
        <v>545174.9</v>
      </c>
      <c r="H56" s="23">
        <f>2.44</f>
        <v>2.44</v>
      </c>
      <c r="I56" s="23">
        <f>0</f>
        <v>0</v>
      </c>
      <c r="J56" s="23">
        <f>13759</f>
        <v>13759</v>
      </c>
      <c r="K56" s="23">
        <f>0</f>
        <v>0</v>
      </c>
      <c r="L56" s="23">
        <f>1644900.53</f>
        <v>1644900.53</v>
      </c>
      <c r="M56" s="23">
        <f>14576423.12</f>
        <v>14576423.12</v>
      </c>
      <c r="N56" s="23">
        <f>399353.6</f>
        <v>399353.6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157641824.18</f>
        <v>157641824.18</v>
      </c>
      <c r="C57" s="23">
        <f>157641824.18</f>
        <v>157641824.18</v>
      </c>
      <c r="D57" s="23">
        <f>53974893.31</f>
        <v>53974893.31</v>
      </c>
      <c r="E57" s="23">
        <f>3974693.86</f>
        <v>3974693.86</v>
      </c>
      <c r="F57" s="23">
        <f>52745.49</f>
        <v>52745.49</v>
      </c>
      <c r="G57" s="23">
        <f>49885282.29</f>
        <v>49885282.29</v>
      </c>
      <c r="H57" s="23">
        <f>62171.67</f>
        <v>62171.67</v>
      </c>
      <c r="I57" s="23">
        <f>0</f>
        <v>0</v>
      </c>
      <c r="J57" s="23">
        <f>49249.77</f>
        <v>49249.77</v>
      </c>
      <c r="K57" s="23">
        <f>3602496.4</f>
        <v>3602496.4</v>
      </c>
      <c r="L57" s="23">
        <f>14467537.99</f>
        <v>14467537.99</v>
      </c>
      <c r="M57" s="23">
        <f>84865040.5</f>
        <v>84865040.5</v>
      </c>
      <c r="N57" s="23">
        <f>682606.21</f>
        <v>682606.21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115</f>
        <v>115</v>
      </c>
      <c r="H90" s="63"/>
      <c r="I90" s="44">
        <f>166743460.49</f>
        <v>166743460.49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36</f>
        <v>36</v>
      </c>
      <c r="H91" s="65"/>
      <c r="I91" s="66">
        <f>-10418331.64</f>
        <v>-10418331.64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1</f>
        <v>1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2018-08-22T13:35:35Z</dcterms:modified>
  <cp:category/>
  <cp:version/>
  <cp:contentType/>
  <cp:contentStatus/>
</cp:coreProperties>
</file>