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natalia.leczycka\Documents\Dotacja 2026 r\"/>
    </mc:Choice>
  </mc:AlternateContent>
  <xr:revisionPtr revIDLastSave="0" documentId="8_{3CDD24F4-D6BA-4F66-B0CD-02D0F1D107AB}" xr6:coauthVersionLast="47" xr6:coauthVersionMax="47" xr10:uidLastSave="{00000000-0000-0000-0000-000000000000}"/>
  <bookViews>
    <workbookView xWindow="-108" yWindow="-108" windowWidth="23256" windowHeight="12456" xr2:uid="{CB58AB81-6782-4429-B440-5C0412AA374A}"/>
  </bookViews>
  <sheets>
    <sheet name="Arkusz1" sheetId="1" r:id="rId1"/>
    <sheet name="Arkusz2" sheetId="2" state="hidden" r:id="rId2"/>
  </sheets>
  <definedNames>
    <definedName name="_ftn1" localSheetId="0">Arkusz1!$C$29</definedName>
    <definedName name="_ftnref1" localSheetId="0">Arkusz1!$C$26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1" i="1" l="1"/>
  <c r="G64" i="1"/>
  <c r="I32" i="1"/>
  <c r="K32" i="1"/>
  <c r="K30" i="1"/>
  <c r="K28" i="1"/>
  <c r="K33" i="1" s="1"/>
  <c r="C47" i="2" l="1"/>
  <c r="C52" i="2" s="1"/>
  <c r="D47" i="2"/>
  <c r="D52" i="2" s="1"/>
  <c r="E47" i="2"/>
  <c r="E52" i="2" s="1"/>
  <c r="F47" i="2"/>
  <c r="F54" i="2" s="1"/>
  <c r="G47" i="2"/>
  <c r="G54" i="2" s="1"/>
  <c r="H47" i="2"/>
  <c r="H54" i="2" s="1"/>
  <c r="I47" i="2"/>
  <c r="I54" i="2" s="1"/>
  <c r="J47" i="2"/>
  <c r="J54" i="2" s="1"/>
  <c r="C48" i="2"/>
  <c r="C55" i="2" s="1"/>
  <c r="D48" i="2"/>
  <c r="D55" i="2" s="1"/>
  <c r="E48" i="2"/>
  <c r="E55" i="2" s="1"/>
  <c r="F48" i="2"/>
  <c r="F55" i="2" s="1"/>
  <c r="G48" i="2"/>
  <c r="G55" i="2" s="1"/>
  <c r="H48" i="2"/>
  <c r="H55" i="2" s="1"/>
  <c r="I48" i="2"/>
  <c r="I55" i="2" s="1"/>
  <c r="J48" i="2"/>
  <c r="J55" i="2" s="1"/>
  <c r="C49" i="2"/>
  <c r="C56" i="2" s="1"/>
  <c r="D49" i="2"/>
  <c r="D56" i="2" s="1"/>
  <c r="E49" i="2"/>
  <c r="E56" i="2" s="1"/>
  <c r="F49" i="2"/>
  <c r="F56" i="2" s="1"/>
  <c r="G49" i="2"/>
  <c r="G56" i="2" s="1"/>
  <c r="H49" i="2"/>
  <c r="H56" i="2" s="1"/>
  <c r="I49" i="2"/>
  <c r="I56" i="2" s="1"/>
  <c r="J49" i="2"/>
  <c r="J56" i="2" s="1"/>
  <c r="F50" i="2"/>
  <c r="F57" i="2" s="1"/>
  <c r="G50" i="2"/>
  <c r="G57" i="2" s="1"/>
  <c r="I50" i="2"/>
  <c r="I57" i="2" s="1"/>
  <c r="J50" i="2"/>
  <c r="J57" i="2" s="1"/>
  <c r="D46" i="2"/>
  <c r="D51" i="2" s="1"/>
  <c r="E46" i="2"/>
  <c r="E51" i="2" s="1"/>
  <c r="F46" i="2"/>
  <c r="F53" i="2" s="1"/>
  <c r="G46" i="2"/>
  <c r="G53" i="2" s="1"/>
  <c r="H46" i="2"/>
  <c r="H53" i="2" s="1"/>
  <c r="I46" i="2"/>
  <c r="I53" i="2" s="1"/>
  <c r="J46" i="2"/>
  <c r="J53" i="2" s="1"/>
  <c r="C46" i="2"/>
  <c r="C51" i="2" s="1"/>
  <c r="D43" i="2"/>
  <c r="D44" i="2" s="1"/>
  <c r="E43" i="2"/>
  <c r="E44" i="2" s="1"/>
  <c r="F43" i="2"/>
  <c r="F44" i="2" s="1"/>
  <c r="G43" i="2"/>
  <c r="G44" i="2" s="1"/>
  <c r="H43" i="2"/>
  <c r="H44" i="2" s="1"/>
  <c r="I43" i="2"/>
  <c r="I44" i="2" s="1"/>
  <c r="J43" i="2"/>
  <c r="J44" i="2" s="1"/>
  <c r="C43" i="2"/>
  <c r="C44" i="2" s="1"/>
  <c r="D31" i="2"/>
  <c r="D36" i="2" s="1"/>
  <c r="E31" i="2"/>
  <c r="E36" i="2" s="1"/>
  <c r="G31" i="2"/>
  <c r="G37" i="2" s="1"/>
  <c r="H31" i="2"/>
  <c r="H37" i="2" s="1"/>
  <c r="J31" i="2"/>
  <c r="J37" i="2" s="1"/>
  <c r="D32" i="2"/>
  <c r="D38" i="2" s="1"/>
  <c r="E32" i="2"/>
  <c r="E38" i="2" s="1"/>
  <c r="G32" i="2"/>
  <c r="G39" i="2" s="1"/>
  <c r="H32" i="2"/>
  <c r="H39" i="2" s="1"/>
  <c r="J32" i="2"/>
  <c r="J39" i="2" s="1"/>
  <c r="D33" i="2"/>
  <c r="D40" i="2" s="1"/>
  <c r="E33" i="2"/>
  <c r="E40" i="2" s="1"/>
  <c r="G33" i="2"/>
  <c r="G41" i="2" s="1"/>
  <c r="H33" i="2"/>
  <c r="H41" i="2" s="1"/>
  <c r="J33" i="2"/>
  <c r="J41" i="2" s="1"/>
  <c r="F30" i="2"/>
  <c r="F35" i="2" s="1"/>
  <c r="I30" i="2"/>
  <c r="I35" i="2" s="1"/>
  <c r="C30" i="2"/>
  <c r="C34" i="2" s="1"/>
  <c r="K68" i="1" l="1"/>
  <c r="J68" i="1"/>
  <c r="H68" i="1"/>
  <c r="G68" i="1"/>
  <c r="H67" i="1"/>
  <c r="I67" i="1"/>
  <c r="J67" i="1"/>
  <c r="K67" i="1"/>
  <c r="G67" i="1"/>
  <c r="E67" i="1"/>
  <c r="F67" i="1"/>
  <c r="D67" i="1"/>
  <c r="H66" i="1"/>
  <c r="I66" i="1"/>
  <c r="J66" i="1"/>
  <c r="K66" i="1"/>
  <c r="G66" i="1"/>
  <c r="E66" i="1"/>
  <c r="F66" i="1"/>
  <c r="D66" i="1"/>
  <c r="K65" i="1"/>
  <c r="J65" i="1"/>
  <c r="I65" i="1"/>
  <c r="H65" i="1"/>
  <c r="G65" i="1"/>
  <c r="J64" i="1"/>
  <c r="I64" i="1"/>
  <c r="H64" i="1"/>
  <c r="K64" i="1"/>
  <c r="E63" i="1"/>
  <c r="F63" i="1"/>
  <c r="D63" i="1"/>
  <c r="F62" i="1"/>
  <c r="F69" i="1" s="1"/>
  <c r="E62" i="1"/>
  <c r="D62" i="1"/>
  <c r="K48" i="1"/>
  <c r="H48" i="1"/>
  <c r="I48" i="1"/>
  <c r="J48" i="1"/>
  <c r="G48" i="1"/>
  <c r="F48" i="1"/>
  <c r="E48" i="1"/>
  <c r="D48" i="1"/>
  <c r="L48" i="1" s="1"/>
  <c r="J26" i="1"/>
  <c r="J33" i="1" s="1"/>
  <c r="H32" i="1"/>
  <c r="I30" i="1"/>
  <c r="I33" i="1" s="1"/>
  <c r="H30" i="1"/>
  <c r="I28" i="1"/>
  <c r="H28" i="1"/>
  <c r="G26" i="1"/>
  <c r="G33" i="1" s="1"/>
  <c r="F31" i="1"/>
  <c r="F29" i="1"/>
  <c r="F27" i="1"/>
  <c r="E31" i="1"/>
  <c r="E29" i="1"/>
  <c r="E27" i="1"/>
  <c r="D25" i="1"/>
  <c r="D33" i="1" s="1"/>
  <c r="L67" i="1" l="1"/>
  <c r="G69" i="1"/>
  <c r="E69" i="1"/>
  <c r="L66" i="1"/>
  <c r="L63" i="1"/>
  <c r="I69" i="1"/>
  <c r="L65" i="1"/>
  <c r="J69" i="1"/>
  <c r="K69" i="1"/>
  <c r="H69" i="1"/>
  <c r="L64" i="1"/>
  <c r="L62" i="1"/>
  <c r="D69" i="1"/>
  <c r="E33" i="1"/>
  <c r="F33" i="1"/>
  <c r="H33" i="1"/>
  <c r="L68" i="1"/>
  <c r="L32" i="1"/>
  <c r="L31" i="1"/>
  <c r="L30" i="1"/>
  <c r="L29" i="1"/>
  <c r="L28" i="1"/>
  <c r="L27" i="1"/>
  <c r="L26" i="1"/>
  <c r="L25" i="1"/>
  <c r="L69" i="1" l="1"/>
  <c r="L33" i="1"/>
  <c r="I35" i="1" s="1"/>
  <c r="C19" i="2" l="1"/>
  <c r="C20" i="2"/>
  <c r="C21" i="2"/>
  <c r="C22" i="2"/>
  <c r="C23" i="2"/>
  <c r="C24" i="2"/>
  <c r="C25" i="2"/>
  <c r="C26" i="2"/>
  <c r="C18" i="2"/>
  <c r="S26" i="2" l="1"/>
  <c r="R26" i="2"/>
  <c r="Q26" i="2"/>
  <c r="P26" i="2"/>
  <c r="O26" i="2"/>
  <c r="N26" i="2"/>
  <c r="M26" i="2"/>
  <c r="L26" i="2"/>
  <c r="K26" i="2"/>
  <c r="J26" i="2"/>
  <c r="I26" i="2"/>
  <c r="H26" i="2"/>
  <c r="G26" i="2"/>
  <c r="F26" i="2"/>
  <c r="E26" i="2"/>
  <c r="D26" i="2"/>
  <c r="S25" i="2"/>
  <c r="R25" i="2"/>
  <c r="Q25" i="2"/>
  <c r="P25" i="2"/>
  <c r="O25" i="2"/>
  <c r="N25" i="2"/>
  <c r="M25" i="2"/>
  <c r="L25" i="2"/>
  <c r="K25" i="2"/>
  <c r="J25" i="2"/>
  <c r="I25" i="2"/>
  <c r="H25" i="2"/>
  <c r="G25" i="2"/>
  <c r="F25" i="2"/>
  <c r="E25" i="2"/>
  <c r="D25" i="2"/>
  <c r="S24" i="2"/>
  <c r="R24" i="2"/>
  <c r="Q24" i="2"/>
  <c r="P24" i="2"/>
  <c r="O24" i="2"/>
  <c r="N24" i="2"/>
  <c r="M24" i="2"/>
  <c r="L24" i="2"/>
  <c r="K24" i="2"/>
  <c r="J24" i="2"/>
  <c r="I24" i="2"/>
  <c r="H24" i="2"/>
  <c r="G24" i="2"/>
  <c r="F24" i="2"/>
  <c r="E24" i="2"/>
  <c r="D24" i="2"/>
  <c r="S23" i="2"/>
  <c r="R23" i="2"/>
  <c r="Q23" i="2"/>
  <c r="P23" i="2"/>
  <c r="O23" i="2"/>
  <c r="N23" i="2"/>
  <c r="M23" i="2"/>
  <c r="L23" i="2"/>
  <c r="K23" i="2"/>
  <c r="J23" i="2"/>
  <c r="I23" i="2"/>
  <c r="H23" i="2"/>
  <c r="G23" i="2"/>
  <c r="F23" i="2"/>
  <c r="E23" i="2"/>
  <c r="D23" i="2"/>
  <c r="S22" i="2"/>
  <c r="R22" i="2"/>
  <c r="Q22" i="2"/>
  <c r="P22" i="2"/>
  <c r="O22" i="2"/>
  <c r="N22" i="2"/>
  <c r="M22" i="2"/>
  <c r="L22" i="2"/>
  <c r="K22" i="2"/>
  <c r="J22" i="2"/>
  <c r="I22" i="2"/>
  <c r="H22" i="2"/>
  <c r="G22" i="2"/>
  <c r="F22" i="2"/>
  <c r="E22" i="2"/>
  <c r="D22" i="2"/>
  <c r="S21" i="2"/>
  <c r="R21" i="2"/>
  <c r="Q21" i="2"/>
  <c r="P21" i="2"/>
  <c r="O21" i="2"/>
  <c r="N21" i="2"/>
  <c r="M21" i="2"/>
  <c r="L21" i="2"/>
  <c r="K21" i="2"/>
  <c r="J21" i="2"/>
  <c r="I21" i="2"/>
  <c r="H21" i="2"/>
  <c r="G21" i="2"/>
  <c r="F21" i="2"/>
  <c r="E21" i="2"/>
  <c r="D21" i="2"/>
  <c r="S20" i="2"/>
  <c r="R20" i="2"/>
  <c r="Q20" i="2"/>
  <c r="P20" i="2"/>
  <c r="O20" i="2"/>
  <c r="N20" i="2"/>
  <c r="M20" i="2"/>
  <c r="L20" i="2"/>
  <c r="K20" i="2"/>
  <c r="J20" i="2"/>
  <c r="I20" i="2"/>
  <c r="H20" i="2"/>
  <c r="G20" i="2"/>
  <c r="F20" i="2"/>
  <c r="E20" i="2"/>
  <c r="D20" i="2"/>
  <c r="S19" i="2"/>
  <c r="R19" i="2"/>
  <c r="Q19" i="2"/>
  <c r="P19" i="2"/>
  <c r="O19" i="2"/>
  <c r="N19" i="2"/>
  <c r="M19" i="2"/>
  <c r="L19" i="2"/>
  <c r="K19" i="2"/>
  <c r="J19" i="2"/>
  <c r="I19" i="2"/>
  <c r="H19" i="2"/>
  <c r="G19" i="2"/>
  <c r="F19" i="2"/>
  <c r="E19" i="2"/>
  <c r="D19" i="2"/>
  <c r="S18" i="2"/>
  <c r="R18" i="2"/>
  <c r="Q18" i="2"/>
  <c r="P18" i="2"/>
  <c r="O18" i="2"/>
  <c r="N18" i="2"/>
  <c r="M18" i="2"/>
  <c r="L18" i="2"/>
  <c r="K18" i="2"/>
  <c r="J18" i="2"/>
  <c r="I18" i="2"/>
  <c r="H18" i="2"/>
  <c r="G18" i="2"/>
  <c r="F18" i="2"/>
  <c r="E18" i="2"/>
  <c r="D18" i="2"/>
  <c r="I50" i="1" l="1"/>
</calcChain>
</file>

<file path=xl/sharedStrings.xml><?xml version="1.0" encoding="utf-8"?>
<sst xmlns="http://schemas.openxmlformats.org/spreadsheetml/2006/main" count="168" uniqueCount="106">
  <si>
    <t>Załącznik nr 1</t>
  </si>
  <si>
    <t>Nazwa szkoły składającej (zespołu szkół składającego) informację</t>
  </si>
  <si>
    <t>Nazwa jednostki samorządu terytorialnego</t>
  </si>
  <si>
    <t>Adres</t>
  </si>
  <si>
    <t>Kod TERYT</t>
  </si>
  <si>
    <t>REGON</t>
  </si>
  <si>
    <t>(należy wybrać właściwy wiersz z listy rozwijanej)</t>
  </si>
  <si>
    <t>I. Dotacja celowa na wyposażenie szkoły w podręczniki lub materiały edukacyjne</t>
  </si>
  <si>
    <t>Poz.</t>
  </si>
  <si>
    <t>Szkoła podstawowa</t>
  </si>
  <si>
    <t>Razem</t>
  </si>
  <si>
    <t>klasa I</t>
  </si>
  <si>
    <t>klasa II</t>
  </si>
  <si>
    <t>klasa III</t>
  </si>
  <si>
    <t>klasa IV</t>
  </si>
  <si>
    <t>klasa V</t>
  </si>
  <si>
    <t>klasa VI</t>
  </si>
  <si>
    <t>klasa VII</t>
  </si>
  <si>
    <t>klasa VIII</t>
  </si>
  <si>
    <t>7</t>
  </si>
  <si>
    <t>9</t>
  </si>
  <si>
    <t>11</t>
  </si>
  <si>
    <t>13</t>
  </si>
  <si>
    <t xml:space="preserve">Łączna kwota dotacji celowej na wyposażenie szkoły w podręczniki lub materiały edukacyjne (poz. 13, kol. 11) wynosi </t>
  </si>
  <si>
    <t>II. Dotacja celowa na wyposażenie szkoły w materiały ćwiczeniowe</t>
  </si>
  <si>
    <t xml:space="preserve">Łączna kwota dotacji celowej na wyposażenie szkoły w materiały ćwiczeniowe (poz. 2, kol. 11) wynosi </t>
  </si>
  <si>
    <t>IV. Kwota dotacji celowej na wyposażenie szkoły (zespołu szkół) w podręczniki, materiały edukacyjne lub materiały ćwiczeniowe uwzględniająca kwoty refundacji</t>
  </si>
  <si>
    <t>, z tego:</t>
  </si>
  <si>
    <t>- wydatki bieżące</t>
  </si>
  <si>
    <t>- wydatki majątkowe</t>
  </si>
  <si>
    <t>data sporządzenia</t>
  </si>
  <si>
    <t>….......................................................................</t>
  </si>
  <si>
    <t>informacja składana po raz pierwszy</t>
  </si>
  <si>
    <t>aktualizacja informacji</t>
  </si>
  <si>
    <t>Szkoła artystyczna realizująca kształcenie ogólne w zakresie szkoły podstawowej</t>
  </si>
  <si>
    <t>klasa  VIII</t>
  </si>
  <si>
    <t>j. obcy zaawansowany</t>
  </si>
  <si>
    <t>podr</t>
  </si>
  <si>
    <t>ćw</t>
  </si>
  <si>
    <t>lekki</t>
  </si>
  <si>
    <t>umiarkowany</t>
  </si>
  <si>
    <t>niesłyszący</t>
  </si>
  <si>
    <t>słabosłyszący</t>
  </si>
  <si>
    <t>autyzm</t>
  </si>
  <si>
    <t>słabowidzący 1</t>
  </si>
  <si>
    <t>słabowidzący 2</t>
  </si>
  <si>
    <t>niewidomi 1</t>
  </si>
  <si>
    <t>niewidomi 2</t>
  </si>
  <si>
    <t>ref</t>
  </si>
  <si>
    <t>WSKAŹNIKI</t>
  </si>
  <si>
    <t>KWOTY</t>
  </si>
  <si>
    <t>Ilekroć w wyszczególnieniu jest mowa o szkole podstawowej – należy przez to rozumieć także szkołę artystyczną realizującą kształcenie ogólne w zakresie szkoły podstawowej prowadzoną przez jednostkę samorządu terytorialnego.</t>
  </si>
  <si>
    <r>
      <t>Wyszczególnienie</t>
    </r>
    <r>
      <rPr>
        <vertAlign val="superscript"/>
        <sz val="11"/>
        <color theme="1"/>
        <rFont val="Times New Roman"/>
        <family val="1"/>
        <charset val="238"/>
      </rPr>
      <t>[1]</t>
    </r>
  </si>
  <si>
    <t>[1]</t>
  </si>
  <si>
    <t>[3]</t>
  </si>
  <si>
    <t>[4]</t>
  </si>
  <si>
    <t>[5]</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</si>
  <si>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98,01 zł na ucznia)</t>
  </si>
  <si>
    <t>[6]</t>
  </si>
  <si>
    <t>[7]</t>
  </si>
  <si>
    <t>[8]</t>
  </si>
  <si>
    <r>
      <t>Wyszczególnienie</t>
    </r>
    <r>
      <rPr>
        <vertAlign val="superscript"/>
        <sz val="11"/>
        <color rgb="FF000000"/>
        <rFont val="Times New Roman"/>
        <family val="1"/>
        <charset val="238"/>
      </rPr>
      <t>[1]</t>
    </r>
  </si>
  <si>
    <t>*W przypadku informacji przekazywanej w postaci:
1) elektronicznej opatrzonej kwalifikowanym podpisem elektronicznym, podpisem osobistym lub podpisem zaufanym umieszcza się ten podpis;
2) papierowej i elektronicznej w:
    a) informacji w postaci papierowej umieszcza się pieczęć i podpis dyrektora szkoły,
    b) informacji w postaci elektronicznej nie umieszcza się pieczęci i podpisu dyrektora szkoły.</t>
  </si>
  <si>
    <t>pieczęć i podpis dyrektora szkoły*</t>
  </si>
  <si>
    <t>Należy wypełnić poz. 1 w przypadku, gdy w roku szkolnym 2025/2026 szkoła podstawowa oraz szkoła artystyczna realizująca kształcenie ogólne w zakresie szkoły podstawowej zapewniły uczniom podręczniki lub materiały edukacyjne na rok szkolny 2025/2026, które zostały zakupione w 2025 r. oraz od dnia 1 stycznia 2026 r. do dnia 31 marca 2026 r. zgodnie z art. 57 ust. 5 ustawy z dnia 27 października 2017 r. o finansowaniu zadań oświatowych (Dz. U. z 2025 r. poz. 439 i 1792 oraz z 2026 r. poz. 34 i 319), zwanej dalej „ustawą”, podlegające refundacji z dotacji celowej w 2026 r. w kwotach obowiązujących do dnia 31 marca 2026 r.</t>
  </si>
  <si>
    <t>Prognozowana liczba uczniów danych klas w roku szkolnym 2026/2027 powiększona o liczbę uczniów równą liczbie oddziałów danej klasy</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</si>
  <si>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3 oraz kwoty 117,81 zł na ucznia)</t>
  </si>
  <si>
    <t>Środki niezbędne na wyposażenie szkoły podstawowej w podręczniki lub materiały edukacyjne dla liczby uczniów wskazanej w poz. 1 (kwota nie może być wyższa od iloczynu liczby uczniów wskazanej odpowiednio w:
- poz. 1, kol. 6 oraz kwoty 219,78 zł na ucznia,
- poz. 1, kol. 9 oraz kwoty 392,04 zł na ucznia)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</si>
  <si>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4 i 5 oraz kwoty 117,81 zł na ucznia)</t>
  </si>
  <si>
    <t>Środki niezbędne na wyposażenie szkoły podstawowej w podręczniki lub materiały edukacyjne dla liczby uczniów wskazanej w poz. 2 (kwota nie może być wyższa od iloczynu liczby uczniów wskazanej odpowiednio w:
- poz. 2, kol. 7 i 8 oraz kwoty 283,14 zł na ucznia,
- poz. 2, kol. 10 oraz kwoty 392,04 zł na ucznia)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</si>
  <si>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4 i 5 oraz kwoty 117,81 zł na ucznia)</t>
  </si>
  <si>
    <t>Środki niezbędne na wyposażenie szkoły podstawowej w podręczniki lub materiały edukacyjne dla liczby uczniów wskazanej w poz. 3 (kwota nie może być wyższa od iloczynu liczby uczniów wskazanej odpowiednio w:
- poz. 3, kol. 7 i 8 oraz kwoty 283,14 zł na ucznia,
- poz. 3, kol. 10 oraz kwoty 392,04 zł na ucznia)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</si>
  <si>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4 i 5 oraz kwoty 117,81 zł na ucznia)</t>
  </si>
  <si>
    <t>Środki niezbędne na wyposażenie szkoły podstawowej w podręczniki lub materiały edukacyjne dla liczby uczniów wskazanej w poz. 4 (kwota nie może być wyższa od iloczynu liczby uczniów wskazanej odpowiednio w:
- poz. 4, kol. 7 i 8 oraz kwoty 283,14 zł na ucznia,
- poz. 4, kol. 10 oraz kwoty 392,04 zł na ucznia)</t>
  </si>
  <si>
    <t>Środki niezbędne na wyposażenie szkoły podstawowej w podręczniki lub materiały edukacyjne (suma kwot wskazanych w poz. 5–12)</t>
  </si>
  <si>
    <t>Prognozowana liczba uczniów danych klas w roku szkolnym 2026/2027</t>
  </si>
  <si>
    <t>Środki niezbędne na wyposażenie szkoły podstawowej w materiały ćwiczeniowe dla liczby uczniów wskazanej w poz. 1 (kwota nie może być wyższa od iloczynu liczby uczniów wskazanej odpowiednio w:
- poz. 1, kol. 3–5 oraz kwoty 65,34 zł na ucznia,
- poz. 1, kol. 6–10 oraz kwoty 32,67 zł na ucznia)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</si>
  <si>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3–5 oraz kwoty 117,81 zł na ucznia)</t>
  </si>
  <si>
    <t>Środki niezbędne na wyposażenie szkoły podstawowej w podręczniki lub materiały edukacyjne dla liczby uczniów wskazanej w poz. 1 (kwota nie może być wyższa od iloczynu liczby uczniów wskazanej odpowiednio w:
- poz. 1, kol. 6 oraz kwoty 183,15 zł na ucznia,
- poz. 1, kol. 7 i 8 oraz kwoty 235,62 zł na ucznia,
- poz. 1, kol. 9 i 10 oraz kwoty 326,70 zł na ucznia)</t>
  </si>
  <si>
    <t>Środki niezbędne na wyposażenie szkoły podstawowej w podręczniki lub materiały edukacyjne dla liczby uczniów wskazanej w poz. 2 (kwota nie może być wyższa od iloczynu liczby uczniów wskazanej odpowiednio w:
- poz. 2, kol. 6 oraz kwoty 219,78 zł na ucznia,
- poz. 2, kol. 7 i 8 oraz kwoty 283,14 zł na ucznia,
- poz. 2, kol. 9 i 10 oraz kwoty 392,04 zł na ucznia)</t>
  </si>
  <si>
    <t>Środki niezbędne na wyposażenie szkoły podstawowej w materiały ćwiczeniowe dla liczby uczniów wskazanej w poz. 3 (kwota nie może być wyższa od iloczynu liczby uczniów wskazanej odpowiednio w:
- poz. 3, kol. 3–5 oraz kwoty 54,45 zł na ucznia,
- poz. 3, kol. 6–10 oraz kwoty 27,23 zł na ucznia)</t>
  </si>
  <si>
    <t>Środki niezbędne na wyposażenie szkoły podstawowej w materiały ćwiczeniowe dla liczby uczniów wskazanej w poz. 4 (kwota nie może być wyższa od iloczynu liczby uczniów wskazanej odpowiednio w:
- poz. 4, kol. 3–5 oraz kwoty 65,34 zł na ucznia,
- poz. 4, kol. 6–10 oraz kwoty 32,67 zł na ucznia)</t>
  </si>
  <si>
    <t>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5 (kwota nie może być wyższa od iloczynu liczby uczniów wskazanej odpowiednio w poz. 5, kol. 6, 7, 9 i 10 oraz kwoty 24,75 zł na ucznia)</t>
  </si>
  <si>
    <t>Środki podlegające refundacji (suma kwot wskazanych w poz. 6–12)</t>
  </si>
  <si>
    <t>Informacje niezbędne dla ustalenia wysokości dotacji celowej na wyposażenie szkoły w podręczniki, materiały edukacyjne lub materiały ćwiczeniowe w 2026 r.</t>
  </si>
  <si>
    <t>III. Dotacja celowa na refundację kosztów poniesionych w roku szkolnym 2025/2026 na zapewnienie podręczników, materiałów edukacyjnych lub materiałów ćwiczeniowych</t>
  </si>
  <si>
    <t>Należy wypełnić poz. 2 w przypadku, gdy w roku szkolnym 2026/2027 liczba uczniów:
1) klas II, V i VIII szkoły podstawowej oraz klas szkoły artystycznej realizującej kształcenie ogólne w zakresie klas II, V i VIII szkoły podstawowej ulegnie zwiększeniu w stosunku do liczby uczniów tych klas w roku szkolnym 2024/2025 i 2025/2026 lub
2) klas III i VI szkoły podstawowej oraz klas szkoły artystycznej realizującej kształcenie ogólne w zakresie klas III i VI szkoły podstawowej ulegnie zwiększeniu w stosunku do liczby uczniów tych klas w roku szkolnym 2025/2026.</t>
  </si>
  <si>
    <t>Należy wypełnić poz. 3 w przypadku, gdy w roku szkolnym:
1) 2024/2025 nie funkcjonowały klasy II, V i VIII szkoły podstawowej oraz klasy szkoły artystycznej realizującej kształcenie ogólne w zakresie klas II, V i VIII szkoły podstawowej lub nie uczęszczali do tych klas uczniowie lub
2) 2025/2026 nie funkcjonowały klasy II, III, V, VI i VIII szkoły podstawowej oraz klasy szkoły artystycznej realizującej kształcenie ogólne w zakresie klas II, III, V, VI i VIII szkoły podstawowej lub nie uczęszczali do tych klas uczniowie.</t>
  </si>
  <si>
    <t>Należy wypełnić poz. 4 w przypadku, gdy liczba uczniów danych klas w roku szkolnym 2026/2027 nie ulegnie zwiększeniu w stosunku do liczby uczniów danych klas w roku szkolnym 2024/2025 lub 2025/2026, a istnieje konieczność zakupu podręczników lub materiałów edukacyjnych z powodu niedokonania takiego zakupu ze środków ostatniej dotacji celowej na wszystkich uczniów tej klasy udzielonej odpowiednio w 2024 r. lub 2025 r.</t>
  </si>
  <si>
    <t>Należy wypełnić poz. 2 w przypadku, gdy w roku szkolnym 2025/2026 szkoła podstawowa oraz szkoła artystyczna realizująca kształcenie ogólne w zakresie szkoły podstawowej zapewniły uczniom podręczniki lub materiały edukacyjne na rok szkolny 2025/2026, które zostały zakupione od dnia 1 kwietnia 2026 r. zgodnie z art. 57 ust. 5 ustawy, podlegające refundacji z dotacji celowej w 2026 r. w kwotach obowiązujących od dnia 1 kwietnia 2026 r.</t>
  </si>
  <si>
    <t>Należy wypełnić poz. 3 w przypadku, gdy w roku szkolnym 2025/2026 szkoła podstawowa oraz szkoła artystyczna realizująca kształcenie ogólne w zakresie szkoły podstawowej zapewniły uczniom materiały ćwiczeniowe na rok szkolny 2025/2026, które zostały zakupione w 2025 r. oraz od dnia 1 stycznia 2026 r. do dnia 31 marca 2026 r. zgodnie z art. 57 ust. 5 ustawy, podlegające refundacji z dotacji celowej w 2026 r. w kwotach obowiązujących do dnia 31 marca 2026 r.</t>
  </si>
  <si>
    <t>Należy wypełnić poz. 4 w przypadku, gdy w roku szkolnym 2025/2026 szkoła podstawowa oraz szkoła artystyczna realizująca kształcenie ogólne w zakresie szkoły podstawowej zapewniły uczniom materiały ćwiczeniowe na rok szkolny 2025/2026, które zostały zakupione od dnia 1 kwietnia 2026 r. zgodnie z art. 57 ust. 5 ustawy, podlegające refundacji z dotacji celowej w 2026 r. w kwotach obowiązujących od dnia 1 kwietnia 2026 r.</t>
  </si>
  <si>
    <t>[9]</t>
  </si>
  <si>
    <t>[10]</t>
  </si>
  <si>
    <t>W poz. 5,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t>
  </si>
  <si>
    <t xml:space="preserve">Suma kwot wskazanych w pkt I (poz. 13, kol. 11), pkt II (poz. 2, kol. 11) i pkt III (poz.13, kol. 11) wynosi </t>
  </si>
  <si>
    <r>
      <t>Prognozowany wzrost liczby uczniów klas II, III, V, VI i VIII w roku szkolnym 2026/2027 w stosunku do odpowiednio:
- liczby uczniów klasy II szkoły podstawowej, którym w roku szkolnym 2024/2025 i 2025/2026 szkoła ta zapewniła podręczniki do zajęć z zakresu edukacji: polonistycznej, matematycznej, przyrodniczej i społecznej, podręczniki do zajęć z zakresu danego języka obcego nowożytnego lub materiały edukacyjne,
- liczby uczniów klasy III szkoły podstawowej, którym w roku szkolnym 2025/2026 szkoła ta zapewniła podręczniki do zajęć z zakresu edukacji: polonistycznej, matematycznej, przyrodniczej i społecznej, podręczniki do zajęć z zakresu danego języka obcego nowożytnego lub materiały edukacyjne,
- liczby uczniów klas V i VIII szkoły podstawowej, którym w roku szkolnym 2024/2025 i 2025/2026 szkoła ta zapewniła podręczniki lub materiały edukacyjne,
- liczby uczniów klas VI szkoły podstawowej, którym w roku szkolnym 2025/2026 szkoła ta zapewniła podręczniki lub materiały edukacyjne</t>
    </r>
    <r>
      <rPr>
        <vertAlign val="superscript"/>
        <sz val="9"/>
        <color rgb="FF000000"/>
        <rFont val="Times New Roman"/>
        <family val="1"/>
        <charset val="238"/>
      </rPr>
      <t>[3]</t>
    </r>
  </si>
  <si>
    <r>
      <t>Prognozowana liczba uczniów danych klas w roku szkolnym 2026/2027 powiększona o liczbę uczniów równą liczbie oddziałów danej klasy</t>
    </r>
    <r>
      <rPr>
        <vertAlign val="superscript"/>
        <sz val="9"/>
        <color rgb="FF000000"/>
        <rFont val="Times New Roman"/>
        <family val="1"/>
        <charset val="238"/>
      </rPr>
      <t>[4]</t>
    </r>
  </si>
  <si>
    <r>
      <t>Liczba uczniów danych klas w roku szkolnym 2026/2027, dla których istnieje konieczność zapewnienia przez szkołę podstawową:
- podręczników do zajęć z zakresu edukacji: polonistycznej, matematycznej, przyrodniczej i społecznej, podręczników do zajęć z zakresu danego języka obcego nowożytnego lub materiałów edukacyjnych, w przypadku uczniów klas II i III,
- podręczników lub materiałów edukacyjnych, w przypadku uczniów klas V, VI i VIII</t>
    </r>
    <r>
      <rPr>
        <vertAlign val="superscript"/>
        <sz val="9"/>
        <color rgb="FF000000"/>
        <rFont val="Times New Roman"/>
        <family val="1"/>
        <charset val="238"/>
      </rPr>
      <t>[5]</t>
    </r>
  </si>
  <si>
    <r>
      <t>Liczba uczniów danych klas w roku szkolnym 2025/2026,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t>
    </r>
    <r>
      <rPr>
        <vertAlign val="superscript"/>
        <sz val="9"/>
        <color rgb="FF000000"/>
        <rFont val="Times New Roman"/>
        <family val="1"/>
        <charset val="238"/>
      </rPr>
      <t>[10]</t>
    </r>
  </si>
  <si>
    <t>Kwota bazowa do 31 marca 2026 r.</t>
  </si>
  <si>
    <t>Kwota bazowa od 1 kwietnia 2026 r.</t>
  </si>
  <si>
    <r>
      <t>Wzrost liczby uczniów danych klas w ciągu roku szkolnego 2025/2026 w stosunku do liczby uczniów tych klas, którym w 2025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9"/>
        <color rgb="FF000000"/>
        <rFont val="Times New Roman"/>
        <family val="1"/>
        <charset val="238"/>
      </rPr>
      <t>[6]</t>
    </r>
  </si>
  <si>
    <r>
      <t>Wzrost liczby uczniów danych klas w ciągu roku szkolnego 2025/2026 w stosunku do liczby uczniów tych klas, którym w 2025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9"/>
        <color rgb="FF000000"/>
        <rFont val="Times New Roman"/>
        <family val="1"/>
        <charset val="238"/>
      </rPr>
      <t>[7]</t>
    </r>
  </si>
  <si>
    <r>
      <t>Wzrost liczby uczniów danych klas w ciągu roku szkolnego 2025/2026 w stosunku do liczby uczniów tych klas, którym w 2025 r. szkoła podstawowa ze środków dotacji celowej zapewniła materiały ćwiczeniowe</t>
    </r>
    <r>
      <rPr>
        <vertAlign val="superscript"/>
        <sz val="9"/>
        <color rgb="FF000000"/>
        <rFont val="Times New Roman"/>
        <family val="1"/>
        <charset val="238"/>
      </rPr>
      <t>[8]</t>
    </r>
  </si>
  <si>
    <r>
      <t>Wzrost liczby uczniów danych klas w ciągu roku szkolnego 2025/2026 w stosunku do liczby uczniów tych klas, którym w 2025 r. szkoła podstawowa ze środków dotacji celowej zapewniła materiały ćwiczeniowe</t>
    </r>
    <r>
      <rPr>
        <vertAlign val="superscript"/>
        <sz val="9"/>
        <color rgb="FF000000"/>
        <rFont val="Times New Roman"/>
        <family val="1"/>
        <charset val="238"/>
      </rPr>
      <t>[9]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</si>
</sst>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20"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vertAlign val="superscript"/>
      <sz val="8"/>
      <color rgb="FF000000"/>
      <name val="Times New Roman"/>
      <family val="1"/>
      <charset val="238"/>
    </font>
    <font>
      <sz val="9"/>
      <color theme="1"/>
      <name val="Calibri"/>
      <family val="2"/>
      <charset val="238"/>
      <scheme val="minor"/>
    </font>
    <font>
      <sz val="11"/>
      <color theme="1"/>
      <name val="Calibri"/>
      <family val="2"/>
      <charset val="238"/>
      <scheme val="minor"/>
    </font>
    <font>
      <sz val="9"/>
      <color theme="1"/>
      <name val="Bahnschrift Light"/>
      <family val="2"/>
      <charset val="238"/>
    </font>
    <font>
      <b/>
      <sz val="11"/>
      <color theme="1"/>
      <name val="Times New Roman"/>
      <family val="1"/>
      <charset val="238"/>
    </font>
    <font>
      <sz val="11"/>
      <color theme="1"/>
      <name val="Times New Roman"/>
      <family val="2"/>
      <charset val="238"/>
    </font>
    <font>
      <sz val="11"/>
      <color theme="1"/>
      <name val="Times New Roman"/>
      <family val="1"/>
      <charset val="238"/>
    </font>
    <font>
      <vertAlign val="superscript"/>
      <sz val="11"/>
      <color theme="1"/>
      <name val="Times New Roman"/>
      <family val="1"/>
      <charset val="238"/>
    </font>
    <font>
      <sz val="9"/>
      <color rgb="FF000000"/>
      <name val="Calibri"/>
      <family val="2"/>
      <charset val="238"/>
      <scheme val="minor"/>
    </font>
    <font>
      <sz val="11"/>
      <color rgb="FF000000"/>
      <name val="Times New Roman"/>
      <family val="1"/>
      <charset val="238"/>
    </font>
    <font>
      <vertAlign val="superscript"/>
      <sz val="11"/>
      <color rgb="FF000000"/>
      <name val="Times New Roman"/>
      <family val="1"/>
      <charset val="238"/>
    </font>
    <font>
      <sz val="10"/>
      <color theme="1"/>
      <name val="Times New Roman"/>
      <family val="2"/>
      <charset val="238"/>
    </font>
    <font>
      <vertAlign val="superscript"/>
      <sz val="9"/>
      <color rgb="FF000000"/>
      <name val="Times New Roman"/>
      <family val="1"/>
      <charset val="238"/>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34998626667073579"/>
        <bgColor indexed="64"/>
      </patternFill>
    </fill>
  </fills>
  <borders count="17">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44" fontId="12" fillId="0" borderId="0" applyFont="0" applyFill="0" applyBorder="0" applyAlignment="0" applyProtection="0"/>
  </cellStyleXfs>
  <cellXfs count="102">
    <xf numFmtId="0" fontId="0" fillId="0" borderId="0" xfId="0"/>
    <xf numFmtId="0" fontId="0" fillId="2" borderId="0" xfId="0" applyFill="1"/>
    <xf numFmtId="0" fontId="1" fillId="2" borderId="0" xfId="0" applyFont="1" applyFill="1"/>
    <xf numFmtId="0" fontId="0" fillId="2" borderId="0" xfId="0" applyFill="1" applyAlignment="1">
      <alignment wrapText="1"/>
    </xf>
    <xf numFmtId="0" fontId="1" fillId="0" borderId="0" xfId="0" applyFont="1"/>
    <xf numFmtId="0" fontId="2" fillId="2" borderId="0" xfId="0" applyFont="1" applyFill="1"/>
    <xf numFmtId="0" fontId="4" fillId="0" borderId="0" xfId="0" applyFont="1"/>
    <xf numFmtId="0" fontId="7" fillId="2" borderId="0" xfId="0" applyFont="1" applyFill="1" applyAlignment="1">
      <alignment horizontal="justify" vertical="center"/>
    </xf>
    <xf numFmtId="0" fontId="0" fillId="5" borderId="0" xfId="0" applyFill="1"/>
    <xf numFmtId="0" fontId="6" fillId="5" borderId="0" xfId="0" applyFont="1" applyFill="1" applyAlignment="1">
      <alignment horizontal="right"/>
    </xf>
    <xf numFmtId="0" fontId="8" fillId="2" borderId="0" xfId="0" applyFont="1" applyFill="1"/>
    <xf numFmtId="0" fontId="8" fillId="0" borderId="0" xfId="0" applyFont="1"/>
    <xf numFmtId="0" fontId="1" fillId="5" borderId="0" xfId="0" applyFont="1" applyFill="1" applyAlignment="1">
      <alignment horizontal="right"/>
    </xf>
    <xf numFmtId="0" fontId="4" fillId="2" borderId="0" xfId="0" applyFont="1" applyFill="1"/>
    <xf numFmtId="0" fontId="0" fillId="2" borderId="0" xfId="0" applyFill="1" applyAlignment="1">
      <alignment horizontal="right"/>
    </xf>
    <xf numFmtId="14" fontId="0" fillId="3" borderId="0" xfId="0" applyNumberFormat="1" applyFill="1" applyAlignment="1">
      <alignment horizontal="center"/>
    </xf>
    <xf numFmtId="0" fontId="0" fillId="2" borderId="0" xfId="0" applyFill="1" applyAlignment="1">
      <alignment horizontal="center"/>
    </xf>
    <xf numFmtId="0" fontId="0" fillId="2" borderId="0" xfId="0" applyFill="1" applyAlignment="1">
      <alignment horizontal="center" vertical="center"/>
    </xf>
    <xf numFmtId="0" fontId="10" fillId="6" borderId="5" xfId="0" applyFont="1" applyFill="1" applyBorder="1" applyAlignment="1">
      <alignment horizontal="center" vertical="center"/>
    </xf>
    <xf numFmtId="0" fontId="10" fillId="7" borderId="5" xfId="0" applyFont="1" applyFill="1" applyBorder="1" applyAlignment="1">
      <alignment horizontal="center" vertical="center"/>
    </xf>
    <xf numFmtId="0" fontId="9" fillId="0" borderId="0" xfId="0" applyFont="1"/>
    <xf numFmtId="0" fontId="8" fillId="0" borderId="0" xfId="0" applyFont="1" applyAlignment="1">
      <alignment horizontal="center" vertical="center"/>
    </xf>
    <xf numFmtId="0" fontId="8" fillId="6" borderId="5" xfId="0" applyFont="1" applyFill="1" applyBorder="1" applyAlignment="1">
      <alignment horizontal="center" vertical="center"/>
    </xf>
    <xf numFmtId="0" fontId="8" fillId="7" borderId="5" xfId="0" applyFont="1" applyFill="1" applyBorder="1" applyAlignment="1">
      <alignment horizontal="center" vertical="center"/>
    </xf>
    <xf numFmtId="0" fontId="8" fillId="2"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7" borderId="6"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6" borderId="7" xfId="0" applyFont="1" applyFill="1" applyBorder="1" applyAlignment="1">
      <alignment horizontal="center" vertical="center"/>
    </xf>
    <xf numFmtId="0" fontId="8" fillId="7" borderId="7" xfId="0" applyFont="1" applyFill="1" applyBorder="1" applyAlignment="1">
      <alignment horizontal="center" vertical="center"/>
    </xf>
    <xf numFmtId="4" fontId="8" fillId="6" borderId="5" xfId="0" applyNumberFormat="1" applyFont="1" applyFill="1" applyBorder="1" applyAlignment="1">
      <alignment horizontal="center" vertical="center"/>
    </xf>
    <xf numFmtId="4" fontId="8" fillId="7" borderId="5" xfId="0" applyNumberFormat="1"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5" xfId="0" applyFont="1" applyFill="1" applyBorder="1" applyAlignment="1">
      <alignment horizontal="center" vertical="center"/>
    </xf>
    <xf numFmtId="4" fontId="8" fillId="6" borderId="9" xfId="0" applyNumberFormat="1" applyFont="1" applyFill="1" applyBorder="1" applyAlignment="1">
      <alignment horizontal="center" vertical="center"/>
    </xf>
    <xf numFmtId="4" fontId="8" fillId="7" borderId="9" xfId="0" applyNumberFormat="1" applyFont="1" applyFill="1" applyBorder="1" applyAlignment="1">
      <alignment horizontal="center" vertical="center"/>
    </xf>
    <xf numFmtId="4" fontId="8" fillId="0" borderId="10" xfId="0" applyNumberFormat="1" applyFont="1" applyBorder="1" applyAlignment="1">
      <alignment horizontal="center" vertical="center"/>
    </xf>
    <xf numFmtId="4" fontId="8" fillId="0" borderId="12" xfId="0" applyNumberFormat="1" applyFont="1" applyBorder="1" applyAlignment="1">
      <alignment horizontal="center" vertical="center"/>
    </xf>
    <xf numFmtId="4" fontId="8" fillId="6" borderId="14" xfId="0" applyNumberFormat="1" applyFont="1" applyFill="1" applyBorder="1" applyAlignment="1">
      <alignment horizontal="center" vertical="center"/>
    </xf>
    <xf numFmtId="4" fontId="8" fillId="7" borderId="14" xfId="0" applyNumberFormat="1" applyFont="1" applyFill="1" applyBorder="1" applyAlignment="1">
      <alignment horizontal="center" vertical="center"/>
    </xf>
    <xf numFmtId="4" fontId="8" fillId="0" borderId="15" xfId="0" applyNumberFormat="1" applyFont="1" applyBorder="1" applyAlignment="1">
      <alignment horizontal="center" vertical="center"/>
    </xf>
    <xf numFmtId="0" fontId="10" fillId="6" borderId="9" xfId="0" applyFont="1" applyFill="1" applyBorder="1" applyAlignment="1">
      <alignment horizontal="center" vertical="center"/>
    </xf>
    <xf numFmtId="0" fontId="10" fillId="6" borderId="14" xfId="0" applyFont="1" applyFill="1" applyBorder="1" applyAlignment="1">
      <alignment horizontal="center" vertical="center"/>
    </xf>
    <xf numFmtId="0" fontId="10" fillId="7" borderId="9" xfId="0" applyFont="1" applyFill="1" applyBorder="1" applyAlignment="1">
      <alignment horizontal="center" vertical="center"/>
    </xf>
    <xf numFmtId="0" fontId="10" fillId="7" borderId="14"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justify" vertical="center" wrapText="1"/>
    </xf>
    <xf numFmtId="44" fontId="6" fillId="0" borderId="5" xfId="0" applyNumberFormat="1" applyFont="1" applyBorder="1" applyAlignment="1">
      <alignment horizontal="center" vertical="center" wrapText="1"/>
    </xf>
    <xf numFmtId="44" fontId="6" fillId="4" borderId="5" xfId="0" applyNumberFormat="1" applyFont="1" applyFill="1" applyBorder="1" applyAlignment="1">
      <alignment horizontal="center" vertical="center" wrapText="1"/>
    </xf>
    <xf numFmtId="0" fontId="1" fillId="2" borderId="0" xfId="0" applyFont="1" applyFill="1" applyAlignment="1">
      <alignment wrapText="1"/>
    </xf>
    <xf numFmtId="0" fontId="2" fillId="0" borderId="0" xfId="0" applyFont="1"/>
    <xf numFmtId="0" fontId="0" fillId="2" borderId="0" xfId="0" applyFill="1" applyAlignment="1">
      <alignment vertical="top" wrapText="1"/>
    </xf>
    <xf numFmtId="0" fontId="0" fillId="0" borderId="0" xfId="0" applyAlignment="1">
      <alignment vertical="top" wrapText="1"/>
    </xf>
    <xf numFmtId="44" fontId="6" fillId="2" borderId="5" xfId="0" applyNumberFormat="1" applyFont="1" applyFill="1" applyBorder="1" applyAlignment="1">
      <alignment horizontal="center" vertical="center" wrapText="1"/>
    </xf>
    <xf numFmtId="3" fontId="6" fillId="2" borderId="5" xfId="0" applyNumberFormat="1" applyFont="1" applyFill="1" applyBorder="1" applyAlignment="1">
      <alignment horizontal="center" vertical="center" wrapText="1"/>
    </xf>
    <xf numFmtId="0" fontId="6" fillId="2" borderId="0" xfId="0" applyFont="1" applyFill="1" applyAlignment="1">
      <alignment horizontal="right"/>
    </xf>
    <xf numFmtId="44" fontId="0" fillId="2" borderId="0" xfId="0" applyNumberFormat="1" applyFill="1"/>
    <xf numFmtId="44" fontId="11" fillId="0" borderId="5" xfId="0" applyNumberFormat="1" applyFont="1" applyBorder="1"/>
    <xf numFmtId="44" fontId="11" fillId="3" borderId="5" xfId="0" applyNumberFormat="1" applyFont="1" applyFill="1" applyBorder="1"/>
    <xf numFmtId="0" fontId="8" fillId="2" borderId="0" xfId="0" applyFont="1" applyFill="1" applyAlignment="1">
      <alignment horizontal="right" vertical="top"/>
    </xf>
    <xf numFmtId="0" fontId="8" fillId="2" borderId="0" xfId="0" applyFont="1" applyFill="1" applyAlignment="1">
      <alignment horizontal="right" vertical="top" wrapText="1"/>
    </xf>
    <xf numFmtId="49" fontId="0" fillId="2" borderId="0" xfId="0" applyNumberFormat="1" applyFill="1" applyAlignment="1">
      <alignment horizontal="left"/>
    </xf>
    <xf numFmtId="0" fontId="3" fillId="2" borderId="0" xfId="0" applyFont="1" applyFill="1"/>
    <xf numFmtId="44" fontId="11" fillId="2" borderId="5" xfId="0" applyNumberFormat="1" applyFont="1" applyFill="1" applyBorder="1"/>
    <xf numFmtId="3" fontId="6" fillId="8" borderId="16" xfId="0" applyNumberFormat="1" applyFont="1" applyFill="1" applyBorder="1" applyAlignment="1">
      <alignment horizontal="center" vertical="center" wrapText="1"/>
    </xf>
    <xf numFmtId="0" fontId="6" fillId="8" borderId="16" xfId="0" applyFont="1" applyFill="1" applyBorder="1" applyAlignment="1">
      <alignment horizontal="center" vertical="center" wrapText="1"/>
    </xf>
    <xf numFmtId="44" fontId="6" fillId="8" borderId="16" xfId="0" applyNumberFormat="1" applyFont="1" applyFill="1" applyBorder="1" applyAlignment="1">
      <alignment horizontal="center" vertical="center" wrapText="1"/>
    </xf>
    <xf numFmtId="3" fontId="6" fillId="0" borderId="5" xfId="0" applyNumberFormat="1" applyFont="1" applyBorder="1" applyAlignment="1">
      <alignment horizontal="center" vertical="center" wrapText="1"/>
    </xf>
    <xf numFmtId="44" fontId="6" fillId="8" borderId="16" xfId="1" applyFont="1" applyFill="1" applyBorder="1" applyAlignment="1">
      <alignment horizontal="center" vertical="center" wrapText="1"/>
    </xf>
    <xf numFmtId="0" fontId="5" fillId="0" borderId="6" xfId="0" applyFont="1" applyBorder="1" applyAlignment="1">
      <alignment horizontal="justify" vertical="center"/>
    </xf>
    <xf numFmtId="44" fontId="6" fillId="9" borderId="16" xfId="0" applyNumberFormat="1" applyFont="1" applyFill="1" applyBorder="1" applyAlignment="1">
      <alignment horizontal="center" vertical="center" wrapText="1"/>
    </xf>
    <xf numFmtId="3" fontId="6" fillId="9" borderId="16" xfId="0" applyNumberFormat="1" applyFont="1" applyFill="1" applyBorder="1" applyAlignment="1">
      <alignment horizontal="center" vertical="center" wrapText="1"/>
    </xf>
    <xf numFmtId="44" fontId="9" fillId="0" borderId="0" xfId="0" applyNumberFormat="1" applyFont="1"/>
    <xf numFmtId="0" fontId="15" fillId="2" borderId="1" xfId="0" applyFont="1" applyFill="1" applyBorder="1" applyAlignment="1">
      <alignment vertical="top" wrapText="1"/>
    </xf>
    <xf numFmtId="0" fontId="15" fillId="2" borderId="2" xfId="0" applyFont="1" applyFill="1" applyBorder="1" applyAlignment="1">
      <alignment vertical="top" wrapText="1"/>
    </xf>
    <xf numFmtId="0" fontId="15" fillId="2" borderId="3" xfId="0" applyFont="1" applyFill="1" applyBorder="1" applyAlignment="1">
      <alignment vertical="top" wrapText="1"/>
    </xf>
    <xf numFmtId="0" fontId="18" fillId="2" borderId="0" xfId="0" applyFont="1" applyFill="1" applyAlignment="1">
      <alignment horizontal="left" vertical="top" wrapText="1"/>
    </xf>
    <xf numFmtId="0" fontId="0" fillId="2" borderId="0" xfId="0" applyFill="1" applyAlignment="1">
      <alignment horizontal="center"/>
    </xf>
    <xf numFmtId="0" fontId="0" fillId="2" borderId="5" xfId="0" applyFill="1" applyBorder="1" applyAlignment="1">
      <alignment horizontal="left" vertical="center" wrapText="1"/>
    </xf>
    <xf numFmtId="0" fontId="5" fillId="0" borderId="5" xfId="0" applyFont="1" applyBorder="1" applyAlignment="1">
      <alignment horizontal="center" vertical="center" wrapText="1"/>
    </xf>
    <xf numFmtId="0" fontId="16" fillId="0" borderId="5" xfId="0" applyFont="1" applyBorder="1" applyAlignment="1">
      <alignment horizontal="center" vertical="center" wrapText="1"/>
    </xf>
    <xf numFmtId="0" fontId="0" fillId="3" borderId="5" xfId="0" applyFill="1" applyBorder="1" applyAlignment="1">
      <alignment horizontal="center" vertical="center" wrapText="1"/>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49" fontId="0" fillId="3" borderId="5" xfId="0" applyNumberFormat="1" applyFill="1" applyBorder="1" applyAlignment="1">
      <alignment horizontal="left" wrapText="1"/>
    </xf>
    <xf numFmtId="49" fontId="0" fillId="3" borderId="5" xfId="0" applyNumberFormat="1" applyFill="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9" fillId="3" borderId="5" xfId="0" applyFont="1" applyFill="1" applyBorder="1" applyAlignment="1">
      <alignment horizontal="center"/>
    </xf>
    <xf numFmtId="0" fontId="0" fillId="0" borderId="5" xfId="0" applyBorder="1" applyAlignment="1">
      <alignment horizontal="center" vertical="center"/>
    </xf>
    <xf numFmtId="0" fontId="13" fillId="2" borderId="5" xfId="0" applyFont="1" applyFill="1" applyBorder="1" applyAlignment="1">
      <alignment horizontal="left" vertical="center" wrapText="1"/>
    </xf>
    <xf numFmtId="0" fontId="1" fillId="0" borderId="4" xfId="0" applyFont="1" applyBorder="1" applyAlignment="1">
      <alignment horizontal="right" vertical="center" textRotation="255"/>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8D411-8C2A-4439-9407-2255B2381DEF}">
  <sheetPr>
    <pageSetUpPr fitToPage="1"/>
  </sheetPr>
  <dimension ref="A1:U392"/>
  <sheetViews>
    <sheetView tabSelected="1" topLeftCell="B71" zoomScale="90" zoomScaleNormal="90" workbookViewId="0">
      <selection activeCell="G82" sqref="G82"/>
    </sheetView>
  </sheetViews>
  <sheetFormatPr defaultRowHeight="13.8" x14ac:dyDescent="0.25"/>
  <cols>
    <col min="1" max="1" width="9.109375" style="1"/>
    <col min="3" max="3" width="62.6640625" customWidth="1"/>
    <col min="4" max="4" width="19.109375" customWidth="1"/>
    <col min="5" max="12" width="16.44140625" customWidth="1"/>
    <col min="13" max="16" width="9.109375" style="1"/>
    <col min="17" max="26" width="9.109375"/>
  </cols>
  <sheetData>
    <row r="1" spans="2:21" ht="14.4" x14ac:dyDescent="0.3">
      <c r="B1" s="1"/>
      <c r="C1" s="1"/>
      <c r="D1" s="1"/>
      <c r="E1" s="1"/>
      <c r="F1" s="1"/>
      <c r="G1" s="1"/>
      <c r="H1" s="1"/>
      <c r="I1" s="1"/>
      <c r="J1" s="1"/>
      <c r="K1" s="1"/>
      <c r="L1" s="2" t="s">
        <v>0</v>
      </c>
    </row>
    <row r="2" spans="2:21" x14ac:dyDescent="0.25">
      <c r="B2" s="93"/>
      <c r="C2" s="93"/>
      <c r="D2" s="93"/>
      <c r="E2" s="3"/>
      <c r="F2" s="94"/>
      <c r="G2" s="94"/>
      <c r="H2" s="94"/>
      <c r="I2" s="94"/>
      <c r="J2" s="94"/>
      <c r="K2" s="94"/>
      <c r="L2" s="94"/>
    </row>
    <row r="3" spans="2:21" ht="14.4" x14ac:dyDescent="0.3">
      <c r="B3" s="2" t="s">
        <v>1</v>
      </c>
      <c r="C3" s="1"/>
      <c r="D3" s="1"/>
      <c r="E3" s="1"/>
      <c r="F3" s="2" t="s">
        <v>2</v>
      </c>
      <c r="G3" s="1"/>
      <c r="H3" s="1"/>
      <c r="I3" s="1"/>
      <c r="J3" s="1"/>
      <c r="K3" s="1"/>
      <c r="L3" s="1"/>
    </row>
    <row r="4" spans="2:21" x14ac:dyDescent="0.25">
      <c r="B4" s="93"/>
      <c r="C4" s="93"/>
      <c r="D4" s="93"/>
      <c r="E4" s="3"/>
      <c r="F4" s="94"/>
      <c r="G4" s="94"/>
      <c r="H4" s="94"/>
      <c r="I4" s="94"/>
      <c r="J4" s="94"/>
      <c r="K4" s="1"/>
      <c r="L4" s="1"/>
    </row>
    <row r="5" spans="2:21" ht="14.4" x14ac:dyDescent="0.3">
      <c r="B5" s="57" t="s">
        <v>3</v>
      </c>
      <c r="C5" s="1"/>
      <c r="D5" s="1"/>
      <c r="E5" s="1"/>
      <c r="F5" s="2" t="s">
        <v>4</v>
      </c>
      <c r="G5" s="1"/>
      <c r="H5" s="1"/>
      <c r="I5" s="1"/>
      <c r="J5" s="1"/>
      <c r="K5" s="1"/>
      <c r="L5" s="1"/>
    </row>
    <row r="6" spans="2:21" x14ac:dyDescent="0.25">
      <c r="B6" s="93"/>
      <c r="C6" s="93"/>
      <c r="D6" s="93"/>
      <c r="E6" s="1"/>
      <c r="F6" s="1"/>
      <c r="G6" s="1"/>
      <c r="H6" s="1"/>
      <c r="I6" s="1"/>
      <c r="J6" s="1"/>
      <c r="K6" s="1"/>
      <c r="L6" s="1"/>
    </row>
    <row r="7" spans="2:21" ht="14.4" x14ac:dyDescent="0.3">
      <c r="B7" s="2" t="s">
        <v>5</v>
      </c>
      <c r="C7" s="1"/>
      <c r="D7" s="1"/>
      <c r="E7" s="1"/>
      <c r="F7" s="1"/>
      <c r="G7" s="1"/>
      <c r="H7" s="1"/>
      <c r="I7" s="1"/>
      <c r="J7" s="1"/>
      <c r="K7" s="1"/>
      <c r="L7" s="1"/>
    </row>
    <row r="8" spans="2:21" x14ac:dyDescent="0.25">
      <c r="B8" s="1"/>
      <c r="C8" s="1"/>
      <c r="D8" s="1"/>
      <c r="E8" s="1"/>
      <c r="F8" s="1"/>
      <c r="G8" s="1"/>
      <c r="H8" s="1"/>
      <c r="I8" s="1"/>
      <c r="J8" s="1"/>
      <c r="K8" s="1"/>
      <c r="L8" s="1"/>
    </row>
    <row r="9" spans="2:21" ht="18" x14ac:dyDescent="0.35">
      <c r="B9" s="95" t="s">
        <v>84</v>
      </c>
      <c r="C9" s="96"/>
      <c r="D9" s="96"/>
      <c r="E9" s="96"/>
      <c r="F9" s="96"/>
      <c r="G9" s="96"/>
      <c r="H9" s="96"/>
      <c r="I9" s="96"/>
      <c r="J9" s="96"/>
      <c r="K9" s="96"/>
      <c r="L9" s="97"/>
      <c r="M9" s="5"/>
      <c r="N9" s="5"/>
      <c r="O9" s="5"/>
      <c r="P9" s="5"/>
      <c r="Q9" s="58"/>
      <c r="R9" s="58"/>
      <c r="S9" s="58"/>
      <c r="T9" s="58"/>
      <c r="U9" s="58"/>
    </row>
    <row r="10" spans="2:21" x14ac:dyDescent="0.25">
      <c r="B10" s="1"/>
      <c r="C10" s="1"/>
      <c r="D10" s="1"/>
      <c r="E10" s="1"/>
      <c r="F10" s="1"/>
      <c r="G10" s="1"/>
      <c r="H10" s="1"/>
      <c r="I10" s="1"/>
      <c r="J10" s="1"/>
      <c r="K10" s="1"/>
      <c r="L10" s="1"/>
    </row>
    <row r="11" spans="2:21" x14ac:dyDescent="0.25">
      <c r="B11" s="1"/>
      <c r="C11" s="1"/>
      <c r="D11" s="1"/>
      <c r="E11" s="1"/>
      <c r="F11" s="1"/>
      <c r="G11" s="1"/>
      <c r="H11" s="1"/>
      <c r="I11" s="1"/>
      <c r="J11" s="1"/>
      <c r="K11" s="1"/>
      <c r="L11" s="1"/>
    </row>
    <row r="12" spans="2:21" ht="14.4" x14ac:dyDescent="0.3">
      <c r="B12" s="98"/>
      <c r="C12" s="98"/>
      <c r="D12" s="98"/>
      <c r="E12" s="98"/>
      <c r="F12" s="98"/>
      <c r="G12" s="4" t="s">
        <v>6</v>
      </c>
      <c r="J12" s="1"/>
      <c r="K12" s="1"/>
    </row>
    <row r="13" spans="2:21" x14ac:dyDescent="0.25">
      <c r="B13" s="1"/>
      <c r="C13" s="70"/>
      <c r="D13" s="1"/>
      <c r="E13" s="1"/>
      <c r="F13" s="1"/>
      <c r="G13" s="1"/>
      <c r="H13" s="1"/>
      <c r="I13" s="1"/>
      <c r="J13" s="1"/>
      <c r="K13" s="1"/>
      <c r="L13" s="1"/>
    </row>
    <row r="14" spans="2:21" x14ac:dyDescent="0.25">
      <c r="B14" s="1"/>
      <c r="C14" s="1"/>
      <c r="D14" s="1"/>
      <c r="E14" s="1"/>
      <c r="F14" s="1"/>
      <c r="G14" s="1"/>
      <c r="H14" s="1"/>
      <c r="I14" s="1"/>
      <c r="J14" s="1"/>
      <c r="K14" s="1"/>
      <c r="L14" s="1"/>
    </row>
    <row r="15" spans="2:21" x14ac:dyDescent="0.25">
      <c r="B15" s="1"/>
      <c r="C15" s="1"/>
      <c r="D15" s="1"/>
      <c r="E15" s="1"/>
      <c r="F15" s="1"/>
      <c r="G15" s="1"/>
      <c r="H15" s="1"/>
      <c r="I15" s="1"/>
      <c r="J15" s="1"/>
      <c r="K15" s="1"/>
      <c r="L15" s="1"/>
    </row>
    <row r="16" spans="2:21" ht="15.6" x14ac:dyDescent="0.3">
      <c r="B16" s="6" t="s">
        <v>7</v>
      </c>
      <c r="E16" s="1"/>
      <c r="F16" s="1"/>
      <c r="G16" s="1"/>
      <c r="H16" s="1"/>
      <c r="I16" s="1"/>
      <c r="J16" s="1"/>
      <c r="K16" s="1"/>
      <c r="L16" s="1"/>
    </row>
    <row r="17" spans="2:12" x14ac:dyDescent="0.25">
      <c r="B17" s="1"/>
      <c r="C17" s="1"/>
      <c r="D17" s="1"/>
      <c r="E17" s="1"/>
      <c r="F17" s="1"/>
      <c r="G17" s="1"/>
      <c r="H17" s="1"/>
      <c r="I17" s="1"/>
      <c r="J17" s="1"/>
      <c r="K17" s="1"/>
      <c r="L17" s="1"/>
    </row>
    <row r="18" spans="2:12" ht="31.5" customHeight="1" x14ac:dyDescent="0.25">
      <c r="B18" s="87" t="s">
        <v>8</v>
      </c>
      <c r="C18" s="99" t="s">
        <v>52</v>
      </c>
      <c r="D18" s="89"/>
      <c r="E18" s="89"/>
      <c r="F18" s="89"/>
      <c r="G18" s="89"/>
      <c r="H18" s="100" t="s">
        <v>6</v>
      </c>
      <c r="I18" s="100"/>
      <c r="J18" s="100"/>
      <c r="K18" s="100"/>
      <c r="L18" s="87" t="s">
        <v>10</v>
      </c>
    </row>
    <row r="19" spans="2:12" ht="17.25" customHeight="1" x14ac:dyDescent="0.25">
      <c r="B19" s="87"/>
      <c r="C19" s="99"/>
      <c r="D19" s="53" t="s">
        <v>11</v>
      </c>
      <c r="E19" s="53" t="s">
        <v>12</v>
      </c>
      <c r="F19" s="53" t="s">
        <v>13</v>
      </c>
      <c r="G19" s="53" t="s">
        <v>14</v>
      </c>
      <c r="H19" s="53" t="s">
        <v>15</v>
      </c>
      <c r="I19" s="53" t="s">
        <v>16</v>
      </c>
      <c r="J19" s="53" t="s">
        <v>17</v>
      </c>
      <c r="K19" s="53" t="s">
        <v>18</v>
      </c>
      <c r="L19" s="87"/>
    </row>
    <row r="20" spans="2:12" x14ac:dyDescent="0.25">
      <c r="B20" s="53">
        <v>1</v>
      </c>
      <c r="C20" s="53">
        <v>2</v>
      </c>
      <c r="D20" s="53">
        <v>3</v>
      </c>
      <c r="E20" s="53">
        <v>4</v>
      </c>
      <c r="F20" s="53">
        <v>5</v>
      </c>
      <c r="G20" s="53">
        <v>6</v>
      </c>
      <c r="H20" s="53">
        <v>7</v>
      </c>
      <c r="I20" s="53">
        <v>8</v>
      </c>
      <c r="J20" s="53">
        <v>9</v>
      </c>
      <c r="K20" s="53">
        <v>10</v>
      </c>
      <c r="L20" s="53">
        <v>11</v>
      </c>
    </row>
    <row r="21" spans="2:12" ht="24" x14ac:dyDescent="0.25">
      <c r="B21" s="53">
        <v>1</v>
      </c>
      <c r="C21" s="54" t="s">
        <v>65</v>
      </c>
      <c r="D21" s="75"/>
      <c r="E21" s="72"/>
      <c r="F21" s="72"/>
      <c r="G21" s="75"/>
      <c r="H21" s="72"/>
      <c r="I21" s="72"/>
      <c r="J21" s="75"/>
      <c r="K21" s="72"/>
      <c r="L21" s="72"/>
    </row>
    <row r="22" spans="2:12" ht="170.4" x14ac:dyDescent="0.25">
      <c r="B22" s="53">
        <v>2</v>
      </c>
      <c r="C22" s="54" t="s">
        <v>96</v>
      </c>
      <c r="D22" s="72"/>
      <c r="E22" s="75"/>
      <c r="F22" s="75"/>
      <c r="G22" s="72"/>
      <c r="H22" s="75"/>
      <c r="I22" s="75"/>
      <c r="J22" s="72"/>
      <c r="K22" s="75"/>
      <c r="L22" s="72"/>
    </row>
    <row r="23" spans="2:12" ht="26.4" x14ac:dyDescent="0.25">
      <c r="B23" s="53">
        <v>3</v>
      </c>
      <c r="C23" s="77" t="s">
        <v>97</v>
      </c>
      <c r="D23" s="72"/>
      <c r="E23" s="75"/>
      <c r="F23" s="75"/>
      <c r="G23" s="72"/>
      <c r="H23" s="75"/>
      <c r="I23" s="75"/>
      <c r="J23" s="72"/>
      <c r="K23" s="75"/>
      <c r="L23" s="72"/>
    </row>
    <row r="24" spans="2:12" ht="74.400000000000006" x14ac:dyDescent="0.25">
      <c r="B24" s="53">
        <v>4</v>
      </c>
      <c r="C24" s="54" t="s">
        <v>98</v>
      </c>
      <c r="D24" s="72"/>
      <c r="E24" s="75"/>
      <c r="F24" s="75"/>
      <c r="G24" s="72"/>
      <c r="H24" s="75"/>
      <c r="I24" s="75"/>
      <c r="J24" s="72"/>
      <c r="K24" s="75"/>
      <c r="L24" s="72"/>
    </row>
    <row r="25" spans="2:12" ht="60" x14ac:dyDescent="0.25">
      <c r="B25" s="53">
        <v>5</v>
      </c>
      <c r="C25" s="54" t="s">
        <v>66</v>
      </c>
      <c r="D25" s="55">
        <f>D21*117.81</f>
        <v>0</v>
      </c>
      <c r="E25" s="76"/>
      <c r="F25" s="74"/>
      <c r="G25" s="74"/>
      <c r="H25" s="74"/>
      <c r="I25" s="74"/>
      <c r="J25" s="74"/>
      <c r="K25" s="74"/>
      <c r="L25" s="55">
        <f>D25</f>
        <v>0</v>
      </c>
    </row>
    <row r="26" spans="2:12" ht="60" x14ac:dyDescent="0.25">
      <c r="B26" s="53">
        <v>6</v>
      </c>
      <c r="C26" s="54" t="s">
        <v>67</v>
      </c>
      <c r="D26" s="74"/>
      <c r="E26" s="74"/>
      <c r="F26" s="74"/>
      <c r="G26" s="55">
        <f>G21*219.78</f>
        <v>0</v>
      </c>
      <c r="H26" s="74"/>
      <c r="I26" s="74"/>
      <c r="J26" s="55">
        <f>J21*392.04</f>
        <v>0</v>
      </c>
      <c r="K26" s="74"/>
      <c r="L26" s="55">
        <f>G26+J26</f>
        <v>0</v>
      </c>
    </row>
    <row r="27" spans="2:12" ht="60" x14ac:dyDescent="0.25">
      <c r="B27" s="53" t="s">
        <v>19</v>
      </c>
      <c r="C27" s="54" t="s">
        <v>68</v>
      </c>
      <c r="D27" s="74"/>
      <c r="E27" s="55">
        <f>E22*117.81</f>
        <v>0</v>
      </c>
      <c r="F27" s="55">
        <f>F22*117.81</f>
        <v>0</v>
      </c>
      <c r="G27" s="74"/>
      <c r="H27" s="74"/>
      <c r="I27" s="74"/>
      <c r="J27" s="74"/>
      <c r="K27" s="74"/>
      <c r="L27" s="55">
        <f>E27+F27</f>
        <v>0</v>
      </c>
    </row>
    <row r="28" spans="2:12" ht="60" x14ac:dyDescent="0.25">
      <c r="B28" s="53">
        <v>8</v>
      </c>
      <c r="C28" s="54" t="s">
        <v>69</v>
      </c>
      <c r="D28" s="74"/>
      <c r="E28" s="74"/>
      <c r="F28" s="74"/>
      <c r="G28" s="74"/>
      <c r="H28" s="55">
        <f>H22*283.14</f>
        <v>0</v>
      </c>
      <c r="I28" s="55">
        <f>I22*283.14</f>
        <v>0</v>
      </c>
      <c r="J28" s="74"/>
      <c r="K28" s="55">
        <f>K22*392.04</f>
        <v>0</v>
      </c>
      <c r="L28" s="55">
        <f>H28+I28+K28</f>
        <v>0</v>
      </c>
    </row>
    <row r="29" spans="2:12" ht="60" x14ac:dyDescent="0.25">
      <c r="B29" s="53" t="s">
        <v>20</v>
      </c>
      <c r="C29" s="54" t="s">
        <v>70</v>
      </c>
      <c r="D29" s="74"/>
      <c r="E29" s="55">
        <f>E23*117.81</f>
        <v>0</v>
      </c>
      <c r="F29" s="55">
        <f>F23*117.81</f>
        <v>0</v>
      </c>
      <c r="G29" s="74"/>
      <c r="H29" s="74"/>
      <c r="I29" s="74"/>
      <c r="J29" s="74"/>
      <c r="K29" s="74"/>
      <c r="L29" s="55">
        <f>E29+F29</f>
        <v>0</v>
      </c>
    </row>
    <row r="30" spans="2:12" ht="60" x14ac:dyDescent="0.25">
      <c r="B30" s="53">
        <v>10</v>
      </c>
      <c r="C30" s="54" t="s">
        <v>71</v>
      </c>
      <c r="D30" s="74"/>
      <c r="E30" s="74"/>
      <c r="F30" s="74"/>
      <c r="G30" s="74"/>
      <c r="H30" s="55">
        <f>H23*283.14</f>
        <v>0</v>
      </c>
      <c r="I30" s="55">
        <f>I23*283.14</f>
        <v>0</v>
      </c>
      <c r="J30" s="74"/>
      <c r="K30" s="55">
        <f>K23*392.04</f>
        <v>0</v>
      </c>
      <c r="L30" s="55">
        <f>H30+I30+K30</f>
        <v>0</v>
      </c>
    </row>
    <row r="31" spans="2:12" ht="60" x14ac:dyDescent="0.25">
      <c r="B31" s="53" t="s">
        <v>21</v>
      </c>
      <c r="C31" s="54" t="s">
        <v>72</v>
      </c>
      <c r="D31" s="74"/>
      <c r="E31" s="55">
        <f>E24*117.81</f>
        <v>0</v>
      </c>
      <c r="F31" s="55">
        <f>F24*117.81</f>
        <v>0</v>
      </c>
      <c r="G31" s="74"/>
      <c r="H31" s="74"/>
      <c r="I31" s="74"/>
      <c r="J31" s="74"/>
      <c r="K31" s="74"/>
      <c r="L31" s="55">
        <f>E31+F31</f>
        <v>0</v>
      </c>
    </row>
    <row r="32" spans="2:12" ht="60" x14ac:dyDescent="0.25">
      <c r="B32" s="53">
        <v>12</v>
      </c>
      <c r="C32" s="54" t="s">
        <v>73</v>
      </c>
      <c r="D32" s="74"/>
      <c r="E32" s="74"/>
      <c r="F32" s="74"/>
      <c r="G32" s="74"/>
      <c r="H32" s="55">
        <f>H24*283.14</f>
        <v>0</v>
      </c>
      <c r="I32" s="55">
        <f>I24*283.14</f>
        <v>0</v>
      </c>
      <c r="J32" s="74"/>
      <c r="K32" s="55">
        <f>K24*392.04</f>
        <v>0</v>
      </c>
      <c r="L32" s="55">
        <f>H32+I32+K32</f>
        <v>0</v>
      </c>
    </row>
    <row r="33" spans="2:12" ht="24" x14ac:dyDescent="0.25">
      <c r="B33" s="53" t="s">
        <v>22</v>
      </c>
      <c r="C33" s="54" t="s">
        <v>74</v>
      </c>
      <c r="D33" s="56">
        <f>D25</f>
        <v>0</v>
      </c>
      <c r="E33" s="56">
        <f>E27+E29+E31</f>
        <v>0</v>
      </c>
      <c r="F33" s="56">
        <f>F27+F29+F31</f>
        <v>0</v>
      </c>
      <c r="G33" s="56">
        <f>G26</f>
        <v>0</v>
      </c>
      <c r="H33" s="56">
        <f>H28+H30+H32</f>
        <v>0</v>
      </c>
      <c r="I33" s="56">
        <f>I28+I30+I32</f>
        <v>0</v>
      </c>
      <c r="J33" s="56">
        <f>J26</f>
        <v>0</v>
      </c>
      <c r="K33" s="56">
        <f>K28+K30+K32</f>
        <v>0</v>
      </c>
      <c r="L33" s="56">
        <f>SUM(L25:L32)</f>
        <v>0</v>
      </c>
    </row>
    <row r="34" spans="2:12" x14ac:dyDescent="0.25">
      <c r="B34" s="1"/>
      <c r="C34" s="1"/>
      <c r="D34" s="1"/>
      <c r="E34" s="1"/>
      <c r="F34" s="1"/>
      <c r="G34" s="1"/>
      <c r="H34" s="1"/>
      <c r="I34" s="1"/>
      <c r="J34" s="1"/>
      <c r="K34" s="1"/>
      <c r="L34" s="1"/>
    </row>
    <row r="35" spans="2:12" x14ac:dyDescent="0.25">
      <c r="B35" s="7"/>
      <c r="C35" s="8"/>
      <c r="D35" s="8"/>
      <c r="E35" s="8"/>
      <c r="F35" s="8"/>
      <c r="G35" s="8"/>
      <c r="H35" s="9" t="s">
        <v>23</v>
      </c>
      <c r="I35" s="65">
        <f>L33</f>
        <v>0</v>
      </c>
      <c r="J35" s="1"/>
      <c r="K35" s="1"/>
      <c r="L35" s="1"/>
    </row>
    <row r="36" spans="2:12" x14ac:dyDescent="0.25">
      <c r="B36" s="7"/>
      <c r="C36" s="1"/>
      <c r="D36" s="1"/>
      <c r="E36" s="1"/>
      <c r="F36" s="1"/>
      <c r="G36" s="1"/>
      <c r="H36" s="63"/>
      <c r="I36" s="64"/>
      <c r="J36" s="1"/>
      <c r="K36" s="1"/>
      <c r="L36" s="1"/>
    </row>
    <row r="37" spans="2:12" ht="19.5" customHeight="1" x14ac:dyDescent="0.25">
      <c r="B37" s="67" t="s">
        <v>53</v>
      </c>
      <c r="C37" s="90" t="s">
        <v>51</v>
      </c>
      <c r="D37" s="91"/>
      <c r="E37" s="91"/>
      <c r="F37" s="91"/>
      <c r="G37" s="91"/>
      <c r="H37" s="91"/>
      <c r="I37" s="91"/>
      <c r="J37" s="91"/>
      <c r="K37" s="91"/>
      <c r="L37" s="92"/>
    </row>
    <row r="38" spans="2:12" ht="42.75" customHeight="1" x14ac:dyDescent="0.25">
      <c r="B38" s="67" t="s">
        <v>54</v>
      </c>
      <c r="C38" s="90" t="s">
        <v>86</v>
      </c>
      <c r="D38" s="91"/>
      <c r="E38" s="91"/>
      <c r="F38" s="91"/>
      <c r="G38" s="91"/>
      <c r="H38" s="91"/>
      <c r="I38" s="91"/>
      <c r="J38" s="91"/>
      <c r="K38" s="91"/>
      <c r="L38" s="92"/>
    </row>
    <row r="39" spans="2:12" ht="40.5" customHeight="1" x14ac:dyDescent="0.25">
      <c r="B39" s="67" t="s">
        <v>55</v>
      </c>
      <c r="C39" s="90" t="s">
        <v>87</v>
      </c>
      <c r="D39" s="91"/>
      <c r="E39" s="91"/>
      <c r="F39" s="91"/>
      <c r="G39" s="91"/>
      <c r="H39" s="91"/>
      <c r="I39" s="91"/>
      <c r="J39" s="91"/>
      <c r="K39" s="91"/>
      <c r="L39" s="92"/>
    </row>
    <row r="40" spans="2:12" ht="29.25" customHeight="1" x14ac:dyDescent="0.25">
      <c r="B40" s="67" t="s">
        <v>56</v>
      </c>
      <c r="C40" s="90" t="s">
        <v>88</v>
      </c>
      <c r="D40" s="91"/>
      <c r="E40" s="91"/>
      <c r="F40" s="91"/>
      <c r="G40" s="91"/>
      <c r="H40" s="91"/>
      <c r="I40" s="91"/>
      <c r="J40" s="91"/>
      <c r="K40" s="91"/>
      <c r="L40" s="92"/>
    </row>
    <row r="41" spans="2:12" x14ac:dyDescent="0.25">
      <c r="B41" s="1"/>
      <c r="C41" s="10"/>
      <c r="D41" s="10"/>
      <c r="E41" s="1"/>
      <c r="F41" s="1"/>
      <c r="G41" s="1"/>
      <c r="H41" s="1"/>
      <c r="I41" s="1"/>
      <c r="J41" s="1"/>
      <c r="K41" s="1"/>
      <c r="L41" s="1"/>
    </row>
    <row r="42" spans="2:12" ht="15.6" x14ac:dyDescent="0.3">
      <c r="B42" s="13" t="s">
        <v>24</v>
      </c>
      <c r="C42" s="11"/>
      <c r="D42" s="10"/>
      <c r="E42" s="1"/>
      <c r="F42" s="1"/>
      <c r="G42" s="1"/>
      <c r="H42" s="1"/>
      <c r="I42" s="1"/>
      <c r="J42" s="1"/>
      <c r="K42" s="1"/>
      <c r="L42" s="1"/>
    </row>
    <row r="43" spans="2:12" x14ac:dyDescent="0.25">
      <c r="B43" s="11"/>
      <c r="C43" s="10"/>
      <c r="D43" s="10"/>
      <c r="E43" s="1"/>
      <c r="F43" s="1"/>
      <c r="G43" s="1"/>
      <c r="H43" s="1"/>
      <c r="I43" s="1"/>
      <c r="J43" s="1"/>
      <c r="K43" s="1"/>
      <c r="L43" s="1"/>
    </row>
    <row r="44" spans="2:12" ht="28.5" customHeight="1" x14ac:dyDescent="0.25">
      <c r="B44" s="87" t="s">
        <v>8</v>
      </c>
      <c r="C44" s="88" t="s">
        <v>61</v>
      </c>
      <c r="D44" s="89"/>
      <c r="E44" s="89"/>
      <c r="F44" s="89"/>
      <c r="G44" s="89"/>
      <c r="H44" s="86" t="s">
        <v>6</v>
      </c>
      <c r="I44" s="86"/>
      <c r="J44" s="86"/>
      <c r="K44" s="86"/>
      <c r="L44" s="87" t="s">
        <v>10</v>
      </c>
    </row>
    <row r="45" spans="2:12" ht="16.5" customHeight="1" x14ac:dyDescent="0.25">
      <c r="B45" s="87"/>
      <c r="C45" s="88"/>
      <c r="D45" s="53" t="s">
        <v>11</v>
      </c>
      <c r="E45" s="53" t="s">
        <v>12</v>
      </c>
      <c r="F45" s="53" t="s">
        <v>13</v>
      </c>
      <c r="G45" s="53" t="s">
        <v>14</v>
      </c>
      <c r="H45" s="53" t="s">
        <v>15</v>
      </c>
      <c r="I45" s="53" t="s">
        <v>16</v>
      </c>
      <c r="J45" s="53" t="s">
        <v>17</v>
      </c>
      <c r="K45" s="53" t="s">
        <v>18</v>
      </c>
      <c r="L45" s="87"/>
    </row>
    <row r="46" spans="2:12" x14ac:dyDescent="0.25">
      <c r="B46" s="53">
        <v>1</v>
      </c>
      <c r="C46" s="53">
        <v>2</v>
      </c>
      <c r="D46" s="53">
        <v>3</v>
      </c>
      <c r="E46" s="53">
        <v>4</v>
      </c>
      <c r="F46" s="53">
        <v>5</v>
      </c>
      <c r="G46" s="53">
        <v>6</v>
      </c>
      <c r="H46" s="53">
        <v>7</v>
      </c>
      <c r="I46" s="53">
        <v>8</v>
      </c>
      <c r="J46" s="53">
        <v>9</v>
      </c>
      <c r="K46" s="53">
        <v>10</v>
      </c>
      <c r="L46" s="53">
        <v>11</v>
      </c>
    </row>
    <row r="47" spans="2:12" x14ac:dyDescent="0.25">
      <c r="B47" s="53">
        <v>1</v>
      </c>
      <c r="C47" s="54" t="s">
        <v>75</v>
      </c>
      <c r="D47" s="62"/>
      <c r="E47" s="62"/>
      <c r="F47" s="62"/>
      <c r="G47" s="62"/>
      <c r="H47" s="62"/>
      <c r="I47" s="62"/>
      <c r="J47" s="62"/>
      <c r="K47" s="62"/>
      <c r="L47" s="73"/>
    </row>
    <row r="48" spans="2:12" ht="60" x14ac:dyDescent="0.25">
      <c r="B48" s="53">
        <v>2</v>
      </c>
      <c r="C48" s="54" t="s">
        <v>76</v>
      </c>
      <c r="D48" s="61">
        <f>D47*65.34</f>
        <v>0</v>
      </c>
      <c r="E48" s="61">
        <f>E47*65.34</f>
        <v>0</v>
      </c>
      <c r="F48" s="61">
        <f>F47*65.34</f>
        <v>0</v>
      </c>
      <c r="G48" s="61">
        <f>G47*32.67</f>
        <v>0</v>
      </c>
      <c r="H48" s="61">
        <f t="shared" ref="H48:J48" si="0">H47*32.67</f>
        <v>0</v>
      </c>
      <c r="I48" s="61">
        <f t="shared" si="0"/>
        <v>0</v>
      </c>
      <c r="J48" s="61">
        <f t="shared" si="0"/>
        <v>0</v>
      </c>
      <c r="K48" s="61">
        <f>K47*32.67</f>
        <v>0</v>
      </c>
      <c r="L48" s="55">
        <f>SUM(D48:K48)</f>
        <v>0</v>
      </c>
    </row>
    <row r="49" spans="2:12" x14ac:dyDescent="0.25">
      <c r="B49" s="1"/>
      <c r="C49" s="1"/>
      <c r="D49" s="1"/>
      <c r="E49" s="1"/>
      <c r="F49" s="1"/>
      <c r="G49" s="1"/>
      <c r="H49" s="1"/>
      <c r="J49" s="1"/>
      <c r="K49" s="1"/>
      <c r="L49" s="1"/>
    </row>
    <row r="50" spans="2:12" ht="14.4" x14ac:dyDescent="0.3">
      <c r="B50" s="1"/>
      <c r="C50" s="8"/>
      <c r="D50" s="8"/>
      <c r="E50" s="8"/>
      <c r="F50" s="8"/>
      <c r="G50" s="8"/>
      <c r="H50" s="12" t="s">
        <v>25</v>
      </c>
      <c r="I50" s="65">
        <f>L48</f>
        <v>0</v>
      </c>
      <c r="J50" s="1"/>
      <c r="K50" s="1"/>
      <c r="L50" s="1"/>
    </row>
    <row r="51" spans="2:12" x14ac:dyDescent="0.25">
      <c r="B51" s="1"/>
      <c r="C51" s="1"/>
      <c r="D51" s="1"/>
      <c r="E51" s="1"/>
      <c r="F51" s="1"/>
      <c r="G51" s="1"/>
      <c r="H51" s="1"/>
      <c r="I51" s="1"/>
      <c r="J51" s="1"/>
      <c r="K51" s="1"/>
      <c r="L51" s="1"/>
    </row>
    <row r="52" spans="2:12" ht="15.6" x14ac:dyDescent="0.3">
      <c r="B52" s="6" t="s">
        <v>85</v>
      </c>
      <c r="J52" s="1"/>
      <c r="K52" s="1"/>
      <c r="L52" s="1"/>
    </row>
    <row r="53" spans="2:12" x14ac:dyDescent="0.25">
      <c r="B53" s="1"/>
      <c r="C53" s="1"/>
      <c r="D53" s="1"/>
      <c r="E53" s="1"/>
      <c r="F53" s="1"/>
      <c r="G53" s="1"/>
      <c r="H53" s="1"/>
      <c r="I53" s="1"/>
      <c r="J53" s="1"/>
      <c r="K53" s="1"/>
      <c r="L53" s="1"/>
    </row>
    <row r="54" spans="2:12" ht="30" customHeight="1" x14ac:dyDescent="0.25">
      <c r="B54" s="87" t="s">
        <v>8</v>
      </c>
      <c r="C54" s="88" t="s">
        <v>61</v>
      </c>
      <c r="D54" s="89"/>
      <c r="E54" s="89"/>
      <c r="F54" s="89"/>
      <c r="G54" s="89"/>
      <c r="H54" s="86" t="s">
        <v>6</v>
      </c>
      <c r="I54" s="86"/>
      <c r="J54" s="86"/>
      <c r="K54" s="86"/>
      <c r="L54" s="87" t="s">
        <v>10</v>
      </c>
    </row>
    <row r="55" spans="2:12" ht="16.5" customHeight="1" x14ac:dyDescent="0.25">
      <c r="B55" s="87"/>
      <c r="C55" s="88"/>
      <c r="D55" s="53" t="s">
        <v>11</v>
      </c>
      <c r="E55" s="53" t="s">
        <v>12</v>
      </c>
      <c r="F55" s="53" t="s">
        <v>13</v>
      </c>
      <c r="G55" s="53" t="s">
        <v>14</v>
      </c>
      <c r="H55" s="53" t="s">
        <v>15</v>
      </c>
      <c r="I55" s="53" t="s">
        <v>16</v>
      </c>
      <c r="J55" s="53" t="s">
        <v>17</v>
      </c>
      <c r="K55" s="53" t="s">
        <v>18</v>
      </c>
      <c r="L55" s="87"/>
    </row>
    <row r="56" spans="2:12" ht="16.5" customHeight="1" x14ac:dyDescent="0.25">
      <c r="B56" s="53">
        <v>1</v>
      </c>
      <c r="C56" s="53">
        <v>2</v>
      </c>
      <c r="D56" s="53">
        <v>3</v>
      </c>
      <c r="E56" s="53">
        <v>4</v>
      </c>
      <c r="F56" s="53">
        <v>5</v>
      </c>
      <c r="G56" s="53">
        <v>6</v>
      </c>
      <c r="H56" s="53">
        <v>7</v>
      </c>
      <c r="I56" s="53">
        <v>8</v>
      </c>
      <c r="J56" s="53">
        <v>9</v>
      </c>
      <c r="K56" s="53">
        <v>10</v>
      </c>
      <c r="L56" s="53">
        <v>11</v>
      </c>
    </row>
    <row r="57" spans="2:12" ht="103.8" customHeight="1" x14ac:dyDescent="0.25">
      <c r="B57" s="53">
        <v>1</v>
      </c>
      <c r="C57" s="54" t="s">
        <v>102</v>
      </c>
      <c r="D57" s="75"/>
      <c r="E57" s="75"/>
      <c r="F57" s="75"/>
      <c r="G57" s="75"/>
      <c r="H57" s="75"/>
      <c r="I57" s="75"/>
      <c r="J57" s="75"/>
      <c r="K57" s="75"/>
      <c r="L57" s="73"/>
    </row>
    <row r="58" spans="2:12" ht="96.75" customHeight="1" x14ac:dyDescent="0.25">
      <c r="B58" s="53">
        <v>2</v>
      </c>
      <c r="C58" s="54" t="s">
        <v>103</v>
      </c>
      <c r="D58" s="75"/>
      <c r="E58" s="75"/>
      <c r="F58" s="75"/>
      <c r="G58" s="75"/>
      <c r="H58" s="75"/>
      <c r="I58" s="75"/>
      <c r="J58" s="75"/>
      <c r="K58" s="75"/>
      <c r="L58" s="73"/>
    </row>
    <row r="59" spans="2:12" ht="51" customHeight="1" x14ac:dyDescent="0.25">
      <c r="B59" s="53">
        <v>3</v>
      </c>
      <c r="C59" s="54" t="s">
        <v>104</v>
      </c>
      <c r="D59" s="75"/>
      <c r="E59" s="75"/>
      <c r="F59" s="75"/>
      <c r="G59" s="75"/>
      <c r="H59" s="75"/>
      <c r="I59" s="75"/>
      <c r="J59" s="75"/>
      <c r="K59" s="75"/>
      <c r="L59" s="73"/>
    </row>
    <row r="60" spans="2:12" ht="38.4" x14ac:dyDescent="0.25">
      <c r="B60" s="53">
        <v>4</v>
      </c>
      <c r="C60" s="54" t="s">
        <v>105</v>
      </c>
      <c r="D60" s="75"/>
      <c r="E60" s="75"/>
      <c r="F60" s="75"/>
      <c r="G60" s="75"/>
      <c r="H60" s="75"/>
      <c r="I60" s="75"/>
      <c r="J60" s="75"/>
      <c r="K60" s="75"/>
      <c r="L60" s="73"/>
    </row>
    <row r="61" spans="2:12" ht="66.599999999999994" customHeight="1" x14ac:dyDescent="0.25">
      <c r="B61" s="53">
        <v>5</v>
      </c>
      <c r="C61" s="54" t="s">
        <v>99</v>
      </c>
      <c r="D61" s="72"/>
      <c r="E61" s="72"/>
      <c r="F61" s="72"/>
      <c r="G61" s="75"/>
      <c r="H61" s="75"/>
      <c r="I61" s="72"/>
      <c r="J61" s="75"/>
      <c r="K61" s="75"/>
      <c r="L61" s="73"/>
    </row>
    <row r="62" spans="2:12" ht="60" x14ac:dyDescent="0.25">
      <c r="B62" s="53">
        <v>6</v>
      </c>
      <c r="C62" s="54" t="s">
        <v>57</v>
      </c>
      <c r="D62" s="55">
        <f>D57*98.01</f>
        <v>0</v>
      </c>
      <c r="E62" s="55">
        <f t="shared" ref="E62" si="1">E57*98.01</f>
        <v>0</v>
      </c>
      <c r="F62" s="55">
        <f>F57*98.01</f>
        <v>0</v>
      </c>
      <c r="G62" s="74"/>
      <c r="H62" s="74"/>
      <c r="I62" s="74"/>
      <c r="J62" s="74"/>
      <c r="K62" s="74"/>
      <c r="L62" s="55">
        <f>D62+E62+F62</f>
        <v>0</v>
      </c>
    </row>
    <row r="63" spans="2:12" ht="60" x14ac:dyDescent="0.25">
      <c r="B63" s="53">
        <v>7</v>
      </c>
      <c r="C63" s="54" t="s">
        <v>77</v>
      </c>
      <c r="D63" s="55">
        <f>D58*117.81</f>
        <v>0</v>
      </c>
      <c r="E63" s="55">
        <f t="shared" ref="E63:F63" si="2">E58*117.81</f>
        <v>0</v>
      </c>
      <c r="F63" s="55">
        <f t="shared" si="2"/>
        <v>0</v>
      </c>
      <c r="G63" s="74"/>
      <c r="H63" s="74"/>
      <c r="I63" s="74"/>
      <c r="J63" s="74"/>
      <c r="K63" s="74"/>
      <c r="L63" s="55">
        <f>D63+E63+F63</f>
        <v>0</v>
      </c>
    </row>
    <row r="64" spans="2:12" ht="72" x14ac:dyDescent="0.25">
      <c r="B64" s="53">
        <v>8</v>
      </c>
      <c r="C64" s="54" t="s">
        <v>78</v>
      </c>
      <c r="D64" s="74"/>
      <c r="E64" s="74"/>
      <c r="F64" s="74"/>
      <c r="G64" s="55">
        <f>G57*183.15</f>
        <v>0</v>
      </c>
      <c r="H64" s="55">
        <f>H57*235.62</f>
        <v>0</v>
      </c>
      <c r="I64" s="55">
        <f>I57*235.62</f>
        <v>0</v>
      </c>
      <c r="J64" s="55">
        <f>J57*326.7</f>
        <v>0</v>
      </c>
      <c r="K64" s="55">
        <f>K57*326.7</f>
        <v>0</v>
      </c>
      <c r="L64" s="55">
        <f>G64+H64+I64+J64+K64</f>
        <v>0</v>
      </c>
    </row>
    <row r="65" spans="1:16" ht="72" x14ac:dyDescent="0.25">
      <c r="B65" s="53">
        <v>9</v>
      </c>
      <c r="C65" s="54" t="s">
        <v>79</v>
      </c>
      <c r="D65" s="74"/>
      <c r="E65" s="74"/>
      <c r="F65" s="74"/>
      <c r="G65" s="55">
        <f>G58*219.78</f>
        <v>0</v>
      </c>
      <c r="H65" s="55">
        <f>H58*283.14</f>
        <v>0</v>
      </c>
      <c r="I65" s="55">
        <f>I58*283.14</f>
        <v>0</v>
      </c>
      <c r="J65" s="55">
        <f>J58*392.04</f>
        <v>0</v>
      </c>
      <c r="K65" s="55">
        <f>K58*392.04</f>
        <v>0</v>
      </c>
      <c r="L65" s="55">
        <f>G65+H65+I65+J65+K65</f>
        <v>0</v>
      </c>
    </row>
    <row r="66" spans="1:16" ht="60" x14ac:dyDescent="0.25">
      <c r="B66" s="53">
        <v>10</v>
      </c>
      <c r="C66" s="54" t="s">
        <v>80</v>
      </c>
      <c r="D66" s="55">
        <f>D59*54.45</f>
        <v>0</v>
      </c>
      <c r="E66" s="55">
        <f t="shared" ref="E66:F66" si="3">E59*54.45</f>
        <v>0</v>
      </c>
      <c r="F66" s="55">
        <f t="shared" si="3"/>
        <v>0</v>
      </c>
      <c r="G66" s="55">
        <f>G59*27.23</f>
        <v>0</v>
      </c>
      <c r="H66" s="55">
        <f t="shared" ref="H66:K66" si="4">H59*27.23</f>
        <v>0</v>
      </c>
      <c r="I66" s="55">
        <f t="shared" si="4"/>
        <v>0</v>
      </c>
      <c r="J66" s="55">
        <f t="shared" si="4"/>
        <v>0</v>
      </c>
      <c r="K66" s="55">
        <f t="shared" si="4"/>
        <v>0</v>
      </c>
      <c r="L66" s="55">
        <f>D66+E66+F66+G66+H66+I66+J66+K66</f>
        <v>0</v>
      </c>
    </row>
    <row r="67" spans="1:16" ht="60" x14ac:dyDescent="0.25">
      <c r="B67" s="53">
        <v>11</v>
      </c>
      <c r="C67" s="54" t="s">
        <v>81</v>
      </c>
      <c r="D67" s="55">
        <f>D60*65.34</f>
        <v>0</v>
      </c>
      <c r="E67" s="55">
        <f t="shared" ref="E67:F67" si="5">E60*65.34</f>
        <v>0</v>
      </c>
      <c r="F67" s="55">
        <f t="shared" si="5"/>
        <v>0</v>
      </c>
      <c r="G67" s="55">
        <f>G60*32.67</f>
        <v>0</v>
      </c>
      <c r="H67" s="55">
        <f t="shared" ref="H67:K67" si="6">H60*32.67</f>
        <v>0</v>
      </c>
      <c r="I67" s="55">
        <f t="shared" si="6"/>
        <v>0</v>
      </c>
      <c r="J67" s="55">
        <f t="shared" si="6"/>
        <v>0</v>
      </c>
      <c r="K67" s="55">
        <f t="shared" si="6"/>
        <v>0</v>
      </c>
      <c r="L67" s="55">
        <f>D67+E67+F67+G67+H67+I67+J67+K67</f>
        <v>0</v>
      </c>
    </row>
    <row r="68" spans="1:16" ht="72" x14ac:dyDescent="0.25">
      <c r="B68" s="53">
        <v>12</v>
      </c>
      <c r="C68" s="54" t="s">
        <v>82</v>
      </c>
      <c r="D68" s="74"/>
      <c r="E68" s="74"/>
      <c r="F68" s="74"/>
      <c r="G68" s="55">
        <f>G61*24.75</f>
        <v>0</v>
      </c>
      <c r="H68" s="55">
        <f>H61*24.75</f>
        <v>0</v>
      </c>
      <c r="I68" s="74"/>
      <c r="J68" s="55">
        <f>J61*24.75</f>
        <v>0</v>
      </c>
      <c r="K68" s="55">
        <f>K61*24.75</f>
        <v>0</v>
      </c>
      <c r="L68" s="55">
        <f>G68+H68+J68+K68</f>
        <v>0</v>
      </c>
    </row>
    <row r="69" spans="1:16" ht="21" customHeight="1" x14ac:dyDescent="0.25">
      <c r="B69" s="53">
        <v>13</v>
      </c>
      <c r="C69" s="54" t="s">
        <v>83</v>
      </c>
      <c r="D69" s="55">
        <f>D62+D63+D66+D67</f>
        <v>0</v>
      </c>
      <c r="E69" s="55">
        <f>E62+E63+E66+E67</f>
        <v>0</v>
      </c>
      <c r="F69" s="55">
        <f>F62+F63+F66+F67</f>
        <v>0</v>
      </c>
      <c r="G69" s="55">
        <f>G64+G65+G66+G67+G68</f>
        <v>0</v>
      </c>
      <c r="H69" s="55">
        <f>H64+H65+H66+H67+H68</f>
        <v>0</v>
      </c>
      <c r="I69" s="55">
        <f>I64+I65+I66+I67</f>
        <v>0</v>
      </c>
      <c r="J69" s="55">
        <f>J64+J65+J66+J67+J68</f>
        <v>0</v>
      </c>
      <c r="K69" s="55">
        <f>K64+K65+K66+K67+K68</f>
        <v>0</v>
      </c>
      <c r="L69" s="55">
        <f>SUM(L62:L68)</f>
        <v>0</v>
      </c>
    </row>
    <row r="70" spans="1:16" x14ac:dyDescent="0.25">
      <c r="B70" s="1"/>
      <c r="C70" s="1"/>
      <c r="D70" s="1"/>
      <c r="E70" s="1"/>
      <c r="F70" s="1"/>
      <c r="G70" s="1"/>
      <c r="H70" s="1"/>
      <c r="I70" s="1"/>
      <c r="J70" s="1"/>
      <c r="K70" s="1"/>
      <c r="L70" s="1"/>
    </row>
    <row r="71" spans="1:16" x14ac:dyDescent="0.25">
      <c r="B71" s="7"/>
      <c r="C71" s="1"/>
      <c r="D71" s="1"/>
      <c r="E71" s="1"/>
      <c r="F71" s="1"/>
      <c r="G71" s="1"/>
      <c r="H71" s="1"/>
      <c r="I71" s="1"/>
      <c r="J71" s="1"/>
      <c r="K71" s="1"/>
      <c r="L71" s="1"/>
    </row>
    <row r="72" spans="1:16" s="60" customFormat="1" ht="37.5" customHeight="1" x14ac:dyDescent="0.25">
      <c r="A72" s="59"/>
      <c r="B72" s="68" t="s">
        <v>58</v>
      </c>
      <c r="C72" s="81" t="s">
        <v>64</v>
      </c>
      <c r="D72" s="82"/>
      <c r="E72" s="82"/>
      <c r="F72" s="82"/>
      <c r="G72" s="82"/>
      <c r="H72" s="82"/>
      <c r="I72" s="82"/>
      <c r="J72" s="82"/>
      <c r="K72" s="82"/>
      <c r="L72" s="83"/>
      <c r="M72" s="59"/>
      <c r="N72" s="59"/>
      <c r="O72" s="59"/>
      <c r="P72" s="59"/>
    </row>
    <row r="73" spans="1:16" s="60" customFormat="1" ht="26.25" customHeight="1" x14ac:dyDescent="0.25">
      <c r="A73" s="59"/>
      <c r="B73" s="68" t="s">
        <v>59</v>
      </c>
      <c r="C73" s="81" t="s">
        <v>89</v>
      </c>
      <c r="D73" s="82"/>
      <c r="E73" s="82"/>
      <c r="F73" s="82"/>
      <c r="G73" s="82"/>
      <c r="H73" s="82"/>
      <c r="I73" s="82"/>
      <c r="J73" s="82"/>
      <c r="K73" s="82"/>
      <c r="L73" s="83"/>
      <c r="M73" s="59"/>
      <c r="N73" s="59"/>
      <c r="O73" s="59"/>
      <c r="P73" s="59"/>
    </row>
    <row r="74" spans="1:16" s="60" customFormat="1" ht="26.25" customHeight="1" x14ac:dyDescent="0.25">
      <c r="A74" s="59"/>
      <c r="B74" s="68" t="s">
        <v>60</v>
      </c>
      <c r="C74" s="81" t="s">
        <v>90</v>
      </c>
      <c r="D74" s="82"/>
      <c r="E74" s="82"/>
      <c r="F74" s="82"/>
      <c r="G74" s="82"/>
      <c r="H74" s="82"/>
      <c r="I74" s="82"/>
      <c r="J74" s="82"/>
      <c r="K74" s="82"/>
      <c r="L74" s="83"/>
      <c r="M74" s="59"/>
      <c r="N74" s="59"/>
      <c r="O74" s="59"/>
      <c r="P74" s="59"/>
    </row>
    <row r="75" spans="1:16" s="60" customFormat="1" ht="24.75" customHeight="1" x14ac:dyDescent="0.25">
      <c r="A75" s="59"/>
      <c r="B75" s="68" t="s">
        <v>92</v>
      </c>
      <c r="C75" s="81" t="s">
        <v>91</v>
      </c>
      <c r="D75" s="82"/>
      <c r="E75" s="82"/>
      <c r="F75" s="82"/>
      <c r="G75" s="82"/>
      <c r="H75" s="82"/>
      <c r="I75" s="82"/>
      <c r="J75" s="82"/>
      <c r="K75" s="82"/>
      <c r="L75" s="83"/>
      <c r="M75" s="59"/>
      <c r="N75" s="59"/>
      <c r="O75" s="59"/>
      <c r="P75" s="59"/>
    </row>
    <row r="76" spans="1:16" s="60" customFormat="1" ht="28.5" customHeight="1" x14ac:dyDescent="0.25">
      <c r="A76" s="59"/>
      <c r="B76" s="68" t="s">
        <v>93</v>
      </c>
      <c r="C76" s="81" t="s">
        <v>94</v>
      </c>
      <c r="D76" s="82"/>
      <c r="E76" s="82"/>
      <c r="F76" s="82"/>
      <c r="G76" s="82"/>
      <c r="H76" s="82"/>
      <c r="I76" s="82"/>
      <c r="J76" s="82"/>
      <c r="K76" s="82"/>
      <c r="L76" s="83"/>
      <c r="M76" s="59"/>
      <c r="N76" s="59"/>
      <c r="O76" s="59"/>
      <c r="P76" s="59"/>
    </row>
    <row r="77" spans="1:16" x14ac:dyDescent="0.25">
      <c r="B77" s="1"/>
      <c r="C77" s="1"/>
      <c r="D77" s="1"/>
      <c r="E77" s="1"/>
      <c r="F77" s="1"/>
      <c r="G77" s="1"/>
      <c r="H77" s="1"/>
      <c r="I77" s="1"/>
      <c r="J77" s="1"/>
      <c r="K77" s="1"/>
      <c r="L77" s="1"/>
    </row>
    <row r="78" spans="1:16" x14ac:dyDescent="0.25">
      <c r="B78" s="1"/>
      <c r="C78" s="1"/>
      <c r="D78" s="1"/>
      <c r="E78" s="1"/>
      <c r="F78" s="1"/>
      <c r="G78" s="1"/>
      <c r="H78" s="1"/>
      <c r="I78" s="1"/>
      <c r="J78" s="1"/>
      <c r="K78" s="1"/>
      <c r="L78" s="1"/>
    </row>
    <row r="79" spans="1:16" ht="15.6" x14ac:dyDescent="0.3">
      <c r="B79" s="13" t="s">
        <v>26</v>
      </c>
      <c r="C79" s="1"/>
      <c r="D79" s="1"/>
      <c r="E79" s="1"/>
      <c r="F79" s="1"/>
      <c r="G79" s="1"/>
      <c r="H79" s="1"/>
      <c r="I79" s="1"/>
      <c r="J79" s="1"/>
      <c r="K79" s="1"/>
      <c r="L79" s="1"/>
    </row>
    <row r="80" spans="1:16" x14ac:dyDescent="0.25">
      <c r="B80" s="1"/>
      <c r="C80" s="1"/>
      <c r="D80" s="1"/>
      <c r="E80" s="1"/>
      <c r="F80" s="1"/>
      <c r="G80" s="1"/>
      <c r="H80" s="1"/>
      <c r="I80" s="1"/>
      <c r="J80" s="1"/>
      <c r="K80" s="1"/>
      <c r="L80" s="1"/>
    </row>
    <row r="81" spans="2:12" x14ac:dyDescent="0.25">
      <c r="B81" s="1"/>
      <c r="C81" s="1"/>
      <c r="D81" s="1"/>
      <c r="E81" s="1"/>
      <c r="F81" s="14" t="s">
        <v>95</v>
      </c>
      <c r="G81" s="71">
        <f>SUM(L33,L48,L69)</f>
        <v>0</v>
      </c>
      <c r="H81" s="1" t="s">
        <v>27</v>
      </c>
      <c r="I81" s="1"/>
      <c r="J81" s="1"/>
      <c r="K81" s="1"/>
      <c r="L81" s="1"/>
    </row>
    <row r="82" spans="2:12" x14ac:dyDescent="0.25">
      <c r="B82" s="1"/>
      <c r="C82" s="1"/>
      <c r="D82" s="1"/>
      <c r="E82" s="1"/>
      <c r="F82" s="1"/>
      <c r="G82" s="1"/>
      <c r="H82" s="1"/>
      <c r="I82" s="1"/>
      <c r="J82" s="1"/>
      <c r="K82" s="1"/>
      <c r="L82" s="1"/>
    </row>
    <row r="83" spans="2:12" x14ac:dyDescent="0.25">
      <c r="B83" s="1"/>
      <c r="C83" s="1"/>
      <c r="D83" s="69" t="s">
        <v>28</v>
      </c>
      <c r="E83" s="66"/>
      <c r="F83" s="1"/>
      <c r="G83" s="1"/>
      <c r="H83" s="1"/>
      <c r="I83" s="1"/>
      <c r="J83" s="1"/>
      <c r="K83" s="1"/>
      <c r="L83" s="1"/>
    </row>
    <row r="84" spans="2:12" x14ac:dyDescent="0.25">
      <c r="B84" s="1"/>
      <c r="C84" s="1"/>
      <c r="D84" s="69" t="s">
        <v>29</v>
      </c>
      <c r="E84" s="66"/>
      <c r="F84" s="1"/>
      <c r="G84" s="1"/>
      <c r="H84" s="1"/>
      <c r="I84" s="1"/>
      <c r="J84" s="1"/>
      <c r="K84" s="1"/>
      <c r="L84" s="1"/>
    </row>
    <row r="85" spans="2:12" x14ac:dyDescent="0.25">
      <c r="B85" s="1"/>
      <c r="C85" s="1"/>
      <c r="D85" s="1"/>
      <c r="E85" s="1"/>
      <c r="F85" s="1"/>
      <c r="G85" s="1"/>
      <c r="H85" s="1"/>
      <c r="I85" s="1"/>
      <c r="J85" s="1"/>
      <c r="K85" s="1"/>
      <c r="L85" s="1"/>
    </row>
    <row r="86" spans="2:12" x14ac:dyDescent="0.25">
      <c r="B86" s="1"/>
      <c r="C86" s="1"/>
      <c r="D86" s="1"/>
      <c r="E86" s="1"/>
      <c r="F86" s="1"/>
      <c r="G86" s="1"/>
      <c r="H86" s="1"/>
      <c r="I86" s="1"/>
      <c r="J86" s="1"/>
      <c r="K86" s="1"/>
      <c r="L86" s="1"/>
    </row>
    <row r="87" spans="2:12" x14ac:dyDescent="0.25">
      <c r="B87" s="1"/>
      <c r="C87" s="1"/>
      <c r="D87" s="1"/>
      <c r="E87" s="1"/>
      <c r="F87" s="1"/>
      <c r="G87" s="1"/>
      <c r="H87" s="1"/>
      <c r="I87" s="1"/>
      <c r="J87" s="1"/>
      <c r="K87" s="1"/>
      <c r="L87" s="1"/>
    </row>
    <row r="88" spans="2:12" x14ac:dyDescent="0.25">
      <c r="B88" s="1"/>
      <c r="C88" s="1"/>
      <c r="D88" s="1"/>
      <c r="E88" s="1"/>
      <c r="F88" s="1"/>
      <c r="G88" s="1"/>
      <c r="H88" s="1"/>
      <c r="I88" s="1"/>
      <c r="J88" s="1"/>
      <c r="K88" s="1"/>
      <c r="L88" s="1"/>
    </row>
    <row r="89" spans="2:12" x14ac:dyDescent="0.25">
      <c r="B89" s="1"/>
      <c r="C89" s="15"/>
      <c r="D89" s="1"/>
      <c r="E89" s="1"/>
      <c r="F89" s="1"/>
      <c r="G89" s="1"/>
      <c r="H89" s="1"/>
      <c r="I89" s="1"/>
      <c r="J89" s="1"/>
      <c r="K89" s="1"/>
      <c r="L89" s="1"/>
    </row>
    <row r="90" spans="2:12" x14ac:dyDescent="0.25">
      <c r="B90" s="1"/>
      <c r="C90" s="16" t="s">
        <v>30</v>
      </c>
      <c r="D90" s="1"/>
      <c r="E90" s="1"/>
      <c r="F90" s="1"/>
      <c r="G90" s="1"/>
      <c r="H90" s="1"/>
      <c r="I90" s="1"/>
      <c r="J90" s="1"/>
      <c r="K90" s="1"/>
      <c r="L90" s="1"/>
    </row>
    <row r="91" spans="2:12" x14ac:dyDescent="0.25">
      <c r="B91" s="1"/>
      <c r="C91" s="1"/>
      <c r="D91" s="1"/>
      <c r="E91" s="85" t="s">
        <v>31</v>
      </c>
      <c r="F91" s="85"/>
      <c r="G91" s="85"/>
      <c r="H91" s="1"/>
      <c r="I91" s="1"/>
      <c r="J91" s="1"/>
      <c r="K91" s="1"/>
      <c r="L91" s="1"/>
    </row>
    <row r="92" spans="2:12" x14ac:dyDescent="0.25">
      <c r="B92" s="1"/>
      <c r="C92" s="1"/>
      <c r="D92" s="1"/>
      <c r="E92" s="1"/>
      <c r="F92" s="17" t="s">
        <v>63</v>
      </c>
      <c r="G92" s="1"/>
      <c r="H92" s="1"/>
      <c r="I92" s="1"/>
      <c r="J92" s="1"/>
      <c r="K92" s="1"/>
      <c r="L92" s="1"/>
    </row>
    <row r="93" spans="2:12" x14ac:dyDescent="0.25">
      <c r="B93" s="1"/>
      <c r="C93" s="1"/>
      <c r="D93" s="1"/>
      <c r="E93" s="1"/>
      <c r="F93" s="1"/>
      <c r="G93" s="1"/>
      <c r="H93" s="1"/>
      <c r="I93" s="1"/>
      <c r="J93" s="1"/>
      <c r="K93" s="1"/>
      <c r="L93" s="1"/>
    </row>
    <row r="94" spans="2:12" x14ac:dyDescent="0.25">
      <c r="B94" s="1"/>
      <c r="C94" s="1"/>
      <c r="D94" s="1"/>
      <c r="E94" s="1"/>
      <c r="F94" s="1"/>
      <c r="G94" s="1"/>
      <c r="H94" s="1"/>
      <c r="I94" s="1"/>
      <c r="J94" s="1"/>
      <c r="K94" s="1"/>
      <c r="L94" s="1"/>
    </row>
    <row r="95" spans="2:12" x14ac:dyDescent="0.25">
      <c r="B95" s="1"/>
      <c r="C95" s="1"/>
      <c r="D95" s="1"/>
      <c r="E95" s="1"/>
      <c r="F95" s="1"/>
      <c r="G95" s="1"/>
      <c r="H95" s="1"/>
      <c r="I95" s="1"/>
      <c r="J95" s="1"/>
      <c r="K95" s="1"/>
      <c r="L95" s="1"/>
    </row>
    <row r="96" spans="2:12" x14ac:dyDescent="0.25">
      <c r="B96" s="1"/>
      <c r="C96" s="1"/>
      <c r="D96" s="1"/>
      <c r="E96" s="1"/>
      <c r="F96" s="1"/>
      <c r="G96" s="1"/>
      <c r="H96" s="1"/>
      <c r="I96" s="1"/>
      <c r="J96" s="1"/>
      <c r="K96" s="1"/>
      <c r="L96" s="1"/>
    </row>
    <row r="97" spans="2:16" ht="69.75" customHeight="1" x14ac:dyDescent="0.25">
      <c r="B97" s="1"/>
      <c r="C97" s="84" t="s">
        <v>62</v>
      </c>
      <c r="D97" s="84"/>
      <c r="E97" s="84"/>
      <c r="F97" s="84"/>
      <c r="G97" s="84"/>
      <c r="H97" s="1"/>
      <c r="I97" s="1"/>
      <c r="J97" s="1"/>
      <c r="K97" s="1"/>
      <c r="L97" s="1"/>
    </row>
    <row r="98" spans="2:16" x14ac:dyDescent="0.25">
      <c r="B98" s="1"/>
      <c r="C98" s="1"/>
      <c r="D98" s="1"/>
      <c r="E98" s="1"/>
      <c r="F98" s="1"/>
      <c r="G98" s="1"/>
      <c r="H98" s="1"/>
      <c r="I98" s="1"/>
      <c r="J98" s="1"/>
      <c r="K98" s="1"/>
      <c r="L98" s="1"/>
    </row>
    <row r="99" spans="2:16" customFormat="1" x14ac:dyDescent="0.25">
      <c r="O99" s="1"/>
      <c r="P99" s="1"/>
    </row>
    <row r="100" spans="2:16" customFormat="1" x14ac:dyDescent="0.25"/>
    <row r="101" spans="2:16" customFormat="1" x14ac:dyDescent="0.25"/>
    <row r="102" spans="2:16" customFormat="1" x14ac:dyDescent="0.25"/>
    <row r="103" spans="2:16" customFormat="1" x14ac:dyDescent="0.25"/>
    <row r="104" spans="2:16" customFormat="1" x14ac:dyDescent="0.25"/>
    <row r="105" spans="2:16" customFormat="1" x14ac:dyDescent="0.25"/>
    <row r="106" spans="2:16" customFormat="1" x14ac:dyDescent="0.25"/>
    <row r="107" spans="2:16" customFormat="1" x14ac:dyDescent="0.25"/>
    <row r="108" spans="2:16" customFormat="1" x14ac:dyDescent="0.25"/>
    <row r="109" spans="2:16" customFormat="1" x14ac:dyDescent="0.25"/>
    <row r="110" spans="2:16" customFormat="1" x14ac:dyDescent="0.25"/>
    <row r="111" spans="2:16" customFormat="1" x14ac:dyDescent="0.25"/>
    <row r="112" spans="2:16"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spans="13:16" customFormat="1" x14ac:dyDescent="0.25"/>
    <row r="146" spans="13:16" customFormat="1" x14ac:dyDescent="0.25"/>
    <row r="147" spans="13:16" customFormat="1" x14ac:dyDescent="0.25"/>
    <row r="148" spans="13:16" x14ac:dyDescent="0.25">
      <c r="M148"/>
      <c r="N148"/>
      <c r="O148"/>
      <c r="P148"/>
    </row>
    <row r="149" spans="13:16" x14ac:dyDescent="0.25">
      <c r="M149"/>
      <c r="N149"/>
      <c r="O149"/>
      <c r="P149"/>
    </row>
    <row r="150" spans="13:16" x14ac:dyDescent="0.25">
      <c r="M150"/>
      <c r="N150"/>
      <c r="O150"/>
      <c r="P150"/>
    </row>
    <row r="151" spans="13:16" x14ac:dyDescent="0.25">
      <c r="M151"/>
      <c r="N151"/>
      <c r="O151"/>
      <c r="P151"/>
    </row>
    <row r="152" spans="13:16" x14ac:dyDescent="0.25">
      <c r="M152"/>
      <c r="N152"/>
      <c r="O152"/>
      <c r="P152"/>
    </row>
    <row r="153" spans="13:16" x14ac:dyDescent="0.25">
      <c r="M153"/>
      <c r="N153"/>
      <c r="O153"/>
      <c r="P153"/>
    </row>
    <row r="154" spans="13:16" x14ac:dyDescent="0.25">
      <c r="M154"/>
      <c r="N154"/>
      <c r="O154"/>
      <c r="P154"/>
    </row>
    <row r="155" spans="13:16" x14ac:dyDescent="0.25">
      <c r="M155"/>
      <c r="N155"/>
      <c r="O155"/>
      <c r="P155"/>
    </row>
    <row r="156" spans="13:16" x14ac:dyDescent="0.25">
      <c r="M156"/>
      <c r="N156"/>
      <c r="O156"/>
      <c r="P156"/>
    </row>
    <row r="157" spans="13:16" x14ac:dyDescent="0.25">
      <c r="M157"/>
      <c r="N157"/>
      <c r="O157"/>
      <c r="P157"/>
    </row>
    <row r="158" spans="13:16" x14ac:dyDescent="0.25">
      <c r="M158"/>
      <c r="N158"/>
      <c r="O158"/>
      <c r="P158"/>
    </row>
    <row r="159" spans="13:16" x14ac:dyDescent="0.25">
      <c r="M159"/>
      <c r="N159"/>
      <c r="O159"/>
      <c r="P159"/>
    </row>
    <row r="160" spans="13:16" x14ac:dyDescent="0.25">
      <c r="M160"/>
      <c r="N160"/>
      <c r="O160"/>
      <c r="P160"/>
    </row>
    <row r="161" spans="13:16" x14ac:dyDescent="0.25">
      <c r="M161"/>
      <c r="N161"/>
      <c r="O161"/>
      <c r="P161"/>
    </row>
    <row r="162" spans="13:16" x14ac:dyDescent="0.25">
      <c r="M162"/>
      <c r="N162"/>
      <c r="O162"/>
      <c r="P162"/>
    </row>
    <row r="163" spans="13:16" x14ac:dyDescent="0.25">
      <c r="M163"/>
      <c r="N163"/>
      <c r="O163"/>
      <c r="P163"/>
    </row>
    <row r="164" spans="13:16" x14ac:dyDescent="0.25">
      <c r="M164"/>
      <c r="N164"/>
      <c r="O164"/>
      <c r="P164"/>
    </row>
    <row r="165" spans="13:16" x14ac:dyDescent="0.25">
      <c r="M165"/>
      <c r="N165"/>
      <c r="O165"/>
      <c r="P165"/>
    </row>
    <row r="166" spans="13:16" x14ac:dyDescent="0.25">
      <c r="M166"/>
      <c r="N166"/>
      <c r="O166"/>
      <c r="P166"/>
    </row>
    <row r="167" spans="13:16" x14ac:dyDescent="0.25">
      <c r="M167"/>
      <c r="N167"/>
      <c r="O167"/>
      <c r="P167"/>
    </row>
    <row r="168" spans="13:16" x14ac:dyDescent="0.25">
      <c r="M168"/>
      <c r="N168"/>
      <c r="O168"/>
      <c r="P168"/>
    </row>
    <row r="169" spans="13:16" x14ac:dyDescent="0.25">
      <c r="M169"/>
      <c r="N169"/>
      <c r="O169"/>
      <c r="P169"/>
    </row>
    <row r="170" spans="13:16" x14ac:dyDescent="0.25">
      <c r="M170"/>
      <c r="N170"/>
      <c r="O170"/>
      <c r="P170"/>
    </row>
    <row r="171" spans="13:16" x14ac:dyDescent="0.25">
      <c r="M171"/>
      <c r="N171"/>
      <c r="O171"/>
      <c r="P171"/>
    </row>
    <row r="172" spans="13:16" x14ac:dyDescent="0.25">
      <c r="M172"/>
      <c r="N172"/>
      <c r="O172"/>
      <c r="P172"/>
    </row>
    <row r="173" spans="13:16" x14ac:dyDescent="0.25">
      <c r="M173"/>
      <c r="N173"/>
      <c r="O173"/>
      <c r="P173"/>
    </row>
    <row r="174" spans="13:16" x14ac:dyDescent="0.25">
      <c r="M174"/>
      <c r="N174"/>
      <c r="O174"/>
      <c r="P174"/>
    </row>
    <row r="175" spans="13:16" x14ac:dyDescent="0.25">
      <c r="M175"/>
      <c r="N175"/>
      <c r="O175"/>
      <c r="P175"/>
    </row>
    <row r="176" spans="13:16" x14ac:dyDescent="0.25">
      <c r="M176"/>
      <c r="N176"/>
      <c r="O176"/>
      <c r="P176"/>
    </row>
    <row r="177" spans="13:16" x14ac:dyDescent="0.25">
      <c r="M177"/>
      <c r="N177"/>
      <c r="O177"/>
      <c r="P177"/>
    </row>
    <row r="178" spans="13:16" x14ac:dyDescent="0.25">
      <c r="M178"/>
      <c r="N178"/>
      <c r="O178"/>
      <c r="P178"/>
    </row>
    <row r="179" spans="13:16" x14ac:dyDescent="0.25">
      <c r="M179"/>
      <c r="N179"/>
      <c r="O179"/>
      <c r="P179"/>
    </row>
    <row r="180" spans="13:16" x14ac:dyDescent="0.25">
      <c r="M180"/>
      <c r="N180"/>
      <c r="O180"/>
      <c r="P180"/>
    </row>
    <row r="181" spans="13:16" x14ac:dyDescent="0.25">
      <c r="M181"/>
      <c r="N181"/>
      <c r="O181"/>
      <c r="P181"/>
    </row>
    <row r="182" spans="13:16" x14ac:dyDescent="0.25">
      <c r="M182"/>
      <c r="N182"/>
      <c r="O182"/>
      <c r="P182"/>
    </row>
    <row r="183" spans="13:16" x14ac:dyDescent="0.25">
      <c r="M183"/>
      <c r="N183"/>
      <c r="O183"/>
      <c r="P183"/>
    </row>
    <row r="184" spans="13:16" x14ac:dyDescent="0.25">
      <c r="M184"/>
      <c r="N184"/>
      <c r="O184"/>
      <c r="P184"/>
    </row>
    <row r="185" spans="13:16" x14ac:dyDescent="0.25">
      <c r="M185"/>
      <c r="N185"/>
      <c r="O185"/>
      <c r="P185"/>
    </row>
    <row r="186" spans="13:16" x14ac:dyDescent="0.25">
      <c r="M186"/>
      <c r="N186"/>
      <c r="O186"/>
      <c r="P186"/>
    </row>
    <row r="187" spans="13:16" x14ac:dyDescent="0.25">
      <c r="M187"/>
      <c r="N187"/>
      <c r="O187"/>
      <c r="P187"/>
    </row>
    <row r="188" spans="13:16" x14ac:dyDescent="0.25">
      <c r="M188"/>
      <c r="N188"/>
      <c r="O188"/>
      <c r="P188"/>
    </row>
    <row r="189" spans="13:16" x14ac:dyDescent="0.25">
      <c r="M189"/>
      <c r="N189"/>
      <c r="O189"/>
      <c r="P189"/>
    </row>
    <row r="190" spans="13:16" x14ac:dyDescent="0.25">
      <c r="M190"/>
      <c r="N190"/>
      <c r="O190"/>
      <c r="P190"/>
    </row>
    <row r="191" spans="13:16" x14ac:dyDescent="0.25">
      <c r="M191"/>
      <c r="N191"/>
      <c r="O191"/>
      <c r="P191"/>
    </row>
    <row r="192" spans="13:16" x14ac:dyDescent="0.25">
      <c r="M192"/>
      <c r="N192"/>
      <c r="O192"/>
      <c r="P192"/>
    </row>
    <row r="193" spans="13:16" x14ac:dyDescent="0.25">
      <c r="M193"/>
      <c r="N193"/>
      <c r="O193"/>
      <c r="P193"/>
    </row>
    <row r="194" spans="13:16" x14ac:dyDescent="0.25">
      <c r="M194"/>
      <c r="N194"/>
      <c r="O194"/>
      <c r="P194"/>
    </row>
    <row r="195" spans="13:16" x14ac:dyDescent="0.25">
      <c r="M195"/>
      <c r="N195"/>
      <c r="O195"/>
      <c r="P195"/>
    </row>
    <row r="196" spans="13:16" x14ac:dyDescent="0.25">
      <c r="M196"/>
      <c r="N196"/>
      <c r="O196"/>
      <c r="P196"/>
    </row>
    <row r="197" spans="13:16" x14ac:dyDescent="0.25">
      <c r="M197"/>
      <c r="N197"/>
      <c r="O197"/>
      <c r="P197"/>
    </row>
    <row r="198" spans="13:16" x14ac:dyDescent="0.25">
      <c r="M198"/>
      <c r="N198"/>
      <c r="O198"/>
      <c r="P198"/>
    </row>
    <row r="199" spans="13:16" x14ac:dyDescent="0.25">
      <c r="M199"/>
      <c r="N199"/>
      <c r="O199"/>
      <c r="P199"/>
    </row>
    <row r="200" spans="13:16" x14ac:dyDescent="0.25">
      <c r="M200"/>
      <c r="N200"/>
      <c r="O200"/>
      <c r="P200"/>
    </row>
    <row r="201" spans="13:16" x14ac:dyDescent="0.25">
      <c r="M201"/>
      <c r="N201"/>
      <c r="O201"/>
      <c r="P201"/>
    </row>
    <row r="202" spans="13:16" x14ac:dyDescent="0.25">
      <c r="M202"/>
      <c r="N202"/>
      <c r="O202"/>
      <c r="P202"/>
    </row>
    <row r="203" spans="13:16" x14ac:dyDescent="0.25">
      <c r="M203"/>
      <c r="N203"/>
      <c r="O203"/>
      <c r="P203"/>
    </row>
    <row r="204" spans="13:16" x14ac:dyDescent="0.25">
      <c r="M204"/>
      <c r="N204"/>
      <c r="O204"/>
      <c r="P204"/>
    </row>
    <row r="205" spans="13:16" x14ac:dyDescent="0.25">
      <c r="M205"/>
      <c r="N205"/>
      <c r="O205"/>
      <c r="P205"/>
    </row>
    <row r="206" spans="13:16" x14ac:dyDescent="0.25">
      <c r="M206"/>
      <c r="N206"/>
      <c r="O206"/>
      <c r="P206"/>
    </row>
    <row r="207" spans="13:16" x14ac:dyDescent="0.25">
      <c r="M207"/>
      <c r="N207"/>
      <c r="O207"/>
      <c r="P207"/>
    </row>
    <row r="208" spans="13:16" x14ac:dyDescent="0.25">
      <c r="M208"/>
      <c r="N208"/>
      <c r="O208"/>
      <c r="P208"/>
    </row>
    <row r="209" spans="13:16" x14ac:dyDescent="0.25">
      <c r="M209"/>
      <c r="N209"/>
      <c r="O209"/>
      <c r="P209"/>
    </row>
    <row r="210" spans="13:16" x14ac:dyDescent="0.25">
      <c r="M210"/>
      <c r="N210"/>
      <c r="O210"/>
      <c r="P210"/>
    </row>
    <row r="211" spans="13:16" x14ac:dyDescent="0.25">
      <c r="M211"/>
      <c r="N211"/>
      <c r="O211"/>
      <c r="P211"/>
    </row>
    <row r="212" spans="13:16" x14ac:dyDescent="0.25">
      <c r="M212"/>
      <c r="N212"/>
      <c r="O212"/>
      <c r="P212"/>
    </row>
    <row r="213" spans="13:16" x14ac:dyDescent="0.25">
      <c r="M213"/>
      <c r="N213"/>
      <c r="O213"/>
      <c r="P213"/>
    </row>
    <row r="214" spans="13:16" x14ac:dyDescent="0.25">
      <c r="M214"/>
      <c r="N214"/>
      <c r="O214"/>
      <c r="P214"/>
    </row>
    <row r="215" spans="13:16" x14ac:dyDescent="0.25">
      <c r="M215"/>
      <c r="N215"/>
      <c r="O215"/>
      <c r="P215"/>
    </row>
    <row r="216" spans="13:16" x14ac:dyDescent="0.25">
      <c r="M216"/>
      <c r="N216"/>
      <c r="O216"/>
      <c r="P216"/>
    </row>
    <row r="217" spans="13:16" x14ac:dyDescent="0.25">
      <c r="M217"/>
      <c r="N217"/>
      <c r="O217"/>
      <c r="P217"/>
    </row>
    <row r="218" spans="13:16" x14ac:dyDescent="0.25">
      <c r="M218"/>
      <c r="N218"/>
      <c r="O218"/>
      <c r="P218"/>
    </row>
    <row r="219" spans="13:16" x14ac:dyDescent="0.25">
      <c r="M219"/>
      <c r="N219"/>
      <c r="O219"/>
      <c r="P219"/>
    </row>
    <row r="220" spans="13:16" x14ac:dyDescent="0.25">
      <c r="M220"/>
      <c r="N220"/>
      <c r="O220"/>
      <c r="P220"/>
    </row>
    <row r="221" spans="13:16" x14ac:dyDescent="0.25">
      <c r="M221"/>
      <c r="N221"/>
      <c r="O221"/>
      <c r="P221"/>
    </row>
    <row r="222" spans="13:16" x14ac:dyDescent="0.25">
      <c r="M222"/>
      <c r="N222"/>
      <c r="O222"/>
      <c r="P222"/>
    </row>
    <row r="223" spans="13:16" x14ac:dyDescent="0.25">
      <c r="M223"/>
      <c r="N223"/>
      <c r="O223"/>
      <c r="P223"/>
    </row>
    <row r="224" spans="13:16" x14ac:dyDescent="0.25">
      <c r="M224"/>
      <c r="N224"/>
      <c r="O224"/>
      <c r="P224"/>
    </row>
    <row r="225" spans="13:16" x14ac:dyDescent="0.25">
      <c r="M225"/>
      <c r="N225"/>
      <c r="O225"/>
      <c r="P225"/>
    </row>
    <row r="226" spans="13:16" x14ac:dyDescent="0.25">
      <c r="M226"/>
      <c r="N226"/>
      <c r="O226"/>
      <c r="P226"/>
    </row>
    <row r="227" spans="13:16" x14ac:dyDescent="0.25">
      <c r="M227"/>
      <c r="N227"/>
      <c r="O227"/>
      <c r="P227"/>
    </row>
    <row r="228" spans="13:16" x14ac:dyDescent="0.25">
      <c r="M228"/>
      <c r="N228"/>
      <c r="O228"/>
      <c r="P228"/>
    </row>
    <row r="229" spans="13:16" x14ac:dyDescent="0.25">
      <c r="M229"/>
      <c r="N229"/>
      <c r="O229"/>
      <c r="P229"/>
    </row>
    <row r="230" spans="13:16" x14ac:dyDescent="0.25">
      <c r="M230"/>
      <c r="N230"/>
      <c r="O230"/>
      <c r="P230"/>
    </row>
    <row r="231" spans="13:16" x14ac:dyDescent="0.25">
      <c r="M231"/>
      <c r="N231"/>
      <c r="O231"/>
      <c r="P231"/>
    </row>
    <row r="232" spans="13:16" x14ac:dyDescent="0.25">
      <c r="M232"/>
      <c r="N232"/>
      <c r="O232"/>
      <c r="P232"/>
    </row>
    <row r="233" spans="13:16" x14ac:dyDescent="0.25">
      <c r="M233"/>
      <c r="N233"/>
      <c r="O233"/>
      <c r="P233"/>
    </row>
    <row r="234" spans="13:16" x14ac:dyDescent="0.25">
      <c r="M234"/>
      <c r="N234"/>
      <c r="O234"/>
      <c r="P234"/>
    </row>
    <row r="235" spans="13:16" x14ac:dyDescent="0.25">
      <c r="M235"/>
      <c r="N235"/>
      <c r="O235"/>
      <c r="P235"/>
    </row>
    <row r="236" spans="13:16" x14ac:dyDescent="0.25">
      <c r="M236"/>
      <c r="N236"/>
      <c r="O236"/>
      <c r="P236"/>
    </row>
    <row r="237" spans="13:16" x14ac:dyDescent="0.25">
      <c r="M237"/>
      <c r="N237"/>
      <c r="O237"/>
      <c r="P237"/>
    </row>
    <row r="238" spans="13:16" x14ac:dyDescent="0.25">
      <c r="M238"/>
      <c r="N238"/>
      <c r="O238"/>
      <c r="P238"/>
    </row>
    <row r="239" spans="13:16" x14ac:dyDescent="0.25">
      <c r="M239"/>
      <c r="N239"/>
      <c r="O239"/>
      <c r="P239"/>
    </row>
    <row r="240" spans="13:16" x14ac:dyDescent="0.25">
      <c r="M240"/>
      <c r="N240"/>
      <c r="O240"/>
      <c r="P240"/>
    </row>
    <row r="241" spans="13:16" x14ac:dyDescent="0.25">
      <c r="M241"/>
      <c r="N241"/>
      <c r="O241"/>
      <c r="P241"/>
    </row>
    <row r="242" spans="13:16" x14ac:dyDescent="0.25">
      <c r="M242"/>
      <c r="N242"/>
      <c r="O242"/>
      <c r="P242"/>
    </row>
    <row r="243" spans="13:16" x14ac:dyDescent="0.25">
      <c r="M243"/>
      <c r="N243"/>
      <c r="O243"/>
      <c r="P243"/>
    </row>
    <row r="244" spans="13:16" x14ac:dyDescent="0.25">
      <c r="M244"/>
      <c r="N244"/>
      <c r="O244"/>
      <c r="P244"/>
    </row>
    <row r="245" spans="13:16" x14ac:dyDescent="0.25">
      <c r="M245"/>
      <c r="N245"/>
      <c r="O245"/>
      <c r="P245"/>
    </row>
    <row r="246" spans="13:16" x14ac:dyDescent="0.25">
      <c r="M246"/>
      <c r="N246"/>
      <c r="O246"/>
      <c r="P246"/>
    </row>
    <row r="247" spans="13:16" x14ac:dyDescent="0.25">
      <c r="M247"/>
      <c r="N247"/>
      <c r="O247"/>
      <c r="P247"/>
    </row>
    <row r="248" spans="13:16" x14ac:dyDescent="0.25">
      <c r="M248"/>
      <c r="N248"/>
      <c r="O248"/>
      <c r="P248"/>
    </row>
    <row r="249" spans="13:16" x14ac:dyDescent="0.25">
      <c r="M249"/>
      <c r="N249"/>
      <c r="O249"/>
      <c r="P249"/>
    </row>
    <row r="250" spans="13:16" x14ac:dyDescent="0.25">
      <c r="M250"/>
      <c r="N250"/>
      <c r="O250"/>
      <c r="P250"/>
    </row>
    <row r="251" spans="13:16" x14ac:dyDescent="0.25">
      <c r="M251"/>
      <c r="N251"/>
      <c r="O251"/>
      <c r="P251"/>
    </row>
    <row r="252" spans="13:16" x14ac:dyDescent="0.25">
      <c r="M252"/>
      <c r="N252"/>
      <c r="O252"/>
      <c r="P252"/>
    </row>
    <row r="253" spans="13:16" x14ac:dyDescent="0.25">
      <c r="M253"/>
      <c r="N253"/>
      <c r="O253"/>
      <c r="P253"/>
    </row>
    <row r="254" spans="13:16" x14ac:dyDescent="0.25">
      <c r="M254"/>
      <c r="N254"/>
      <c r="O254"/>
      <c r="P254"/>
    </row>
    <row r="255" spans="13:16" x14ac:dyDescent="0.25">
      <c r="M255"/>
      <c r="N255"/>
      <c r="O255"/>
      <c r="P255"/>
    </row>
    <row r="256" spans="13:16" x14ac:dyDescent="0.25">
      <c r="M256"/>
      <c r="N256"/>
      <c r="O256"/>
      <c r="P256"/>
    </row>
    <row r="257" spans="13:16" x14ac:dyDescent="0.25">
      <c r="M257"/>
      <c r="N257"/>
      <c r="O257"/>
      <c r="P257"/>
    </row>
    <row r="258" spans="13:16" x14ac:dyDescent="0.25">
      <c r="M258"/>
      <c r="N258"/>
      <c r="O258"/>
      <c r="P258"/>
    </row>
    <row r="259" spans="13:16" x14ac:dyDescent="0.25">
      <c r="M259"/>
      <c r="N259"/>
      <c r="O259"/>
      <c r="P259"/>
    </row>
    <row r="260" spans="13:16" x14ac:dyDescent="0.25">
      <c r="M260"/>
      <c r="N260"/>
      <c r="O260"/>
      <c r="P260"/>
    </row>
    <row r="261" spans="13:16" x14ac:dyDescent="0.25">
      <c r="M261"/>
      <c r="N261"/>
      <c r="O261"/>
      <c r="P261"/>
    </row>
    <row r="262" spans="13:16" x14ac:dyDescent="0.25">
      <c r="M262"/>
      <c r="N262"/>
      <c r="O262"/>
      <c r="P262"/>
    </row>
    <row r="263" spans="13:16" x14ac:dyDescent="0.25">
      <c r="M263"/>
      <c r="N263"/>
      <c r="O263"/>
      <c r="P263"/>
    </row>
    <row r="264" spans="13:16" x14ac:dyDescent="0.25">
      <c r="M264"/>
      <c r="N264"/>
      <c r="O264"/>
      <c r="P264"/>
    </row>
    <row r="265" spans="13:16" x14ac:dyDescent="0.25">
      <c r="M265"/>
      <c r="N265"/>
      <c r="O265"/>
      <c r="P265"/>
    </row>
    <row r="266" spans="13:16" x14ac:dyDescent="0.25">
      <c r="M266"/>
      <c r="N266"/>
      <c r="O266"/>
      <c r="P266"/>
    </row>
    <row r="267" spans="13:16" x14ac:dyDescent="0.25">
      <c r="M267"/>
      <c r="N267"/>
      <c r="O267"/>
      <c r="P267"/>
    </row>
    <row r="268" spans="13:16" x14ac:dyDescent="0.25">
      <c r="M268"/>
      <c r="N268"/>
      <c r="O268"/>
      <c r="P268"/>
    </row>
    <row r="269" spans="13:16" x14ac:dyDescent="0.25">
      <c r="M269"/>
      <c r="N269"/>
      <c r="O269"/>
      <c r="P269"/>
    </row>
    <row r="270" spans="13:16" x14ac:dyDescent="0.25">
      <c r="M270"/>
      <c r="N270"/>
      <c r="O270"/>
      <c r="P270"/>
    </row>
    <row r="271" spans="13:16" x14ac:dyDescent="0.25">
      <c r="M271"/>
      <c r="N271"/>
      <c r="O271"/>
      <c r="P271"/>
    </row>
    <row r="272" spans="13:16" x14ac:dyDescent="0.25">
      <c r="M272"/>
      <c r="N272"/>
      <c r="O272"/>
      <c r="P272"/>
    </row>
    <row r="273" spans="13:16" x14ac:dyDescent="0.25">
      <c r="M273"/>
      <c r="N273"/>
      <c r="O273"/>
      <c r="P273"/>
    </row>
    <row r="274" spans="13:16" x14ac:dyDescent="0.25">
      <c r="M274"/>
      <c r="N274"/>
      <c r="O274"/>
      <c r="P274"/>
    </row>
    <row r="275" spans="13:16" x14ac:dyDescent="0.25">
      <c r="M275"/>
      <c r="N275"/>
      <c r="O275"/>
      <c r="P275"/>
    </row>
    <row r="276" spans="13:16" x14ac:dyDescent="0.25">
      <c r="M276"/>
      <c r="N276"/>
      <c r="O276"/>
      <c r="P276"/>
    </row>
    <row r="277" spans="13:16" x14ac:dyDescent="0.25">
      <c r="M277"/>
      <c r="N277"/>
      <c r="O277"/>
      <c r="P277"/>
    </row>
    <row r="278" spans="13:16" x14ac:dyDescent="0.25">
      <c r="M278"/>
      <c r="N278"/>
      <c r="O278"/>
      <c r="P278"/>
    </row>
    <row r="279" spans="13:16" x14ac:dyDescent="0.25">
      <c r="M279"/>
      <c r="N279"/>
      <c r="O279"/>
      <c r="P279"/>
    </row>
    <row r="280" spans="13:16" x14ac:dyDescent="0.25">
      <c r="M280"/>
      <c r="N280"/>
      <c r="O280"/>
      <c r="P280"/>
    </row>
    <row r="281" spans="13:16" x14ac:dyDescent="0.25">
      <c r="M281"/>
      <c r="N281"/>
      <c r="O281"/>
      <c r="P281"/>
    </row>
    <row r="282" spans="13:16" x14ac:dyDescent="0.25">
      <c r="M282"/>
      <c r="N282"/>
      <c r="O282"/>
      <c r="P282"/>
    </row>
    <row r="283" spans="13:16" x14ac:dyDescent="0.25">
      <c r="M283"/>
      <c r="N283"/>
      <c r="O283"/>
      <c r="P283"/>
    </row>
    <row r="284" spans="13:16" x14ac:dyDescent="0.25">
      <c r="M284"/>
      <c r="N284"/>
      <c r="O284"/>
      <c r="P284"/>
    </row>
    <row r="285" spans="13:16" x14ac:dyDescent="0.25">
      <c r="M285"/>
      <c r="N285"/>
      <c r="O285"/>
      <c r="P285"/>
    </row>
    <row r="286" spans="13:16" x14ac:dyDescent="0.25">
      <c r="M286"/>
      <c r="N286"/>
      <c r="O286"/>
      <c r="P286"/>
    </row>
    <row r="287" spans="13:16" x14ac:dyDescent="0.25">
      <c r="M287"/>
      <c r="N287"/>
      <c r="O287"/>
      <c r="P287"/>
    </row>
    <row r="288" spans="13:16" x14ac:dyDescent="0.25">
      <c r="M288"/>
      <c r="N288"/>
      <c r="O288"/>
      <c r="P288"/>
    </row>
    <row r="289" spans="13:16" x14ac:dyDescent="0.25">
      <c r="M289"/>
      <c r="N289"/>
      <c r="O289"/>
      <c r="P289"/>
    </row>
    <row r="290" spans="13:16" x14ac:dyDescent="0.25">
      <c r="M290"/>
      <c r="N290"/>
      <c r="O290"/>
      <c r="P290"/>
    </row>
    <row r="291" spans="13:16" x14ac:dyDescent="0.25">
      <c r="M291"/>
      <c r="N291"/>
      <c r="O291"/>
      <c r="P291"/>
    </row>
    <row r="292" spans="13:16" x14ac:dyDescent="0.25">
      <c r="M292"/>
      <c r="N292"/>
      <c r="O292"/>
      <c r="P292"/>
    </row>
    <row r="293" spans="13:16" x14ac:dyDescent="0.25">
      <c r="M293"/>
      <c r="N293"/>
      <c r="O293"/>
      <c r="P293"/>
    </row>
    <row r="294" spans="13:16" x14ac:dyDescent="0.25">
      <c r="M294"/>
      <c r="N294"/>
      <c r="O294"/>
      <c r="P294"/>
    </row>
    <row r="295" spans="13:16" x14ac:dyDescent="0.25">
      <c r="M295"/>
      <c r="N295"/>
      <c r="O295"/>
      <c r="P295"/>
    </row>
    <row r="296" spans="13:16" x14ac:dyDescent="0.25">
      <c r="M296"/>
      <c r="N296"/>
      <c r="O296"/>
      <c r="P296"/>
    </row>
    <row r="297" spans="13:16" x14ac:dyDescent="0.25">
      <c r="M297"/>
      <c r="N297"/>
      <c r="O297"/>
      <c r="P297"/>
    </row>
    <row r="298" spans="13:16" x14ac:dyDescent="0.25">
      <c r="M298"/>
      <c r="N298"/>
      <c r="O298"/>
      <c r="P298"/>
    </row>
    <row r="299" spans="13:16" x14ac:dyDescent="0.25">
      <c r="M299"/>
      <c r="N299"/>
      <c r="O299"/>
      <c r="P299"/>
    </row>
    <row r="300" spans="13:16" x14ac:dyDescent="0.25">
      <c r="M300"/>
      <c r="N300"/>
      <c r="O300"/>
      <c r="P300"/>
    </row>
    <row r="301" spans="13:16" x14ac:dyDescent="0.25">
      <c r="M301"/>
      <c r="N301"/>
      <c r="O301"/>
      <c r="P301"/>
    </row>
    <row r="302" spans="13:16" x14ac:dyDescent="0.25">
      <c r="M302"/>
      <c r="N302"/>
      <c r="O302"/>
      <c r="P302"/>
    </row>
    <row r="303" spans="13:16" x14ac:dyDescent="0.25">
      <c r="M303"/>
      <c r="N303"/>
      <c r="O303"/>
      <c r="P303"/>
    </row>
    <row r="304" spans="13:16" x14ac:dyDescent="0.25">
      <c r="M304"/>
      <c r="N304"/>
      <c r="O304"/>
      <c r="P304"/>
    </row>
    <row r="305" spans="13:16" x14ac:dyDescent="0.25">
      <c r="M305"/>
      <c r="N305"/>
      <c r="O305"/>
      <c r="P305"/>
    </row>
    <row r="306" spans="13:16" x14ac:dyDescent="0.25">
      <c r="M306"/>
      <c r="N306"/>
      <c r="O306"/>
      <c r="P306"/>
    </row>
    <row r="307" spans="13:16" x14ac:dyDescent="0.25">
      <c r="M307"/>
      <c r="N307"/>
      <c r="O307"/>
      <c r="P307"/>
    </row>
    <row r="308" spans="13:16" x14ac:dyDescent="0.25">
      <c r="M308"/>
      <c r="N308"/>
      <c r="O308"/>
      <c r="P308"/>
    </row>
    <row r="309" spans="13:16" x14ac:dyDescent="0.25">
      <c r="M309"/>
      <c r="N309"/>
      <c r="O309"/>
      <c r="P309"/>
    </row>
    <row r="310" spans="13:16" x14ac:dyDescent="0.25">
      <c r="M310"/>
      <c r="N310"/>
      <c r="O310"/>
      <c r="P310"/>
    </row>
    <row r="311" spans="13:16" x14ac:dyDescent="0.25">
      <c r="M311"/>
      <c r="N311"/>
      <c r="O311"/>
      <c r="P311"/>
    </row>
    <row r="312" spans="13:16" x14ac:dyDescent="0.25">
      <c r="M312"/>
      <c r="N312"/>
      <c r="O312"/>
      <c r="P312"/>
    </row>
    <row r="313" spans="13:16" x14ac:dyDescent="0.25">
      <c r="M313"/>
      <c r="N313"/>
      <c r="O313"/>
      <c r="P313"/>
    </row>
    <row r="314" spans="13:16" x14ac:dyDescent="0.25">
      <c r="M314"/>
      <c r="N314"/>
      <c r="O314"/>
      <c r="P314"/>
    </row>
    <row r="315" spans="13:16" x14ac:dyDescent="0.25">
      <c r="M315"/>
      <c r="N315"/>
      <c r="O315"/>
      <c r="P315"/>
    </row>
    <row r="316" spans="13:16" x14ac:dyDescent="0.25">
      <c r="M316"/>
      <c r="N316"/>
      <c r="O316"/>
      <c r="P316"/>
    </row>
    <row r="317" spans="13:16" x14ac:dyDescent="0.25">
      <c r="M317"/>
      <c r="N317"/>
      <c r="O317"/>
      <c r="P317"/>
    </row>
    <row r="318" spans="13:16" x14ac:dyDescent="0.25">
      <c r="M318"/>
      <c r="N318"/>
      <c r="O318"/>
      <c r="P318"/>
    </row>
    <row r="319" spans="13:16" x14ac:dyDescent="0.25">
      <c r="M319"/>
      <c r="N319"/>
      <c r="O319"/>
      <c r="P319"/>
    </row>
    <row r="320" spans="13:16" x14ac:dyDescent="0.25">
      <c r="M320"/>
      <c r="N320"/>
      <c r="O320"/>
      <c r="P320"/>
    </row>
    <row r="321" spans="13:16" x14ac:dyDescent="0.25">
      <c r="M321"/>
      <c r="N321"/>
      <c r="O321"/>
      <c r="P321"/>
    </row>
    <row r="322" spans="13:16" x14ac:dyDescent="0.25">
      <c r="M322"/>
      <c r="N322"/>
      <c r="O322"/>
      <c r="P322"/>
    </row>
    <row r="323" spans="13:16" x14ac:dyDescent="0.25">
      <c r="M323"/>
      <c r="N323"/>
      <c r="O323"/>
      <c r="P323"/>
    </row>
    <row r="324" spans="13:16" x14ac:dyDescent="0.25">
      <c r="M324"/>
      <c r="N324"/>
      <c r="O324"/>
      <c r="P324"/>
    </row>
    <row r="325" spans="13:16" x14ac:dyDescent="0.25">
      <c r="M325"/>
      <c r="N325"/>
      <c r="O325"/>
      <c r="P325"/>
    </row>
    <row r="326" spans="13:16" x14ac:dyDescent="0.25">
      <c r="M326"/>
      <c r="N326"/>
      <c r="O326"/>
      <c r="P326"/>
    </row>
    <row r="327" spans="13:16" x14ac:dyDescent="0.25">
      <c r="M327"/>
      <c r="N327"/>
      <c r="O327"/>
      <c r="P327"/>
    </row>
    <row r="328" spans="13:16" x14ac:dyDescent="0.25">
      <c r="M328"/>
      <c r="N328"/>
      <c r="O328"/>
      <c r="P328"/>
    </row>
    <row r="329" spans="13:16" x14ac:dyDescent="0.25">
      <c r="M329"/>
      <c r="N329"/>
      <c r="O329"/>
      <c r="P329"/>
    </row>
    <row r="330" spans="13:16" x14ac:dyDescent="0.25">
      <c r="M330"/>
      <c r="N330"/>
      <c r="O330"/>
      <c r="P330"/>
    </row>
    <row r="331" spans="13:16" x14ac:dyDescent="0.25">
      <c r="M331"/>
      <c r="N331"/>
      <c r="O331"/>
      <c r="P331"/>
    </row>
    <row r="332" spans="13:16" x14ac:dyDescent="0.25">
      <c r="M332"/>
      <c r="N332"/>
      <c r="O332"/>
      <c r="P332"/>
    </row>
    <row r="333" spans="13:16" x14ac:dyDescent="0.25">
      <c r="M333"/>
      <c r="N333"/>
      <c r="O333"/>
      <c r="P333"/>
    </row>
    <row r="334" spans="13:16" x14ac:dyDescent="0.25">
      <c r="M334"/>
      <c r="N334"/>
      <c r="O334"/>
      <c r="P334"/>
    </row>
    <row r="335" spans="13:16" x14ac:dyDescent="0.25">
      <c r="M335"/>
      <c r="N335"/>
      <c r="O335"/>
      <c r="P335"/>
    </row>
    <row r="336" spans="13:16" x14ac:dyDescent="0.25">
      <c r="M336"/>
      <c r="N336"/>
      <c r="O336"/>
      <c r="P336"/>
    </row>
    <row r="337" spans="13:16" x14ac:dyDescent="0.25">
      <c r="M337"/>
      <c r="N337"/>
      <c r="O337"/>
      <c r="P337"/>
    </row>
    <row r="338" spans="13:16" x14ac:dyDescent="0.25">
      <c r="M338"/>
      <c r="N338"/>
      <c r="O338"/>
      <c r="P338"/>
    </row>
    <row r="339" spans="13:16" x14ac:dyDescent="0.25">
      <c r="M339"/>
      <c r="N339"/>
      <c r="O339"/>
      <c r="P339"/>
    </row>
    <row r="340" spans="13:16" x14ac:dyDescent="0.25">
      <c r="M340"/>
      <c r="N340"/>
      <c r="O340"/>
      <c r="P340"/>
    </row>
    <row r="341" spans="13:16" x14ac:dyDescent="0.25">
      <c r="M341"/>
      <c r="N341"/>
      <c r="O341"/>
      <c r="P341"/>
    </row>
    <row r="342" spans="13:16" x14ac:dyDescent="0.25">
      <c r="M342"/>
      <c r="N342"/>
      <c r="O342"/>
      <c r="P342"/>
    </row>
    <row r="343" spans="13:16" x14ac:dyDescent="0.25">
      <c r="M343"/>
      <c r="N343"/>
      <c r="O343"/>
      <c r="P343"/>
    </row>
    <row r="344" spans="13:16" x14ac:dyDescent="0.25">
      <c r="M344"/>
      <c r="N344"/>
      <c r="O344"/>
      <c r="P344"/>
    </row>
    <row r="345" spans="13:16" x14ac:dyDescent="0.25">
      <c r="M345"/>
      <c r="N345"/>
      <c r="O345"/>
      <c r="P345"/>
    </row>
    <row r="346" spans="13:16" x14ac:dyDescent="0.25">
      <c r="M346"/>
      <c r="N346"/>
      <c r="O346"/>
      <c r="P346"/>
    </row>
    <row r="347" spans="13:16" x14ac:dyDescent="0.25">
      <c r="M347"/>
      <c r="N347"/>
      <c r="O347"/>
      <c r="P347"/>
    </row>
    <row r="348" spans="13:16" x14ac:dyDescent="0.25">
      <c r="M348"/>
      <c r="N348"/>
      <c r="O348"/>
      <c r="P348"/>
    </row>
    <row r="349" spans="13:16" x14ac:dyDescent="0.25">
      <c r="M349"/>
      <c r="N349"/>
      <c r="O349"/>
      <c r="P349"/>
    </row>
    <row r="350" spans="13:16" x14ac:dyDescent="0.25">
      <c r="M350"/>
      <c r="N350"/>
      <c r="O350"/>
      <c r="P350"/>
    </row>
    <row r="351" spans="13:16" x14ac:dyDescent="0.25">
      <c r="M351"/>
      <c r="N351"/>
      <c r="O351"/>
      <c r="P351"/>
    </row>
    <row r="352" spans="13:16" x14ac:dyDescent="0.25">
      <c r="M352"/>
      <c r="N352"/>
      <c r="O352"/>
      <c r="P352"/>
    </row>
    <row r="353" spans="13:16" x14ac:dyDescent="0.25">
      <c r="M353"/>
      <c r="N353"/>
      <c r="O353"/>
      <c r="P353"/>
    </row>
    <row r="354" spans="13:16" x14ac:dyDescent="0.25">
      <c r="M354"/>
      <c r="N354"/>
      <c r="O354"/>
      <c r="P354"/>
    </row>
    <row r="355" spans="13:16" x14ac:dyDescent="0.25">
      <c r="M355"/>
      <c r="N355"/>
      <c r="O355"/>
      <c r="P355"/>
    </row>
    <row r="356" spans="13:16" x14ac:dyDescent="0.25">
      <c r="M356"/>
      <c r="N356"/>
      <c r="O356"/>
      <c r="P356"/>
    </row>
    <row r="357" spans="13:16" x14ac:dyDescent="0.25">
      <c r="M357"/>
      <c r="N357"/>
      <c r="O357"/>
      <c r="P357"/>
    </row>
    <row r="358" spans="13:16" x14ac:dyDescent="0.25">
      <c r="M358"/>
      <c r="N358"/>
      <c r="O358"/>
      <c r="P358"/>
    </row>
    <row r="359" spans="13:16" x14ac:dyDescent="0.25">
      <c r="M359"/>
      <c r="N359"/>
      <c r="O359"/>
      <c r="P359"/>
    </row>
    <row r="360" spans="13:16" x14ac:dyDescent="0.25">
      <c r="M360"/>
      <c r="N360"/>
      <c r="O360"/>
      <c r="P360"/>
    </row>
    <row r="361" spans="13:16" x14ac:dyDescent="0.25">
      <c r="M361"/>
      <c r="N361"/>
      <c r="O361"/>
      <c r="P361"/>
    </row>
    <row r="362" spans="13:16" x14ac:dyDescent="0.25">
      <c r="M362"/>
      <c r="N362"/>
      <c r="O362"/>
      <c r="P362"/>
    </row>
    <row r="363" spans="13:16" x14ac:dyDescent="0.25">
      <c r="M363"/>
      <c r="N363"/>
      <c r="O363"/>
      <c r="P363"/>
    </row>
    <row r="364" spans="13:16" x14ac:dyDescent="0.25">
      <c r="M364"/>
      <c r="N364"/>
      <c r="O364"/>
      <c r="P364"/>
    </row>
    <row r="365" spans="13:16" x14ac:dyDescent="0.25">
      <c r="M365"/>
      <c r="N365"/>
      <c r="O365"/>
      <c r="P365"/>
    </row>
    <row r="366" spans="13:16" x14ac:dyDescent="0.25">
      <c r="M366"/>
      <c r="N366"/>
      <c r="O366"/>
      <c r="P366"/>
    </row>
    <row r="367" spans="13:16" x14ac:dyDescent="0.25">
      <c r="M367"/>
      <c r="N367"/>
      <c r="O367"/>
      <c r="P367"/>
    </row>
    <row r="368" spans="13:16" x14ac:dyDescent="0.25">
      <c r="M368"/>
      <c r="N368"/>
      <c r="O368"/>
      <c r="P368"/>
    </row>
    <row r="369" spans="13:16" x14ac:dyDescent="0.25">
      <c r="M369"/>
      <c r="N369"/>
      <c r="O369"/>
      <c r="P369"/>
    </row>
    <row r="370" spans="13:16" x14ac:dyDescent="0.25">
      <c r="M370"/>
      <c r="N370"/>
      <c r="O370"/>
      <c r="P370"/>
    </row>
    <row r="371" spans="13:16" x14ac:dyDescent="0.25">
      <c r="M371"/>
      <c r="N371"/>
      <c r="O371"/>
      <c r="P371"/>
    </row>
    <row r="372" spans="13:16" x14ac:dyDescent="0.25">
      <c r="M372"/>
      <c r="N372"/>
      <c r="O372"/>
      <c r="P372"/>
    </row>
    <row r="373" spans="13:16" x14ac:dyDescent="0.25">
      <c r="M373"/>
      <c r="N373"/>
      <c r="O373"/>
      <c r="P373"/>
    </row>
    <row r="374" spans="13:16" x14ac:dyDescent="0.25">
      <c r="M374"/>
      <c r="N374"/>
      <c r="O374"/>
      <c r="P374"/>
    </row>
    <row r="375" spans="13:16" x14ac:dyDescent="0.25">
      <c r="M375"/>
      <c r="N375"/>
      <c r="O375"/>
      <c r="P375"/>
    </row>
    <row r="376" spans="13:16" x14ac:dyDescent="0.25">
      <c r="M376"/>
      <c r="N376"/>
      <c r="O376"/>
      <c r="P376"/>
    </row>
    <row r="377" spans="13:16" x14ac:dyDescent="0.25">
      <c r="M377"/>
      <c r="N377"/>
      <c r="O377"/>
      <c r="P377"/>
    </row>
    <row r="378" spans="13:16" x14ac:dyDescent="0.25">
      <c r="M378"/>
      <c r="N378"/>
      <c r="O378"/>
      <c r="P378"/>
    </row>
    <row r="379" spans="13:16" x14ac:dyDescent="0.25">
      <c r="M379"/>
      <c r="N379"/>
      <c r="O379"/>
      <c r="P379"/>
    </row>
    <row r="380" spans="13:16" x14ac:dyDescent="0.25">
      <c r="M380"/>
      <c r="N380"/>
      <c r="O380"/>
      <c r="P380"/>
    </row>
    <row r="381" spans="13:16" x14ac:dyDescent="0.25">
      <c r="M381"/>
      <c r="N381"/>
      <c r="O381"/>
      <c r="P381"/>
    </row>
    <row r="382" spans="13:16" x14ac:dyDescent="0.25">
      <c r="M382"/>
      <c r="N382"/>
      <c r="O382"/>
      <c r="P382"/>
    </row>
    <row r="383" spans="13:16" x14ac:dyDescent="0.25">
      <c r="M383"/>
      <c r="N383"/>
      <c r="O383"/>
      <c r="P383"/>
    </row>
    <row r="384" spans="13:16" x14ac:dyDescent="0.25">
      <c r="M384"/>
      <c r="N384"/>
      <c r="O384"/>
      <c r="P384"/>
    </row>
    <row r="385" spans="13:16" x14ac:dyDescent="0.25">
      <c r="M385"/>
      <c r="N385"/>
      <c r="O385"/>
      <c r="P385"/>
    </row>
    <row r="386" spans="13:16" x14ac:dyDescent="0.25">
      <c r="M386"/>
      <c r="N386"/>
      <c r="O386"/>
      <c r="P386"/>
    </row>
    <row r="387" spans="13:16" x14ac:dyDescent="0.25">
      <c r="M387"/>
      <c r="N387"/>
      <c r="O387"/>
      <c r="P387"/>
    </row>
    <row r="388" spans="13:16" x14ac:dyDescent="0.25">
      <c r="M388"/>
      <c r="N388"/>
      <c r="O388"/>
      <c r="P388"/>
    </row>
    <row r="389" spans="13:16" x14ac:dyDescent="0.25">
      <c r="M389"/>
      <c r="N389"/>
      <c r="O389"/>
      <c r="P389"/>
    </row>
    <row r="390" spans="13:16" x14ac:dyDescent="0.25">
      <c r="M390"/>
      <c r="N390"/>
      <c r="O390"/>
      <c r="P390"/>
    </row>
    <row r="391" spans="13:16" x14ac:dyDescent="0.25">
      <c r="M391"/>
      <c r="N391"/>
      <c r="O391"/>
      <c r="P391"/>
    </row>
    <row r="392" spans="13:16" x14ac:dyDescent="0.25">
      <c r="M392"/>
      <c r="N392"/>
      <c r="O392"/>
      <c r="P392"/>
    </row>
  </sheetData>
  <protectedRanges>
    <protectedRange sqref="D66:K67" name="Rozstęp33"/>
    <protectedRange sqref="D62:F63 G64:K65" name="Rozstęp31"/>
    <protectedRange sqref="D54:G54" name="Rozstęp27"/>
    <protectedRange sqref="D44:G44" name="Rozstęp25"/>
    <protectedRange sqref="J26" name="Rozstęp15"/>
    <protectedRange sqref="G26" name="Rozstęp14"/>
    <protectedRange sqref="D25" name="Rozstęp13"/>
    <protectedRange sqref="B2" name="Rozstęp1"/>
    <protectedRange sqref="B4:D4" name="Rozstęp2"/>
    <protectedRange sqref="B6" name="Rozstęp3"/>
    <protectedRange sqref="F2" name="Rozstęp4"/>
    <protectedRange sqref="F4" name="Rozstęp5"/>
    <protectedRange sqref="B12" name="Rozstęp6"/>
    <protectedRange sqref="D21:K24" name="Rozstęp7"/>
    <protectedRange sqref="E31:F31 E29:F29 E27:F27" name="Rozstęp16"/>
    <protectedRange sqref="D47:K48" name="Rozstęp26"/>
    <protectedRange sqref="D57:K61" name="Rozstęp28"/>
    <protectedRange sqref="G68:K68" name="Rozstęp34"/>
    <protectedRange sqref="E83" name="Rozstęp36"/>
    <protectedRange sqref="C89" name="Rozstęp38"/>
  </protectedRanges>
  <mergeCells count="33">
    <mergeCell ref="L18:L19"/>
    <mergeCell ref="B2:D2"/>
    <mergeCell ref="F2:L2"/>
    <mergeCell ref="B4:D4"/>
    <mergeCell ref="F4:J4"/>
    <mergeCell ref="B6:D6"/>
    <mergeCell ref="B9:L9"/>
    <mergeCell ref="B12:F12"/>
    <mergeCell ref="B18:B19"/>
    <mergeCell ref="C18:C19"/>
    <mergeCell ref="D18:G18"/>
    <mergeCell ref="H18:K18"/>
    <mergeCell ref="B44:B45"/>
    <mergeCell ref="C44:C45"/>
    <mergeCell ref="D44:G44"/>
    <mergeCell ref="C74:L74"/>
    <mergeCell ref="C37:L37"/>
    <mergeCell ref="C38:L38"/>
    <mergeCell ref="C39:L39"/>
    <mergeCell ref="C40:L40"/>
    <mergeCell ref="B54:B55"/>
    <mergeCell ref="C54:C55"/>
    <mergeCell ref="D54:G54"/>
    <mergeCell ref="H54:K54"/>
    <mergeCell ref="L54:L55"/>
    <mergeCell ref="C75:L75"/>
    <mergeCell ref="C97:G97"/>
    <mergeCell ref="E91:G91"/>
    <mergeCell ref="H44:K44"/>
    <mergeCell ref="L44:L45"/>
    <mergeCell ref="C72:L72"/>
    <mergeCell ref="C73:L73"/>
    <mergeCell ref="C76:L76"/>
  </mergeCells>
  <dataValidations count="2">
    <dataValidation type="date" operator="greaterThan" allowBlank="1" showInputMessage="1" showErrorMessage="1" sqref="C89" xr:uid="{E736BDFA-1CAB-4D7B-8E2E-1761A752366E}">
      <formula1>44927</formula1>
    </dataValidation>
    <dataValidation allowBlank="1" showInputMessage="1" showErrorMessage="1" error="Kwota nie może być wyższa od iloczynu liczby uczniów oraz kwoty na ucznia" sqref="L47:L48 D47:K47" xr:uid="{2D7B13AA-976A-4231-B53E-DCBDD3245B09}"/>
  </dataValidations>
  <pageMargins left="0.7" right="0.7" top="0.75" bottom="0.75" header="0.3" footer="0.3"/>
  <pageSetup paperSize="9" scale="49"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errorTitle="Uwaga" error="Należy wybrać właściwy z listy rozwijanej" promptTitle="Uwaga" prompt="Należy wybrać właściwy wiersz z listy rozwijanej" xr:uid="{D90B10A7-13A0-4909-9B05-CD661CC508BD}">
          <x14:formula1>
            <xm:f>Arkusz2!$B$1:$B$2</xm:f>
          </x14:formula1>
          <xm:sqref>D18:G18 D44:G44 D54:G54</xm:sqref>
        </x14:dataValidation>
        <x14:dataValidation type="list" allowBlank="1" showInputMessage="1" showErrorMessage="1" errorTitle="Uwaga" error="Wpisz właściwe lub wybierz z listy" promptTitle="Uwaga" prompt="Wybierz z listy rozwijanej" xr:uid="{12A241BF-3E7A-4998-B8DE-4AD1B0F463E8}">
          <x14:formula1>
            <xm:f>Arkusz2!$A$1:$A$2</xm:f>
          </x14:formula1>
          <xm:sqref>B12:F12</xm:sqref>
        </x14:dataValidation>
        <x14:dataValidation type="custom" allowBlank="1" showInputMessage="1" showErrorMessage="1" error="Kwota nie może być wyższa od iloczynu liczby uczniów oraz kwoty na ucznia" xr:uid="{7D23DF42-9F9D-4AF0-A7D9-319FB031BC8C}">
          <x14:formula1>
            <xm:f>D48&lt;=Arkusz2!C44</xm:f>
          </x14:formula1>
          <xm:sqref>D48:K48</xm:sqref>
        </x14:dataValidation>
        <x14:dataValidation type="custom" allowBlank="1" showInputMessage="1" showErrorMessage="1" error="Kwota nie może być wyższa od iloczynu liczby uczniów oraz kwoty na ucznia" xr:uid="{9973181F-76C0-49D9-AB73-7F97F0EB28E3}">
          <x14:formula1>
            <xm:f>D25&lt;=Arkusz2!C34</xm:f>
          </x14:formula1>
          <xm:sqref>D25:K32</xm:sqref>
        </x14:dataValidation>
        <x14:dataValidation type="custom" allowBlank="1" showInputMessage="1" showErrorMessage="1" error="Kwota nie może być wyższa od iloczynu liczby uczniów oraz kwoty na ucznia" xr:uid="{BA858F4A-9D9A-44DE-98FD-7A263BB71AEC}">
          <x14:formula1>
            <xm:f>D62&lt;=Arkusz2!C51</xm:f>
          </x14:formula1>
          <xm:sqref>D62:K68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4037F-ED69-4E8D-91A3-E3B92A2E7BB3}">
  <dimension ref="A1:T59"/>
  <sheetViews>
    <sheetView workbookViewId="0">
      <selection activeCell="K60" sqref="K59:K60"/>
    </sheetView>
  </sheetViews>
  <sheetFormatPr defaultColWidth="9.109375" defaultRowHeight="14.4" x14ac:dyDescent="0.3"/>
  <cols>
    <col min="1" max="1" width="31.5546875" style="20" customWidth="1"/>
    <col min="2" max="2" width="35.44140625" style="20" customWidth="1"/>
    <col min="3" max="10" width="9.109375" style="20"/>
    <col min="11" max="11" width="11.33203125" style="20" bestFit="1" customWidth="1"/>
    <col min="12" max="16384" width="9.109375" style="20"/>
  </cols>
  <sheetData>
    <row r="1" spans="1:19" x14ac:dyDescent="0.3">
      <c r="A1" s="20" t="s">
        <v>32</v>
      </c>
      <c r="B1" s="20" t="s">
        <v>9</v>
      </c>
    </row>
    <row r="2" spans="1:19" x14ac:dyDescent="0.3">
      <c r="A2" s="20" t="s">
        <v>33</v>
      </c>
      <c r="B2" s="20" t="s">
        <v>34</v>
      </c>
    </row>
    <row r="5" spans="1:19" x14ac:dyDescent="0.3">
      <c r="B5" s="21" t="s">
        <v>100</v>
      </c>
      <c r="C5" s="30">
        <v>98.01</v>
      </c>
      <c r="D5" s="30">
        <v>98.01</v>
      </c>
      <c r="E5" s="30">
        <v>98.01</v>
      </c>
      <c r="F5" s="30">
        <v>183.15</v>
      </c>
      <c r="G5" s="30">
        <v>235.62</v>
      </c>
      <c r="H5" s="30">
        <v>235.62</v>
      </c>
      <c r="I5" s="30">
        <v>326.7</v>
      </c>
      <c r="J5" s="30">
        <v>326.7</v>
      </c>
      <c r="K5" s="31">
        <v>54.45</v>
      </c>
      <c r="L5" s="31">
        <v>54.45</v>
      </c>
      <c r="M5" s="31">
        <v>54.45</v>
      </c>
      <c r="N5" s="31">
        <v>27.23</v>
      </c>
      <c r="O5" s="31">
        <v>27.23</v>
      </c>
      <c r="P5" s="31">
        <v>27.23</v>
      </c>
      <c r="Q5" s="31">
        <v>27.23</v>
      </c>
      <c r="R5" s="31">
        <v>27.23</v>
      </c>
      <c r="S5" s="24">
        <v>24.75</v>
      </c>
    </row>
    <row r="6" spans="1:19" x14ac:dyDescent="0.3">
      <c r="B6" s="21" t="s">
        <v>101</v>
      </c>
      <c r="C6" s="30">
        <v>117.81</v>
      </c>
      <c r="D6" s="30">
        <v>117.81</v>
      </c>
      <c r="E6" s="30">
        <v>117.81</v>
      </c>
      <c r="F6" s="30">
        <v>219.78</v>
      </c>
      <c r="G6" s="30">
        <v>283.14</v>
      </c>
      <c r="H6" s="30">
        <v>283.14</v>
      </c>
      <c r="I6" s="30">
        <v>392.04</v>
      </c>
      <c r="J6" s="30">
        <v>392.04</v>
      </c>
      <c r="K6" s="31">
        <v>65.34</v>
      </c>
      <c r="L6" s="31">
        <v>65.34</v>
      </c>
      <c r="M6" s="31">
        <v>65.34</v>
      </c>
      <c r="N6" s="31">
        <v>32.67</v>
      </c>
      <c r="O6" s="31">
        <v>32.67</v>
      </c>
      <c r="P6" s="31">
        <v>32.67</v>
      </c>
      <c r="Q6" s="31">
        <v>32.67</v>
      </c>
      <c r="R6" s="31">
        <v>32.67</v>
      </c>
      <c r="S6" s="24">
        <v>24.75</v>
      </c>
    </row>
    <row r="7" spans="1:19" ht="36" x14ac:dyDescent="0.3">
      <c r="B7" s="21"/>
      <c r="C7" s="22" t="s">
        <v>11</v>
      </c>
      <c r="D7" s="25" t="s">
        <v>12</v>
      </c>
      <c r="E7" s="25" t="s">
        <v>13</v>
      </c>
      <c r="F7" s="25" t="s">
        <v>14</v>
      </c>
      <c r="G7" s="25" t="s">
        <v>15</v>
      </c>
      <c r="H7" s="25" t="s">
        <v>16</v>
      </c>
      <c r="I7" s="25" t="s">
        <v>17</v>
      </c>
      <c r="J7" s="25" t="s">
        <v>35</v>
      </c>
      <c r="K7" s="23" t="s">
        <v>11</v>
      </c>
      <c r="L7" s="26" t="s">
        <v>12</v>
      </c>
      <c r="M7" s="26" t="s">
        <v>13</v>
      </c>
      <c r="N7" s="26" t="s">
        <v>14</v>
      </c>
      <c r="O7" s="26" t="s">
        <v>15</v>
      </c>
      <c r="P7" s="26" t="s">
        <v>16</v>
      </c>
      <c r="Q7" s="26" t="s">
        <v>17</v>
      </c>
      <c r="R7" s="26" t="s">
        <v>35</v>
      </c>
      <c r="S7" s="27" t="s">
        <v>36</v>
      </c>
    </row>
    <row r="8" spans="1:19" ht="15" thickBot="1" x14ac:dyDescent="0.35">
      <c r="B8" s="21"/>
      <c r="C8" s="28" t="s">
        <v>37</v>
      </c>
      <c r="D8" s="28" t="s">
        <v>37</v>
      </c>
      <c r="E8" s="28" t="s">
        <v>37</v>
      </c>
      <c r="F8" s="28" t="s">
        <v>37</v>
      </c>
      <c r="G8" s="28" t="s">
        <v>37</v>
      </c>
      <c r="H8" s="28" t="s">
        <v>37</v>
      </c>
      <c r="I8" s="28" t="s">
        <v>37</v>
      </c>
      <c r="J8" s="28" t="s">
        <v>37</v>
      </c>
      <c r="K8" s="29" t="s">
        <v>38</v>
      </c>
      <c r="L8" s="29" t="s">
        <v>38</v>
      </c>
      <c r="M8" s="29" t="s">
        <v>38</v>
      </c>
      <c r="N8" s="29" t="s">
        <v>38</v>
      </c>
      <c r="O8" s="29" t="s">
        <v>38</v>
      </c>
      <c r="P8" s="29" t="s">
        <v>38</v>
      </c>
      <c r="Q8" s="29" t="s">
        <v>38</v>
      </c>
      <c r="R8" s="29" t="s">
        <v>38</v>
      </c>
      <c r="S8" s="32" t="s">
        <v>48</v>
      </c>
    </row>
    <row r="9" spans="1:19" x14ac:dyDescent="0.3">
      <c r="A9" s="101" t="s">
        <v>49</v>
      </c>
      <c r="B9" s="36" t="s">
        <v>39</v>
      </c>
      <c r="C9" s="49">
        <v>2.8</v>
      </c>
      <c r="D9" s="49">
        <v>2.8</v>
      </c>
      <c r="E9" s="49">
        <v>2.8</v>
      </c>
      <c r="F9" s="49">
        <v>2.1</v>
      </c>
      <c r="G9" s="49">
        <v>2.1</v>
      </c>
      <c r="H9" s="49">
        <v>2.1</v>
      </c>
      <c r="I9" s="49">
        <v>2.1</v>
      </c>
      <c r="J9" s="49">
        <v>2.1</v>
      </c>
      <c r="K9" s="51">
        <v>2.5</v>
      </c>
      <c r="L9" s="51">
        <v>2.5</v>
      </c>
      <c r="M9" s="51">
        <v>2.5</v>
      </c>
      <c r="N9" s="51">
        <v>2.5</v>
      </c>
      <c r="O9" s="51">
        <v>2.5</v>
      </c>
      <c r="P9" s="51">
        <v>2.5</v>
      </c>
      <c r="Q9" s="51">
        <v>2.5</v>
      </c>
      <c r="R9" s="51">
        <v>2.5</v>
      </c>
      <c r="S9" s="37">
        <v>2.1</v>
      </c>
    </row>
    <row r="10" spans="1:19" x14ac:dyDescent="0.3">
      <c r="A10" s="101"/>
      <c r="B10" s="38" t="s">
        <v>40</v>
      </c>
      <c r="C10" s="18">
        <v>2</v>
      </c>
      <c r="D10" s="18">
        <v>2</v>
      </c>
      <c r="E10" s="18">
        <v>2</v>
      </c>
      <c r="F10" s="18">
        <v>2</v>
      </c>
      <c r="G10" s="18">
        <v>2</v>
      </c>
      <c r="H10" s="18">
        <v>2</v>
      </c>
      <c r="I10" s="18">
        <v>2</v>
      </c>
      <c r="J10" s="18">
        <v>2</v>
      </c>
      <c r="K10" s="19">
        <v>2.8</v>
      </c>
      <c r="L10" s="19">
        <v>2.8</v>
      </c>
      <c r="M10" s="19">
        <v>2.8</v>
      </c>
      <c r="N10" s="19">
        <v>2.8</v>
      </c>
      <c r="O10" s="19">
        <v>2.8</v>
      </c>
      <c r="P10" s="19">
        <v>2.8</v>
      </c>
      <c r="Q10" s="19">
        <v>2.8</v>
      </c>
      <c r="R10" s="19">
        <v>2.8</v>
      </c>
      <c r="S10" s="39">
        <v>1</v>
      </c>
    </row>
    <row r="11" spans="1:19" x14ac:dyDescent="0.3">
      <c r="A11" s="101"/>
      <c r="B11" s="38" t="s">
        <v>41</v>
      </c>
      <c r="C11" s="18">
        <v>2.8</v>
      </c>
      <c r="D11" s="18">
        <v>2.8</v>
      </c>
      <c r="E11" s="18">
        <v>2.8</v>
      </c>
      <c r="F11" s="18">
        <v>2.1</v>
      </c>
      <c r="G11" s="18">
        <v>2.1</v>
      </c>
      <c r="H11" s="18">
        <v>2.1</v>
      </c>
      <c r="I11" s="18">
        <v>2.1</v>
      </c>
      <c r="J11" s="18">
        <v>2.1</v>
      </c>
      <c r="K11" s="19">
        <v>2.8</v>
      </c>
      <c r="L11" s="19">
        <v>2.8</v>
      </c>
      <c r="M11" s="19">
        <v>2.8</v>
      </c>
      <c r="N11" s="19">
        <v>2.8</v>
      </c>
      <c r="O11" s="19">
        <v>2.8</v>
      </c>
      <c r="P11" s="19">
        <v>2.8</v>
      </c>
      <c r="Q11" s="19">
        <v>2.8</v>
      </c>
      <c r="R11" s="19">
        <v>2.8</v>
      </c>
      <c r="S11" s="39">
        <v>2.1</v>
      </c>
    </row>
    <row r="12" spans="1:19" x14ac:dyDescent="0.3">
      <c r="A12" s="101"/>
      <c r="B12" s="38" t="s">
        <v>42</v>
      </c>
      <c r="C12" s="18">
        <v>2.8</v>
      </c>
      <c r="D12" s="18">
        <v>2.8</v>
      </c>
      <c r="E12" s="18">
        <v>2.8</v>
      </c>
      <c r="F12" s="18">
        <v>2.1</v>
      </c>
      <c r="G12" s="18">
        <v>2.1</v>
      </c>
      <c r="H12" s="18">
        <v>2.1</v>
      </c>
      <c r="I12" s="18">
        <v>2.1</v>
      </c>
      <c r="J12" s="18">
        <v>2.1</v>
      </c>
      <c r="K12" s="19">
        <v>2.5</v>
      </c>
      <c r="L12" s="19">
        <v>2.5</v>
      </c>
      <c r="M12" s="19">
        <v>2.5</v>
      </c>
      <c r="N12" s="19">
        <v>2.5</v>
      </c>
      <c r="O12" s="19">
        <v>2.5</v>
      </c>
      <c r="P12" s="19">
        <v>2.5</v>
      </c>
      <c r="Q12" s="19">
        <v>2.5</v>
      </c>
      <c r="R12" s="19">
        <v>2.5</v>
      </c>
      <c r="S12" s="39">
        <v>2.1</v>
      </c>
    </row>
    <row r="13" spans="1:19" x14ac:dyDescent="0.3">
      <c r="A13" s="101"/>
      <c r="B13" s="38" t="s">
        <v>43</v>
      </c>
      <c r="C13" s="18">
        <v>2.8</v>
      </c>
      <c r="D13" s="18">
        <v>2.8</v>
      </c>
      <c r="E13" s="18">
        <v>2.8</v>
      </c>
      <c r="F13" s="18">
        <v>2.1</v>
      </c>
      <c r="G13" s="18">
        <v>2.1</v>
      </c>
      <c r="H13" s="18">
        <v>2.1</v>
      </c>
      <c r="I13" s="18">
        <v>2.1</v>
      </c>
      <c r="J13" s="18">
        <v>2.1</v>
      </c>
      <c r="K13" s="19">
        <v>2.6</v>
      </c>
      <c r="L13" s="19">
        <v>2.6</v>
      </c>
      <c r="M13" s="19">
        <v>2.6</v>
      </c>
      <c r="N13" s="19">
        <v>2.6</v>
      </c>
      <c r="O13" s="19">
        <v>2.6</v>
      </c>
      <c r="P13" s="19">
        <v>2.6</v>
      </c>
      <c r="Q13" s="19">
        <v>2.6</v>
      </c>
      <c r="R13" s="19">
        <v>2.6</v>
      </c>
      <c r="S13" s="39">
        <v>2.1</v>
      </c>
    </row>
    <row r="14" spans="1:19" x14ac:dyDescent="0.3">
      <c r="A14" s="101"/>
      <c r="B14" s="38" t="s">
        <v>44</v>
      </c>
      <c r="C14" s="18">
        <v>2.1</v>
      </c>
      <c r="D14" s="18">
        <v>2.1</v>
      </c>
      <c r="E14" s="18">
        <v>2.1</v>
      </c>
      <c r="F14" s="18">
        <v>2.1</v>
      </c>
      <c r="G14" s="18">
        <v>2.1</v>
      </c>
      <c r="H14" s="18">
        <v>2.1</v>
      </c>
      <c r="I14" s="18">
        <v>2.1</v>
      </c>
      <c r="J14" s="18">
        <v>2.1</v>
      </c>
      <c r="K14" s="19">
        <v>2.5</v>
      </c>
      <c r="L14" s="19">
        <v>2.5</v>
      </c>
      <c r="M14" s="19">
        <v>2.5</v>
      </c>
      <c r="N14" s="19">
        <v>2.5</v>
      </c>
      <c r="O14" s="19">
        <v>2.5</v>
      </c>
      <c r="P14" s="19">
        <v>2.5</v>
      </c>
      <c r="Q14" s="19">
        <v>2.5</v>
      </c>
      <c r="R14" s="19">
        <v>2.5</v>
      </c>
      <c r="S14" s="39">
        <v>2.1</v>
      </c>
    </row>
    <row r="15" spans="1:19" x14ac:dyDescent="0.3">
      <c r="A15" s="101"/>
      <c r="B15" s="38" t="s">
        <v>45</v>
      </c>
      <c r="C15" s="18">
        <v>8</v>
      </c>
      <c r="D15" s="18">
        <v>8</v>
      </c>
      <c r="E15" s="18">
        <v>8</v>
      </c>
      <c r="F15" s="18">
        <v>8</v>
      </c>
      <c r="G15" s="18">
        <v>8</v>
      </c>
      <c r="H15" s="18">
        <v>8</v>
      </c>
      <c r="I15" s="18">
        <v>8</v>
      </c>
      <c r="J15" s="18">
        <v>8</v>
      </c>
      <c r="K15" s="19">
        <v>8</v>
      </c>
      <c r="L15" s="19">
        <v>8</v>
      </c>
      <c r="M15" s="19">
        <v>8</v>
      </c>
      <c r="N15" s="19">
        <v>8</v>
      </c>
      <c r="O15" s="19">
        <v>8</v>
      </c>
      <c r="P15" s="19">
        <v>8</v>
      </c>
      <c r="Q15" s="19">
        <v>8</v>
      </c>
      <c r="R15" s="19">
        <v>8</v>
      </c>
      <c r="S15" s="39">
        <v>8</v>
      </c>
    </row>
    <row r="16" spans="1:19" x14ac:dyDescent="0.3">
      <c r="A16" s="101"/>
      <c r="B16" s="38" t="s">
        <v>46</v>
      </c>
      <c r="C16" s="18">
        <v>2.6</v>
      </c>
      <c r="D16" s="18">
        <v>2.6</v>
      </c>
      <c r="E16" s="18">
        <v>2.6</v>
      </c>
      <c r="F16" s="18">
        <v>2.6</v>
      </c>
      <c r="G16" s="18">
        <v>2.6</v>
      </c>
      <c r="H16" s="18">
        <v>2.6</v>
      </c>
      <c r="I16" s="18">
        <v>2.6</v>
      </c>
      <c r="J16" s="18">
        <v>2.6</v>
      </c>
      <c r="K16" s="19">
        <v>2.8</v>
      </c>
      <c r="L16" s="19">
        <v>2.8</v>
      </c>
      <c r="M16" s="19">
        <v>2.8</v>
      </c>
      <c r="N16" s="19">
        <v>2.8</v>
      </c>
      <c r="O16" s="19">
        <v>2.8</v>
      </c>
      <c r="P16" s="19">
        <v>2.8</v>
      </c>
      <c r="Q16" s="19">
        <v>2.8</v>
      </c>
      <c r="R16" s="19">
        <v>2.8</v>
      </c>
      <c r="S16" s="39">
        <v>2.6</v>
      </c>
    </row>
    <row r="17" spans="1:20" ht="15" thickBot="1" x14ac:dyDescent="0.35">
      <c r="A17" s="101"/>
      <c r="B17" s="40" t="s">
        <v>47</v>
      </c>
      <c r="C17" s="50">
        <v>20</v>
      </c>
      <c r="D17" s="50">
        <v>20</v>
      </c>
      <c r="E17" s="50">
        <v>20</v>
      </c>
      <c r="F17" s="50">
        <v>20</v>
      </c>
      <c r="G17" s="50">
        <v>20</v>
      </c>
      <c r="H17" s="50">
        <v>20</v>
      </c>
      <c r="I17" s="50">
        <v>20</v>
      </c>
      <c r="J17" s="50">
        <v>20</v>
      </c>
      <c r="K17" s="52">
        <v>20</v>
      </c>
      <c r="L17" s="52">
        <v>20</v>
      </c>
      <c r="M17" s="52">
        <v>20</v>
      </c>
      <c r="N17" s="52">
        <v>20</v>
      </c>
      <c r="O17" s="52">
        <v>20</v>
      </c>
      <c r="P17" s="52">
        <v>20</v>
      </c>
      <c r="Q17" s="52">
        <v>20</v>
      </c>
      <c r="R17" s="52">
        <v>20</v>
      </c>
      <c r="S17" s="41">
        <v>20</v>
      </c>
    </row>
    <row r="18" spans="1:20" x14ac:dyDescent="0.3">
      <c r="A18" s="101" t="s">
        <v>50</v>
      </c>
      <c r="B18" s="33" t="s">
        <v>39</v>
      </c>
      <c r="C18" s="42">
        <f>ROUND(C$6*C9,2)</f>
        <v>329.87</v>
      </c>
      <c r="D18" s="42">
        <f t="shared" ref="D18:S26" si="0">ROUND(D$6*D9,2)</f>
        <v>329.87</v>
      </c>
      <c r="E18" s="42">
        <f t="shared" si="0"/>
        <v>329.87</v>
      </c>
      <c r="F18" s="42">
        <f t="shared" si="0"/>
        <v>461.54</v>
      </c>
      <c r="G18" s="42">
        <f t="shared" si="0"/>
        <v>594.59</v>
      </c>
      <c r="H18" s="42">
        <f t="shared" si="0"/>
        <v>594.59</v>
      </c>
      <c r="I18" s="42">
        <f t="shared" si="0"/>
        <v>823.28</v>
      </c>
      <c r="J18" s="42">
        <f t="shared" si="0"/>
        <v>823.28</v>
      </c>
      <c r="K18" s="43">
        <f t="shared" si="0"/>
        <v>163.35</v>
      </c>
      <c r="L18" s="43">
        <f t="shared" si="0"/>
        <v>163.35</v>
      </c>
      <c r="M18" s="43">
        <f t="shared" si="0"/>
        <v>163.35</v>
      </c>
      <c r="N18" s="43">
        <f t="shared" si="0"/>
        <v>81.680000000000007</v>
      </c>
      <c r="O18" s="43">
        <f t="shared" si="0"/>
        <v>81.680000000000007</v>
      </c>
      <c r="P18" s="43">
        <f t="shared" si="0"/>
        <v>81.680000000000007</v>
      </c>
      <c r="Q18" s="43">
        <f t="shared" si="0"/>
        <v>81.680000000000007</v>
      </c>
      <c r="R18" s="43">
        <f t="shared" si="0"/>
        <v>81.680000000000007</v>
      </c>
      <c r="S18" s="44">
        <f t="shared" si="0"/>
        <v>51.98</v>
      </c>
    </row>
    <row r="19" spans="1:20" x14ac:dyDescent="0.3">
      <c r="A19" s="101"/>
      <c r="B19" s="34" t="s">
        <v>40</v>
      </c>
      <c r="C19" s="30">
        <f t="shared" ref="C19:R26" si="1">ROUND(C$6*C10,2)</f>
        <v>235.62</v>
      </c>
      <c r="D19" s="30">
        <f t="shared" si="1"/>
        <v>235.62</v>
      </c>
      <c r="E19" s="30">
        <f t="shared" si="1"/>
        <v>235.62</v>
      </c>
      <c r="F19" s="30">
        <f t="shared" si="1"/>
        <v>439.56</v>
      </c>
      <c r="G19" s="30">
        <f t="shared" si="1"/>
        <v>566.28</v>
      </c>
      <c r="H19" s="30">
        <f t="shared" si="1"/>
        <v>566.28</v>
      </c>
      <c r="I19" s="30">
        <f t="shared" si="1"/>
        <v>784.08</v>
      </c>
      <c r="J19" s="30">
        <f t="shared" si="1"/>
        <v>784.08</v>
      </c>
      <c r="K19" s="31">
        <f t="shared" si="1"/>
        <v>182.95</v>
      </c>
      <c r="L19" s="31">
        <f t="shared" si="1"/>
        <v>182.95</v>
      </c>
      <c r="M19" s="31">
        <f t="shared" si="1"/>
        <v>182.95</v>
      </c>
      <c r="N19" s="31">
        <f t="shared" si="1"/>
        <v>91.48</v>
      </c>
      <c r="O19" s="31">
        <f t="shared" si="1"/>
        <v>91.48</v>
      </c>
      <c r="P19" s="31">
        <f t="shared" si="1"/>
        <v>91.48</v>
      </c>
      <c r="Q19" s="31">
        <f t="shared" si="1"/>
        <v>91.48</v>
      </c>
      <c r="R19" s="31">
        <f t="shared" si="1"/>
        <v>91.48</v>
      </c>
      <c r="S19" s="45">
        <f t="shared" si="0"/>
        <v>24.75</v>
      </c>
    </row>
    <row r="20" spans="1:20" x14ac:dyDescent="0.3">
      <c r="A20" s="101"/>
      <c r="B20" s="34" t="s">
        <v>41</v>
      </c>
      <c r="C20" s="30">
        <f t="shared" si="1"/>
        <v>329.87</v>
      </c>
      <c r="D20" s="30">
        <f t="shared" si="0"/>
        <v>329.87</v>
      </c>
      <c r="E20" s="30">
        <f t="shared" si="0"/>
        <v>329.87</v>
      </c>
      <c r="F20" s="30">
        <f t="shared" si="0"/>
        <v>461.54</v>
      </c>
      <c r="G20" s="30">
        <f t="shared" si="0"/>
        <v>594.59</v>
      </c>
      <c r="H20" s="30">
        <f t="shared" si="0"/>
        <v>594.59</v>
      </c>
      <c r="I20" s="30">
        <f t="shared" si="0"/>
        <v>823.28</v>
      </c>
      <c r="J20" s="30">
        <f t="shared" si="0"/>
        <v>823.28</v>
      </c>
      <c r="K20" s="31">
        <f t="shared" si="0"/>
        <v>182.95</v>
      </c>
      <c r="L20" s="31">
        <f t="shared" si="0"/>
        <v>182.95</v>
      </c>
      <c r="M20" s="31">
        <f t="shared" si="0"/>
        <v>182.95</v>
      </c>
      <c r="N20" s="31">
        <f t="shared" si="0"/>
        <v>91.48</v>
      </c>
      <c r="O20" s="31">
        <f t="shared" si="0"/>
        <v>91.48</v>
      </c>
      <c r="P20" s="31">
        <f t="shared" si="0"/>
        <v>91.48</v>
      </c>
      <c r="Q20" s="31">
        <f t="shared" si="0"/>
        <v>91.48</v>
      </c>
      <c r="R20" s="31">
        <f t="shared" si="0"/>
        <v>91.48</v>
      </c>
      <c r="S20" s="45">
        <f t="shared" si="0"/>
        <v>51.98</v>
      </c>
    </row>
    <row r="21" spans="1:20" x14ac:dyDescent="0.3">
      <c r="A21" s="101"/>
      <c r="B21" s="34" t="s">
        <v>42</v>
      </c>
      <c r="C21" s="30">
        <f t="shared" si="1"/>
        <v>329.87</v>
      </c>
      <c r="D21" s="30">
        <f t="shared" si="0"/>
        <v>329.87</v>
      </c>
      <c r="E21" s="30">
        <f t="shared" si="0"/>
        <v>329.87</v>
      </c>
      <c r="F21" s="30">
        <f t="shared" si="0"/>
        <v>461.54</v>
      </c>
      <c r="G21" s="30">
        <f t="shared" si="0"/>
        <v>594.59</v>
      </c>
      <c r="H21" s="30">
        <f t="shared" si="0"/>
        <v>594.59</v>
      </c>
      <c r="I21" s="30">
        <f t="shared" si="0"/>
        <v>823.28</v>
      </c>
      <c r="J21" s="30">
        <f t="shared" si="0"/>
        <v>823.28</v>
      </c>
      <c r="K21" s="31">
        <f t="shared" si="0"/>
        <v>163.35</v>
      </c>
      <c r="L21" s="31">
        <f t="shared" si="0"/>
        <v>163.35</v>
      </c>
      <c r="M21" s="31">
        <f t="shared" si="0"/>
        <v>163.35</v>
      </c>
      <c r="N21" s="31">
        <f t="shared" si="0"/>
        <v>81.680000000000007</v>
      </c>
      <c r="O21" s="31">
        <f t="shared" si="0"/>
        <v>81.680000000000007</v>
      </c>
      <c r="P21" s="31">
        <f t="shared" si="0"/>
        <v>81.680000000000007</v>
      </c>
      <c r="Q21" s="31">
        <f t="shared" si="0"/>
        <v>81.680000000000007</v>
      </c>
      <c r="R21" s="31">
        <f t="shared" si="0"/>
        <v>81.680000000000007</v>
      </c>
      <c r="S21" s="45">
        <f t="shared" si="0"/>
        <v>51.98</v>
      </c>
    </row>
    <row r="22" spans="1:20" x14ac:dyDescent="0.3">
      <c r="A22" s="101"/>
      <c r="B22" s="34" t="s">
        <v>43</v>
      </c>
      <c r="C22" s="30">
        <f t="shared" si="1"/>
        <v>329.87</v>
      </c>
      <c r="D22" s="30">
        <f t="shared" si="0"/>
        <v>329.87</v>
      </c>
      <c r="E22" s="30">
        <f t="shared" si="0"/>
        <v>329.87</v>
      </c>
      <c r="F22" s="30">
        <f t="shared" si="0"/>
        <v>461.54</v>
      </c>
      <c r="G22" s="30">
        <f t="shared" si="0"/>
        <v>594.59</v>
      </c>
      <c r="H22" s="30">
        <f t="shared" si="0"/>
        <v>594.59</v>
      </c>
      <c r="I22" s="30">
        <f t="shared" si="0"/>
        <v>823.28</v>
      </c>
      <c r="J22" s="30">
        <f t="shared" si="0"/>
        <v>823.28</v>
      </c>
      <c r="K22" s="31">
        <f t="shared" si="0"/>
        <v>169.88</v>
      </c>
      <c r="L22" s="31">
        <f t="shared" si="0"/>
        <v>169.88</v>
      </c>
      <c r="M22" s="31">
        <f t="shared" si="0"/>
        <v>169.88</v>
      </c>
      <c r="N22" s="31">
        <f t="shared" si="0"/>
        <v>84.94</v>
      </c>
      <c r="O22" s="31">
        <f t="shared" si="0"/>
        <v>84.94</v>
      </c>
      <c r="P22" s="31">
        <f t="shared" si="0"/>
        <v>84.94</v>
      </c>
      <c r="Q22" s="31">
        <f t="shared" si="0"/>
        <v>84.94</v>
      </c>
      <c r="R22" s="31">
        <f t="shared" si="0"/>
        <v>84.94</v>
      </c>
      <c r="S22" s="45">
        <f t="shared" si="0"/>
        <v>51.98</v>
      </c>
    </row>
    <row r="23" spans="1:20" x14ac:dyDescent="0.3">
      <c r="A23" s="101"/>
      <c r="B23" s="34" t="s">
        <v>44</v>
      </c>
      <c r="C23" s="30">
        <f t="shared" si="1"/>
        <v>247.4</v>
      </c>
      <c r="D23" s="30">
        <f t="shared" si="0"/>
        <v>247.4</v>
      </c>
      <c r="E23" s="30">
        <f t="shared" si="0"/>
        <v>247.4</v>
      </c>
      <c r="F23" s="30">
        <f t="shared" si="0"/>
        <v>461.54</v>
      </c>
      <c r="G23" s="30">
        <f t="shared" si="0"/>
        <v>594.59</v>
      </c>
      <c r="H23" s="30">
        <f t="shared" si="0"/>
        <v>594.59</v>
      </c>
      <c r="I23" s="30">
        <f t="shared" si="0"/>
        <v>823.28</v>
      </c>
      <c r="J23" s="30">
        <f t="shared" si="0"/>
        <v>823.28</v>
      </c>
      <c r="K23" s="31">
        <f t="shared" si="0"/>
        <v>163.35</v>
      </c>
      <c r="L23" s="31">
        <f t="shared" si="0"/>
        <v>163.35</v>
      </c>
      <c r="M23" s="31">
        <f t="shared" si="0"/>
        <v>163.35</v>
      </c>
      <c r="N23" s="31">
        <f t="shared" si="0"/>
        <v>81.680000000000007</v>
      </c>
      <c r="O23" s="31">
        <f t="shared" si="0"/>
        <v>81.680000000000007</v>
      </c>
      <c r="P23" s="31">
        <f t="shared" si="0"/>
        <v>81.680000000000007</v>
      </c>
      <c r="Q23" s="31">
        <f t="shared" si="0"/>
        <v>81.680000000000007</v>
      </c>
      <c r="R23" s="31">
        <f t="shared" si="0"/>
        <v>81.680000000000007</v>
      </c>
      <c r="S23" s="45">
        <f t="shared" si="0"/>
        <v>51.98</v>
      </c>
    </row>
    <row r="24" spans="1:20" x14ac:dyDescent="0.3">
      <c r="A24" s="101"/>
      <c r="B24" s="34" t="s">
        <v>45</v>
      </c>
      <c r="C24" s="30">
        <f t="shared" si="1"/>
        <v>942.48</v>
      </c>
      <c r="D24" s="30">
        <f t="shared" si="0"/>
        <v>942.48</v>
      </c>
      <c r="E24" s="30">
        <f t="shared" si="0"/>
        <v>942.48</v>
      </c>
      <c r="F24" s="30">
        <f t="shared" si="0"/>
        <v>1758.24</v>
      </c>
      <c r="G24" s="30">
        <f t="shared" si="0"/>
        <v>2265.12</v>
      </c>
      <c r="H24" s="30">
        <f t="shared" si="0"/>
        <v>2265.12</v>
      </c>
      <c r="I24" s="30">
        <f t="shared" si="0"/>
        <v>3136.32</v>
      </c>
      <c r="J24" s="30">
        <f t="shared" si="0"/>
        <v>3136.32</v>
      </c>
      <c r="K24" s="31">
        <f t="shared" si="0"/>
        <v>522.72</v>
      </c>
      <c r="L24" s="31">
        <f t="shared" si="0"/>
        <v>522.72</v>
      </c>
      <c r="M24" s="31">
        <f t="shared" si="0"/>
        <v>522.72</v>
      </c>
      <c r="N24" s="31">
        <f t="shared" si="0"/>
        <v>261.36</v>
      </c>
      <c r="O24" s="31">
        <f t="shared" si="0"/>
        <v>261.36</v>
      </c>
      <c r="P24" s="31">
        <f t="shared" si="0"/>
        <v>261.36</v>
      </c>
      <c r="Q24" s="31">
        <f t="shared" si="0"/>
        <v>261.36</v>
      </c>
      <c r="R24" s="31">
        <f t="shared" si="0"/>
        <v>261.36</v>
      </c>
      <c r="S24" s="45">
        <f t="shared" si="0"/>
        <v>198</v>
      </c>
    </row>
    <row r="25" spans="1:20" x14ac:dyDescent="0.3">
      <c r="A25" s="101"/>
      <c r="B25" s="34" t="s">
        <v>46</v>
      </c>
      <c r="C25" s="30">
        <f t="shared" si="1"/>
        <v>306.31</v>
      </c>
      <c r="D25" s="30">
        <f t="shared" si="0"/>
        <v>306.31</v>
      </c>
      <c r="E25" s="30">
        <f t="shared" si="0"/>
        <v>306.31</v>
      </c>
      <c r="F25" s="30">
        <f t="shared" si="0"/>
        <v>571.42999999999995</v>
      </c>
      <c r="G25" s="30">
        <f t="shared" si="0"/>
        <v>736.16</v>
      </c>
      <c r="H25" s="30">
        <f t="shared" si="0"/>
        <v>736.16</v>
      </c>
      <c r="I25" s="30">
        <f t="shared" si="0"/>
        <v>1019.3</v>
      </c>
      <c r="J25" s="30">
        <f t="shared" si="0"/>
        <v>1019.3</v>
      </c>
      <c r="K25" s="31">
        <f t="shared" si="0"/>
        <v>182.95</v>
      </c>
      <c r="L25" s="31">
        <f t="shared" si="0"/>
        <v>182.95</v>
      </c>
      <c r="M25" s="31">
        <f t="shared" si="0"/>
        <v>182.95</v>
      </c>
      <c r="N25" s="31">
        <f t="shared" si="0"/>
        <v>91.48</v>
      </c>
      <c r="O25" s="31">
        <f t="shared" si="0"/>
        <v>91.48</v>
      </c>
      <c r="P25" s="31">
        <f t="shared" si="0"/>
        <v>91.48</v>
      </c>
      <c r="Q25" s="31">
        <f t="shared" si="0"/>
        <v>91.48</v>
      </c>
      <c r="R25" s="31">
        <f t="shared" si="0"/>
        <v>91.48</v>
      </c>
      <c r="S25" s="45">
        <f t="shared" si="0"/>
        <v>64.349999999999994</v>
      </c>
    </row>
    <row r="26" spans="1:20" ht="15" thickBot="1" x14ac:dyDescent="0.35">
      <c r="A26" s="101"/>
      <c r="B26" s="35" t="s">
        <v>47</v>
      </c>
      <c r="C26" s="46">
        <f t="shared" si="1"/>
        <v>2356.1999999999998</v>
      </c>
      <c r="D26" s="46">
        <f t="shared" si="0"/>
        <v>2356.1999999999998</v>
      </c>
      <c r="E26" s="46">
        <f t="shared" si="0"/>
        <v>2356.1999999999998</v>
      </c>
      <c r="F26" s="46">
        <f t="shared" si="0"/>
        <v>4395.6000000000004</v>
      </c>
      <c r="G26" s="46">
        <f t="shared" si="0"/>
        <v>5662.8</v>
      </c>
      <c r="H26" s="46">
        <f t="shared" si="0"/>
        <v>5662.8</v>
      </c>
      <c r="I26" s="46">
        <f t="shared" si="0"/>
        <v>7840.8</v>
      </c>
      <c r="J26" s="46">
        <f t="shared" si="0"/>
        <v>7840.8</v>
      </c>
      <c r="K26" s="47">
        <f t="shared" si="0"/>
        <v>1306.8</v>
      </c>
      <c r="L26" s="47">
        <f t="shared" si="0"/>
        <v>1306.8</v>
      </c>
      <c r="M26" s="47">
        <f t="shared" si="0"/>
        <v>1306.8</v>
      </c>
      <c r="N26" s="47">
        <f t="shared" si="0"/>
        <v>653.4</v>
      </c>
      <c r="O26" s="47">
        <f t="shared" si="0"/>
        <v>653.4</v>
      </c>
      <c r="P26" s="47">
        <f t="shared" si="0"/>
        <v>653.4</v>
      </c>
      <c r="Q26" s="47">
        <f t="shared" si="0"/>
        <v>653.4</v>
      </c>
      <c r="R26" s="47">
        <f t="shared" si="0"/>
        <v>653.4</v>
      </c>
      <c r="S26" s="48">
        <f t="shared" si="0"/>
        <v>495</v>
      </c>
    </row>
    <row r="28" spans="1:20" x14ac:dyDescent="0.3">
      <c r="K28"/>
      <c r="L28"/>
      <c r="M28"/>
      <c r="N28"/>
      <c r="O28"/>
      <c r="P28"/>
      <c r="Q28"/>
      <c r="R28"/>
      <c r="S28"/>
      <c r="T28"/>
    </row>
    <row r="29" spans="1:20" x14ac:dyDescent="0.3">
      <c r="K29"/>
      <c r="L29"/>
      <c r="M29"/>
      <c r="N29"/>
      <c r="O29"/>
      <c r="P29"/>
      <c r="Q29"/>
      <c r="R29"/>
      <c r="S29"/>
      <c r="T29"/>
    </row>
    <row r="30" spans="1:20" x14ac:dyDescent="0.3">
      <c r="C30" s="75">
        <f>Arkusz1!D21</f>
        <v>0</v>
      </c>
      <c r="D30" s="72"/>
      <c r="E30" s="72"/>
      <c r="F30" s="75">
        <f>Arkusz1!G21</f>
        <v>0</v>
      </c>
      <c r="G30" s="72"/>
      <c r="H30" s="72"/>
      <c r="I30" s="75">
        <f>Arkusz1!J21</f>
        <v>0</v>
      </c>
      <c r="J30" s="72"/>
    </row>
    <row r="31" spans="1:20" x14ac:dyDescent="0.3">
      <c r="C31" s="72"/>
      <c r="D31" s="75">
        <f>Arkusz1!E22</f>
        <v>0</v>
      </c>
      <c r="E31" s="75">
        <f>Arkusz1!F22</f>
        <v>0</v>
      </c>
      <c r="F31" s="72"/>
      <c r="G31" s="75">
        <f>Arkusz1!H22</f>
        <v>0</v>
      </c>
      <c r="H31" s="75">
        <f>Arkusz1!I22</f>
        <v>0</v>
      </c>
      <c r="I31" s="72"/>
      <c r="J31" s="75">
        <f>Arkusz1!K22</f>
        <v>0</v>
      </c>
    </row>
    <row r="32" spans="1:20" x14ac:dyDescent="0.3">
      <c r="C32" s="72"/>
      <c r="D32" s="75">
        <f>Arkusz1!E23</f>
        <v>0</v>
      </c>
      <c r="E32" s="75">
        <f>Arkusz1!F23</f>
        <v>0</v>
      </c>
      <c r="F32" s="72"/>
      <c r="G32" s="75">
        <f>Arkusz1!H23</f>
        <v>0</v>
      </c>
      <c r="H32" s="75">
        <f>Arkusz1!I23</f>
        <v>0</v>
      </c>
      <c r="I32" s="72"/>
      <c r="J32" s="75">
        <f>Arkusz1!K23</f>
        <v>0</v>
      </c>
    </row>
    <row r="33" spans="3:10" x14ac:dyDescent="0.3">
      <c r="C33" s="72"/>
      <c r="D33" s="75">
        <f>Arkusz1!E24</f>
        <v>0</v>
      </c>
      <c r="E33" s="75">
        <f>Arkusz1!F24</f>
        <v>0</v>
      </c>
      <c r="F33" s="72"/>
      <c r="G33" s="75">
        <f>Arkusz1!H24</f>
        <v>0</v>
      </c>
      <c r="H33" s="75">
        <f>Arkusz1!I24</f>
        <v>0</v>
      </c>
      <c r="I33" s="72"/>
      <c r="J33" s="75">
        <f>Arkusz1!K24</f>
        <v>0</v>
      </c>
    </row>
    <row r="34" spans="3:10" x14ac:dyDescent="0.3">
      <c r="C34" s="55">
        <f>C30*C$6</f>
        <v>0</v>
      </c>
      <c r="D34" s="76"/>
      <c r="E34" s="74"/>
      <c r="F34" s="74"/>
      <c r="G34" s="74"/>
      <c r="H34" s="74"/>
      <c r="I34" s="74"/>
      <c r="J34" s="74"/>
    </row>
    <row r="35" spans="3:10" x14ac:dyDescent="0.3">
      <c r="C35" s="74"/>
      <c r="D35" s="74"/>
      <c r="E35" s="74"/>
      <c r="F35" s="55">
        <f>F30*F$6</f>
        <v>0</v>
      </c>
      <c r="G35" s="74"/>
      <c r="H35" s="74"/>
      <c r="I35" s="55">
        <f>I30*I$6</f>
        <v>0</v>
      </c>
      <c r="J35" s="74"/>
    </row>
    <row r="36" spans="3:10" x14ac:dyDescent="0.3">
      <c r="C36" s="74"/>
      <c r="D36" s="55">
        <f>D31*D$6</f>
        <v>0</v>
      </c>
      <c r="E36" s="55">
        <f>E31*E$6</f>
        <v>0</v>
      </c>
      <c r="F36" s="74"/>
      <c r="G36" s="74"/>
      <c r="H36" s="74"/>
      <c r="I36" s="74"/>
      <c r="J36" s="74"/>
    </row>
    <row r="37" spans="3:10" x14ac:dyDescent="0.3">
      <c r="C37" s="74"/>
      <c r="D37" s="74"/>
      <c r="E37" s="74"/>
      <c r="F37" s="74"/>
      <c r="G37" s="55">
        <f>G31*G$6</f>
        <v>0</v>
      </c>
      <c r="H37" s="55">
        <f>H31*H$6</f>
        <v>0</v>
      </c>
      <c r="I37" s="74"/>
      <c r="J37" s="55">
        <f>J31*J$6</f>
        <v>0</v>
      </c>
    </row>
    <row r="38" spans="3:10" x14ac:dyDescent="0.3">
      <c r="C38" s="74"/>
      <c r="D38" s="55">
        <f>D32*D$6</f>
        <v>0</v>
      </c>
      <c r="E38" s="55">
        <f>E32*E$6</f>
        <v>0</v>
      </c>
      <c r="F38" s="74"/>
      <c r="G38" s="74"/>
      <c r="H38" s="74"/>
      <c r="I38" s="74"/>
      <c r="J38" s="74"/>
    </row>
    <row r="39" spans="3:10" x14ac:dyDescent="0.3">
      <c r="C39" s="74"/>
      <c r="D39" s="74"/>
      <c r="E39" s="74"/>
      <c r="F39" s="74"/>
      <c r="G39" s="55">
        <f>G32*G$6</f>
        <v>0</v>
      </c>
      <c r="H39" s="55">
        <f>H32*H$6</f>
        <v>0</v>
      </c>
      <c r="I39" s="74"/>
      <c r="J39" s="55">
        <f>J32*J$6</f>
        <v>0</v>
      </c>
    </row>
    <row r="40" spans="3:10" x14ac:dyDescent="0.3">
      <c r="C40" s="74"/>
      <c r="D40" s="55">
        <f>D33*D$6</f>
        <v>0</v>
      </c>
      <c r="E40" s="55">
        <f>E33*E$6</f>
        <v>0</v>
      </c>
      <c r="F40" s="74"/>
      <c r="G40" s="74"/>
      <c r="H40" s="74"/>
      <c r="I40" s="74"/>
      <c r="J40" s="74"/>
    </row>
    <row r="41" spans="3:10" x14ac:dyDescent="0.3">
      <c r="C41" s="74"/>
      <c r="D41" s="74"/>
      <c r="E41" s="74"/>
      <c r="F41" s="74"/>
      <c r="G41" s="55">
        <f>G33*G$6</f>
        <v>0</v>
      </c>
      <c r="H41" s="55">
        <f>H33*H$6</f>
        <v>0</v>
      </c>
      <c r="I41" s="74"/>
      <c r="J41" s="55">
        <f>J33*J$6</f>
        <v>0</v>
      </c>
    </row>
    <row r="43" spans="3:10" x14ac:dyDescent="0.3">
      <c r="C43" s="62">
        <f>Arkusz1!D47</f>
        <v>0</v>
      </c>
      <c r="D43" s="62">
        <f>Arkusz1!E47</f>
        <v>0</v>
      </c>
      <c r="E43" s="62">
        <f>Arkusz1!F47</f>
        <v>0</v>
      </c>
      <c r="F43" s="62">
        <f>Arkusz1!G47</f>
        <v>0</v>
      </c>
      <c r="G43" s="62">
        <f>Arkusz1!H47</f>
        <v>0</v>
      </c>
      <c r="H43" s="62">
        <f>Arkusz1!I47</f>
        <v>0</v>
      </c>
      <c r="I43" s="62">
        <f>Arkusz1!J47</f>
        <v>0</v>
      </c>
      <c r="J43" s="62">
        <f>Arkusz1!K47</f>
        <v>0</v>
      </c>
    </row>
    <row r="44" spans="3:10" x14ac:dyDescent="0.3">
      <c r="C44" s="61">
        <f>C43*K$6</f>
        <v>0</v>
      </c>
      <c r="D44" s="61">
        <f t="shared" ref="D44:J44" si="2">D43*L$6</f>
        <v>0</v>
      </c>
      <c r="E44" s="61">
        <f t="shared" si="2"/>
        <v>0</v>
      </c>
      <c r="F44" s="61">
        <f t="shared" si="2"/>
        <v>0</v>
      </c>
      <c r="G44" s="61">
        <f t="shared" si="2"/>
        <v>0</v>
      </c>
      <c r="H44" s="61">
        <f t="shared" si="2"/>
        <v>0</v>
      </c>
      <c r="I44" s="61">
        <f t="shared" si="2"/>
        <v>0</v>
      </c>
      <c r="J44" s="61">
        <f t="shared" si="2"/>
        <v>0</v>
      </c>
    </row>
    <row r="46" spans="3:10" x14ac:dyDescent="0.3">
      <c r="C46" s="75">
        <f>Arkusz1!D57</f>
        <v>0</v>
      </c>
      <c r="D46" s="75">
        <f>Arkusz1!E57</f>
        <v>0</v>
      </c>
      <c r="E46" s="75">
        <f>Arkusz1!F57</f>
        <v>0</v>
      </c>
      <c r="F46" s="75">
        <f>Arkusz1!G57</f>
        <v>0</v>
      </c>
      <c r="G46" s="75">
        <f>Arkusz1!H57</f>
        <v>0</v>
      </c>
      <c r="H46" s="75">
        <f>Arkusz1!I57</f>
        <v>0</v>
      </c>
      <c r="I46" s="75">
        <f>Arkusz1!J57</f>
        <v>0</v>
      </c>
      <c r="J46" s="75">
        <f>Arkusz1!K57</f>
        <v>0</v>
      </c>
    </row>
    <row r="47" spans="3:10" x14ac:dyDescent="0.3">
      <c r="C47" s="75">
        <f>Arkusz1!D58</f>
        <v>0</v>
      </c>
      <c r="D47" s="75">
        <f>Arkusz1!E58</f>
        <v>0</v>
      </c>
      <c r="E47" s="75">
        <f>Arkusz1!F58</f>
        <v>0</v>
      </c>
      <c r="F47" s="75">
        <f>Arkusz1!G58</f>
        <v>0</v>
      </c>
      <c r="G47" s="75">
        <f>Arkusz1!H58</f>
        <v>0</v>
      </c>
      <c r="H47" s="75">
        <f>Arkusz1!I58</f>
        <v>0</v>
      </c>
      <c r="I47" s="75">
        <f>Arkusz1!J58</f>
        <v>0</v>
      </c>
      <c r="J47" s="75">
        <f>Arkusz1!K58</f>
        <v>0</v>
      </c>
    </row>
    <row r="48" spans="3:10" x14ac:dyDescent="0.3">
      <c r="C48" s="75">
        <f>Arkusz1!D59</f>
        <v>0</v>
      </c>
      <c r="D48" s="75">
        <f>Arkusz1!E59</f>
        <v>0</v>
      </c>
      <c r="E48" s="75">
        <f>Arkusz1!F59</f>
        <v>0</v>
      </c>
      <c r="F48" s="75">
        <f>Arkusz1!G59</f>
        <v>0</v>
      </c>
      <c r="G48" s="75">
        <f>Arkusz1!H59</f>
        <v>0</v>
      </c>
      <c r="H48" s="75">
        <f>Arkusz1!I59</f>
        <v>0</v>
      </c>
      <c r="I48" s="75">
        <f>Arkusz1!J59</f>
        <v>0</v>
      </c>
      <c r="J48" s="75">
        <f>Arkusz1!K59</f>
        <v>0</v>
      </c>
    </row>
    <row r="49" spans="3:11" x14ac:dyDescent="0.3">
      <c r="C49" s="75">
        <f>Arkusz1!D60</f>
        <v>0</v>
      </c>
      <c r="D49" s="75">
        <f>Arkusz1!E60</f>
        <v>0</v>
      </c>
      <c r="E49" s="75">
        <f>Arkusz1!F60</f>
        <v>0</v>
      </c>
      <c r="F49" s="75">
        <f>Arkusz1!G60</f>
        <v>0</v>
      </c>
      <c r="G49" s="75">
        <f>Arkusz1!H60</f>
        <v>0</v>
      </c>
      <c r="H49" s="75">
        <f>Arkusz1!I60</f>
        <v>0</v>
      </c>
      <c r="I49" s="75">
        <f>Arkusz1!J60</f>
        <v>0</v>
      </c>
      <c r="J49" s="75">
        <f>Arkusz1!K60</f>
        <v>0</v>
      </c>
    </row>
    <row r="50" spans="3:11" x14ac:dyDescent="0.3">
      <c r="C50" s="79"/>
      <c r="D50" s="79"/>
      <c r="E50" s="79"/>
      <c r="F50" s="75">
        <f>Arkusz1!G61</f>
        <v>0</v>
      </c>
      <c r="G50" s="75">
        <f>Arkusz1!H61</f>
        <v>0</v>
      </c>
      <c r="H50" s="79"/>
      <c r="I50" s="75">
        <f>Arkusz1!J61</f>
        <v>0</v>
      </c>
      <c r="J50" s="75">
        <f>Arkusz1!K61</f>
        <v>0</v>
      </c>
    </row>
    <row r="51" spans="3:11" x14ac:dyDescent="0.3">
      <c r="C51" s="55">
        <f>C46*C$5</f>
        <v>0</v>
      </c>
      <c r="D51" s="55">
        <f>D46*D$5</f>
        <v>0</v>
      </c>
      <c r="E51" s="55">
        <f>E46*E$5</f>
        <v>0</v>
      </c>
      <c r="F51" s="78"/>
      <c r="G51" s="78"/>
      <c r="H51" s="78"/>
      <c r="I51" s="78"/>
      <c r="J51" s="78"/>
    </row>
    <row r="52" spans="3:11" x14ac:dyDescent="0.3">
      <c r="C52" s="55">
        <f>C47*C$6</f>
        <v>0</v>
      </c>
      <c r="D52" s="55">
        <f>D47*D$6</f>
        <v>0</v>
      </c>
      <c r="E52" s="55">
        <f>E47*E$6</f>
        <v>0</v>
      </c>
      <c r="F52" s="78"/>
      <c r="G52" s="78"/>
      <c r="H52" s="78"/>
      <c r="I52" s="78"/>
      <c r="J52" s="78"/>
    </row>
    <row r="53" spans="3:11" x14ac:dyDescent="0.3">
      <c r="C53" s="78"/>
      <c r="D53" s="78"/>
      <c r="E53" s="78"/>
      <c r="F53" s="55">
        <f>F46*F$5</f>
        <v>0</v>
      </c>
      <c r="G53" s="55">
        <f>G46*G$5</f>
        <v>0</v>
      </c>
      <c r="H53" s="55">
        <f>H46*H$5</f>
        <v>0</v>
      </c>
      <c r="I53" s="55">
        <f>I46*I$5</f>
        <v>0</v>
      </c>
      <c r="J53" s="55">
        <f>J46*J$5</f>
        <v>0</v>
      </c>
    </row>
    <row r="54" spans="3:11" x14ac:dyDescent="0.3">
      <c r="C54" s="78"/>
      <c r="D54" s="78"/>
      <c r="E54" s="78"/>
      <c r="F54" s="55">
        <f>F47*F$6</f>
        <v>0</v>
      </c>
      <c r="G54" s="55">
        <f>G47*G$6</f>
        <v>0</v>
      </c>
      <c r="H54" s="55">
        <f>H47*H$6</f>
        <v>0</v>
      </c>
      <c r="I54" s="55">
        <f>I47*I$6</f>
        <v>0</v>
      </c>
      <c r="J54" s="55">
        <f>J47*J$6</f>
        <v>0</v>
      </c>
    </row>
    <row r="55" spans="3:11" x14ac:dyDescent="0.3">
      <c r="C55" s="55">
        <f>C48*K$5</f>
        <v>0</v>
      </c>
      <c r="D55" s="55">
        <f t="shared" ref="D55:J55" si="3">D48*L$5</f>
        <v>0</v>
      </c>
      <c r="E55" s="55">
        <f t="shared" si="3"/>
        <v>0</v>
      </c>
      <c r="F55" s="55">
        <f t="shared" si="3"/>
        <v>0</v>
      </c>
      <c r="G55" s="55">
        <f t="shared" si="3"/>
        <v>0</v>
      </c>
      <c r="H55" s="55">
        <f t="shared" si="3"/>
        <v>0</v>
      </c>
      <c r="I55" s="55">
        <f t="shared" si="3"/>
        <v>0</v>
      </c>
      <c r="J55" s="55">
        <f t="shared" si="3"/>
        <v>0</v>
      </c>
    </row>
    <row r="56" spans="3:11" x14ac:dyDescent="0.3">
      <c r="C56" s="55">
        <f>C49*K$6</f>
        <v>0</v>
      </c>
      <c r="D56" s="55">
        <f t="shared" ref="D56:J56" si="4">D49*L$6</f>
        <v>0</v>
      </c>
      <c r="E56" s="55">
        <f t="shared" si="4"/>
        <v>0</v>
      </c>
      <c r="F56" s="55">
        <f>F49*N$6</f>
        <v>0</v>
      </c>
      <c r="G56" s="55">
        <f>G49*O$6</f>
        <v>0</v>
      </c>
      <c r="H56" s="55">
        <f>H49*P$6</f>
        <v>0</v>
      </c>
      <c r="I56" s="55">
        <f>I49*Q$6</f>
        <v>0</v>
      </c>
      <c r="J56" s="55">
        <f t="shared" si="4"/>
        <v>0</v>
      </c>
    </row>
    <row r="57" spans="3:11" x14ac:dyDescent="0.3">
      <c r="C57" s="78"/>
      <c r="D57" s="78"/>
      <c r="E57" s="78"/>
      <c r="F57" s="55">
        <f>F50*$S$6</f>
        <v>0</v>
      </c>
      <c r="G57" s="55">
        <f>G50*$S$6</f>
        <v>0</v>
      </c>
      <c r="H57" s="78"/>
      <c r="I57" s="55">
        <f>I50*$S$6</f>
        <v>0</v>
      </c>
      <c r="J57" s="55">
        <f>J50*$S$6</f>
        <v>0</v>
      </c>
    </row>
    <row r="59" spans="3:11" x14ac:dyDescent="0.3">
      <c r="K59" s="80"/>
    </row>
  </sheetData>
  <protectedRanges>
    <protectedRange sqref="C34 F35 I35 D36:E36 G37:H37 J37 D38:E38 G39:H39 J39 D40:E40 G41:H41 J41" name="Rozstęp13_6"/>
    <protectedRange sqref="C30:J33" name="Rozstęp7_6"/>
    <protectedRange sqref="C43:J44" name="Rozstęp26"/>
    <protectedRange sqref="C51:E52 F53:J54 C55:J56" name="Rozstęp31_1"/>
    <protectedRange sqref="C46:J50" name="Rozstęp28_1"/>
    <protectedRange sqref="F57:J57" name="Rozstęp34_1"/>
  </protectedRanges>
  <mergeCells count="2">
    <mergeCell ref="A9:A17"/>
    <mergeCell ref="A18:A26"/>
  </mergeCells>
  <dataValidations count="2">
    <dataValidation allowBlank="1" showErrorMessage="1" sqref="B5:S17 B18:B26" xr:uid="{D5747806-8F82-4E78-AF15-D1608D65B69F}"/>
    <dataValidation allowBlank="1" showInputMessage="1" showErrorMessage="1" error="Kwota nie może być wyższa od iloczynu liczby uczniów oraz kwoty na ucznia" sqref="C34:J41 C43:J44 C51:J57" xr:uid="{08DBE257-4001-4ED9-8678-99E2996612C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Arkusz1</vt:lpstr>
      <vt:lpstr>Arkusz2</vt:lpstr>
      <vt:lpstr>Arkusz1!_ftn1</vt:lpstr>
      <vt:lpstr>Arkusz1!_ftnref1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Klonowski</dc:creator>
  <cp:lastModifiedBy>Łęczycka Natalia</cp:lastModifiedBy>
  <cp:lastPrinted>2023-05-16T10:03:22Z</cp:lastPrinted>
  <dcterms:created xsi:type="dcterms:W3CDTF">2023-05-16T06:53:22Z</dcterms:created>
  <dcterms:modified xsi:type="dcterms:W3CDTF">2026-04-15T08:59:15Z</dcterms:modified>
</cp:coreProperties>
</file>