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P2\MONITORING\PORTAL\GOV.PL\Budżet państwa\2 Wykonanie budżetu państwa\2 Operatywka\2020\"/>
    </mc:Choice>
  </mc:AlternateContent>
  <bookViews>
    <workbookView xWindow="0" yWindow="0" windowWidth="28800" windowHeight="10335" tabRatio="941"/>
  </bookViews>
  <sheets>
    <sheet name="TYTUŁ" sheetId="13" r:id="rId1"/>
    <sheet name="SPIS TREŚCI   " sheetId="14" r:id="rId2"/>
    <sheet name="UWAGA" sheetId="18" r:id="rId3"/>
    <sheet name="TABLICA 1" sheetId="59" r:id="rId4"/>
    <sheet name="TABLICA 2" sheetId="60" r:id="rId5"/>
    <sheet name="TABLICA 3" sheetId="67" r:id="rId6"/>
    <sheet name="TABLICA 4 " sheetId="21" r:id="rId7"/>
    <sheet name="TABLICA 5" sheetId="3" r:id="rId8"/>
    <sheet name="TABLICA 6" sheetId="33" r:id="rId9"/>
    <sheet name="TABLICA 7" sheetId="68" r:id="rId10"/>
    <sheet name="TABLICA 8 " sheetId="69" r:id="rId11"/>
    <sheet name="TABLICA 9 " sheetId="70" r:id="rId12"/>
    <sheet name="TABLICA 10 " sheetId="71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72" r:id="rId21"/>
    <sheet name="TABLICA 18" sheetId="73" r:id="rId22"/>
    <sheet name="TABLICA 19" sheetId="74" r:id="rId23"/>
    <sheet name="TABLICA 20" sheetId="75" r:id="rId24"/>
    <sheet name="WYKRES1" sheetId="76" r:id="rId25"/>
    <sheet name="WYKRES2" sheetId="77" r:id="rId26"/>
    <sheet name="WYKRES3" sheetId="78" r:id="rId27"/>
    <sheet name="WYKRES4" sheetId="79" r:id="rId28"/>
    <sheet name="WYKRES5" sheetId="80" r:id="rId29"/>
    <sheet name="WYKRES6" sheetId="81" r:id="rId30"/>
    <sheet name="WYKRES7" sheetId="82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2">#REF!</definedName>
    <definedName name="_______________Ver2" localSheetId="17">#REF!</definedName>
    <definedName name="_______________Ver2" localSheetId="4">#REF!</definedName>
    <definedName name="_______________Ver2" localSheetId="5">#REF!</definedName>
    <definedName name="_______________Ver2" localSheetId="6">#REF!</definedName>
    <definedName name="_______________Ver2" localSheetId="8">#REF!</definedName>
    <definedName name="_______________Ver2" localSheetId="9">#REF!</definedName>
    <definedName name="_______________Ver2" localSheetId="10">#REF!</definedName>
    <definedName name="_______________Ver2" localSheetId="11">#REF!</definedName>
    <definedName name="_______________Ver2">#REF!</definedName>
    <definedName name="______________Ver2" localSheetId="3">#REF!</definedName>
    <definedName name="______________Ver2" localSheetId="12">#REF!</definedName>
    <definedName name="______________Ver2" localSheetId="17">#REF!</definedName>
    <definedName name="______________Ver2" localSheetId="4">#REF!</definedName>
    <definedName name="______________Ver2" localSheetId="5">#REF!</definedName>
    <definedName name="______________Ver2" localSheetId="6">#REF!</definedName>
    <definedName name="______________Ver2" localSheetId="8">#REF!</definedName>
    <definedName name="______________Ver2" localSheetId="9">#REF!</definedName>
    <definedName name="______________Ver2" localSheetId="10">#REF!</definedName>
    <definedName name="______________Ver2" localSheetId="11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2">#REF!</definedName>
    <definedName name="____________Ver2" localSheetId="17">#REF!</definedName>
    <definedName name="____________Ver2" localSheetId="4">#REF!</definedName>
    <definedName name="____________Ver2" localSheetId="5">#REF!</definedName>
    <definedName name="____________Ver2" localSheetId="6">#REF!</definedName>
    <definedName name="____________Ver2" localSheetId="8">#REF!</definedName>
    <definedName name="____________Ver2" localSheetId="9">#REF!</definedName>
    <definedName name="____________Ver2" localSheetId="10">#REF!</definedName>
    <definedName name="____________Ver2" localSheetId="11">#REF!</definedName>
    <definedName name="____________Ver2">#REF!</definedName>
    <definedName name="___________Ver2" localSheetId="3">#REF!</definedName>
    <definedName name="___________Ver2" localSheetId="12">#REF!</definedName>
    <definedName name="___________Ver2" localSheetId="17">#REF!</definedName>
    <definedName name="___________Ver2" localSheetId="4">#REF!</definedName>
    <definedName name="___________Ver2" localSheetId="5">#REF!</definedName>
    <definedName name="___________Ver2" localSheetId="6">#REF!</definedName>
    <definedName name="___________Ver2" localSheetId="9">#REF!</definedName>
    <definedName name="___________Ver2" localSheetId="10">#REF!</definedName>
    <definedName name="___________Ver2" localSheetId="11">#REF!</definedName>
    <definedName name="___________Ver2">#REF!</definedName>
    <definedName name="__________Ver2" localSheetId="3">#REF!</definedName>
    <definedName name="__________Ver2" localSheetId="12">#REF!</definedName>
    <definedName name="__________Ver2" localSheetId="17">#REF!</definedName>
    <definedName name="__________Ver2" localSheetId="4">#REF!</definedName>
    <definedName name="__________Ver2" localSheetId="5">#REF!</definedName>
    <definedName name="__________Ver2" localSheetId="6">#REF!</definedName>
    <definedName name="__________Ver2" localSheetId="9">#REF!</definedName>
    <definedName name="__________Ver2" localSheetId="10">#REF!</definedName>
    <definedName name="__________Ver2" localSheetId="11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2">#REF!</definedName>
    <definedName name="________Ver2" localSheetId="17">#REF!</definedName>
    <definedName name="________Ver2" localSheetId="4">#REF!</definedName>
    <definedName name="________Ver2" localSheetId="5">#REF!</definedName>
    <definedName name="________Ver2" localSheetId="6">#REF!</definedName>
    <definedName name="________Ver2" localSheetId="9">#REF!</definedName>
    <definedName name="________Ver2" localSheetId="10">#REF!</definedName>
    <definedName name="________Ver2" localSheetId="11">#REF!</definedName>
    <definedName name="________Ver2">#REF!</definedName>
    <definedName name="_______Ver2" localSheetId="3">#REF!</definedName>
    <definedName name="_______Ver2" localSheetId="12">#REF!</definedName>
    <definedName name="_______Ver2" localSheetId="17">#REF!</definedName>
    <definedName name="_______Ver2" localSheetId="4">#REF!</definedName>
    <definedName name="_______Ver2" localSheetId="5">#REF!</definedName>
    <definedName name="_______Ver2" localSheetId="6">#REF!</definedName>
    <definedName name="_______Ver2" localSheetId="9">#REF!</definedName>
    <definedName name="_______Ver2" localSheetId="10">#REF!</definedName>
    <definedName name="_______Ver2" localSheetId="11">#REF!</definedName>
    <definedName name="_______Ver2">#REF!</definedName>
    <definedName name="______Ver2" localSheetId="1">#REF!</definedName>
    <definedName name="______Ver2" localSheetId="3">#REF!</definedName>
    <definedName name="______Ver2" localSheetId="12">#REF!</definedName>
    <definedName name="______Ver2" localSheetId="17">#REF!</definedName>
    <definedName name="______Ver2" localSheetId="4">#REF!</definedName>
    <definedName name="______Ver2" localSheetId="5">#REF!</definedName>
    <definedName name="______Ver2" localSheetId="6">#REF!</definedName>
    <definedName name="______Ver2" localSheetId="9">#REF!</definedName>
    <definedName name="______Ver2" localSheetId="10">#REF!</definedName>
    <definedName name="______Ver2" localSheetId="11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2">#REF!</definedName>
    <definedName name="_____tab6" localSheetId="17">#REF!</definedName>
    <definedName name="_____tab6" localSheetId="4">#REF!</definedName>
    <definedName name="_____tab6" localSheetId="5">#REF!</definedName>
    <definedName name="_____tab6" localSheetId="6">#REF!</definedName>
    <definedName name="_____tab6" localSheetId="9">#REF!</definedName>
    <definedName name="_____tab6" localSheetId="10">#REF!</definedName>
    <definedName name="_____tab6" localSheetId="11">#REF!</definedName>
    <definedName name="_____tab6">#REF!</definedName>
    <definedName name="_____Ver2" localSheetId="1">#REF!</definedName>
    <definedName name="_____Ver2" localSheetId="3">#REF!</definedName>
    <definedName name="_____Ver2" localSheetId="12">#REF!</definedName>
    <definedName name="_____Ver2" localSheetId="17">#REF!</definedName>
    <definedName name="_____Ver2" localSheetId="4">#REF!</definedName>
    <definedName name="_____Ver2" localSheetId="5">#REF!</definedName>
    <definedName name="_____Ver2" localSheetId="6">#REF!</definedName>
    <definedName name="_____Ver2" localSheetId="9">#REF!</definedName>
    <definedName name="_____Ver2" localSheetId="10">#REF!</definedName>
    <definedName name="_____Ver2" localSheetId="11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2">#REF!</definedName>
    <definedName name="____tab6" localSheetId="17">#REF!</definedName>
    <definedName name="____tab6" localSheetId="4">#REF!</definedName>
    <definedName name="____tab6" localSheetId="5">#REF!</definedName>
    <definedName name="____tab6" localSheetId="6">#REF!</definedName>
    <definedName name="____tab6" localSheetId="9">#REF!</definedName>
    <definedName name="____tab6" localSheetId="10">#REF!</definedName>
    <definedName name="____tab6" localSheetId="11">#REF!</definedName>
    <definedName name="____tab6">#REF!</definedName>
    <definedName name="____Ver2" localSheetId="1">#REF!</definedName>
    <definedName name="____Ver2" localSheetId="3">#REF!</definedName>
    <definedName name="____Ver2" localSheetId="12">#REF!</definedName>
    <definedName name="____Ver2" localSheetId="17">#REF!</definedName>
    <definedName name="____Ver2" localSheetId="4">#REF!</definedName>
    <definedName name="____Ver2" localSheetId="5">#REF!</definedName>
    <definedName name="____Ver2" localSheetId="6">#REF!</definedName>
    <definedName name="____Ver2" localSheetId="9">#REF!</definedName>
    <definedName name="____Ver2" localSheetId="10">#REF!</definedName>
    <definedName name="____Ver2" localSheetId="11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2">#REF!</definedName>
    <definedName name="___tab6" localSheetId="17">#REF!</definedName>
    <definedName name="___tab6" localSheetId="4">#REF!</definedName>
    <definedName name="___tab6" localSheetId="5">#REF!</definedName>
    <definedName name="___tab6" localSheetId="6">#REF!</definedName>
    <definedName name="___tab6" localSheetId="9">#REF!</definedName>
    <definedName name="___tab6" localSheetId="10">#REF!</definedName>
    <definedName name="___tab6" localSheetId="11">#REF!</definedName>
    <definedName name="___tab6">#REF!</definedName>
    <definedName name="___Ver2" localSheetId="1">#REF!</definedName>
    <definedName name="___Ver2" localSheetId="3">#REF!</definedName>
    <definedName name="___Ver2" localSheetId="12">#REF!</definedName>
    <definedName name="___Ver2" localSheetId="17">#REF!</definedName>
    <definedName name="___Ver2" localSheetId="18">#REF!</definedName>
    <definedName name="___Ver2" localSheetId="4">#REF!</definedName>
    <definedName name="___Ver2" localSheetId="5">#REF!</definedName>
    <definedName name="___Ver2" localSheetId="6">'[1]TABLICA2 (2)'!$A$1:$L$20</definedName>
    <definedName name="___Ver2" localSheetId="9">#REF!</definedName>
    <definedName name="___Ver2" localSheetId="10">#REF!</definedName>
    <definedName name="___Ver2" localSheetId="11">#REF!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2">#REF!</definedName>
    <definedName name="__tab6" localSheetId="17">#REF!</definedName>
    <definedName name="__tab6" localSheetId="4">#REF!</definedName>
    <definedName name="__tab6" localSheetId="5">#REF!</definedName>
    <definedName name="__tab6" localSheetId="6">#REF!</definedName>
    <definedName name="__tab6" localSheetId="9">#REF!</definedName>
    <definedName name="__tab6" localSheetId="10">#REF!</definedName>
    <definedName name="__tab6" localSheetId="11">#REF!</definedName>
    <definedName name="__tab6">#REF!</definedName>
    <definedName name="__Ver2" localSheetId="1">#REF!</definedName>
    <definedName name="__Ver2" localSheetId="3">#REF!</definedName>
    <definedName name="__Ver2" localSheetId="12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5">#REF!</definedName>
    <definedName name="__Ver2" localSheetId="6">#REF!</definedName>
    <definedName name="__Ver2" localSheetId="9">#REF!</definedName>
    <definedName name="__Ver2" localSheetId="10">#REF!</definedName>
    <definedName name="__Ver2" localSheetId="11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18'!$A$6:$HV$59</definedName>
    <definedName name="_xlnm._FilterDatabase" localSheetId="22" hidden="1">'TABLICA 19'!$A$6:$M$226</definedName>
    <definedName name="_xlnm._FilterDatabase" localSheetId="23" hidden="1">'TABLICA 20'!$A$11:$O$99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2">#REF!</definedName>
    <definedName name="_tab6" localSheetId="17">#REF!</definedName>
    <definedName name="_tab6" localSheetId="4">#REF!</definedName>
    <definedName name="_tab6" localSheetId="5">#REF!</definedName>
    <definedName name="_tab6" localSheetId="6">#REF!</definedName>
    <definedName name="_tab6" localSheetId="8">#REF!</definedName>
    <definedName name="_tab6" localSheetId="9">#REF!</definedName>
    <definedName name="_tab6" localSheetId="10">#REF!</definedName>
    <definedName name="_tab6" localSheetId="11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2'!$A$1:$G$23</definedName>
    <definedName name="_Ver2" localSheetId="5">#REF!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2">#REF!</definedName>
    <definedName name="DOVH" localSheetId="17">#REF!</definedName>
    <definedName name="DOVH" localSheetId="4">#REF!</definedName>
    <definedName name="DOVH" localSheetId="5">#REF!</definedName>
    <definedName name="DOVH" localSheetId="6">#REF!</definedName>
    <definedName name="DOVH" localSheetId="9">#REF!</definedName>
    <definedName name="DOVH" localSheetId="10">#REF!</definedName>
    <definedName name="DOVH" localSheetId="11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2">#REF!</definedName>
    <definedName name="ds" localSheetId="17">#REF!</definedName>
    <definedName name="ds" localSheetId="18">#REF!</definedName>
    <definedName name="ds" localSheetId="4">#REF!</definedName>
    <definedName name="ds" localSheetId="5">#REF!</definedName>
    <definedName name="ds" localSheetId="6">#REF!</definedName>
    <definedName name="ds" localSheetId="9">#REF!</definedName>
    <definedName name="ds" localSheetId="10">#REF!</definedName>
    <definedName name="ds" localSheetId="11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2">#REF!</definedName>
    <definedName name="dsgg" localSheetId="17">#REF!</definedName>
    <definedName name="dsgg" localSheetId="4">#REF!</definedName>
    <definedName name="dsgg" localSheetId="5">#REF!</definedName>
    <definedName name="dsgg" localSheetId="6">#REF!</definedName>
    <definedName name="dsgg" localSheetId="9">#REF!</definedName>
    <definedName name="dsgg" localSheetId="10">#REF!</definedName>
    <definedName name="dsgg" localSheetId="11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2">#REF!</definedName>
    <definedName name="marekt6" localSheetId="17">#REF!</definedName>
    <definedName name="marekt6" localSheetId="4">#REF!</definedName>
    <definedName name="marekt6" localSheetId="5">#REF!</definedName>
    <definedName name="marekt6" localSheetId="6">#REF!</definedName>
    <definedName name="marekt6" localSheetId="9">#REF!</definedName>
    <definedName name="marekt6" localSheetId="10">#REF!</definedName>
    <definedName name="marekt6" localSheetId="11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3">'TABLICA 1'!$A$1:$H$60</definedName>
    <definedName name="_xlnm.Print_Area" localSheetId="12">'TABLICA 10 '!$A$1:$L$96</definedName>
    <definedName name="_xlnm.Print_Area" localSheetId="13">'TABLICA 11'!$A$1:$I$55</definedName>
    <definedName name="_xlnm.Print_Area" localSheetId="14">'TABLICA 12'!$A$1:$G$97</definedName>
    <definedName name="_xlnm.Print_Area" localSheetId="15">'TABLICA 13'!$A$1:$H$38</definedName>
    <definedName name="_xlnm.Print_Area" localSheetId="16">'TABLICA 14'!$A$1:$H$31</definedName>
    <definedName name="_xlnm.Print_Area" localSheetId="17">'TABLICA 15 '!$A$1:$F$21</definedName>
    <definedName name="_xlnm.Print_Area" localSheetId="18">'TABLICA 16'!$A$1:$E$30</definedName>
    <definedName name="_xlnm.Print_Area" localSheetId="20">'TABLICA 17'!$A$1:$H$29</definedName>
    <definedName name="_xlnm.Print_Area" localSheetId="21">'TABLICA 18'!$A$1:$D$40</definedName>
    <definedName name="_xlnm.Print_Area" localSheetId="22">'TABLICA 19'!$A$1:$L$225</definedName>
    <definedName name="_xlnm.Print_Area" localSheetId="4">'TABLICA 2'!$A$1:$H$23</definedName>
    <definedName name="_xlnm.Print_Area" localSheetId="23">'TABLICA 20'!$A$1:$N$100</definedName>
    <definedName name="_xlnm.Print_Area" localSheetId="5">'TABLICA 3'!$A$1:$L$90</definedName>
    <definedName name="_xlnm.Print_Area" localSheetId="6">'TABLICA 4 '!$A$9:$E$92</definedName>
    <definedName name="_xlnm.Print_Area" localSheetId="7">'TABLICA 5'!$A$1:$D$26</definedName>
    <definedName name="_xlnm.Print_Area" localSheetId="8">'TABLICA 6'!$B$1:$L$68</definedName>
    <definedName name="_xlnm.Print_Area" localSheetId="9">'TABLICA 7'!$A$12:$L$183</definedName>
    <definedName name="_xlnm.Print_Area" localSheetId="10">'TABLICA 8 '!$A$12:$M$428</definedName>
    <definedName name="_xlnm.Print_Area" localSheetId="11">'TABLICA 9 '!$A$12:$L$182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13'!$C$2:$G$38</definedName>
    <definedName name="Print_Area_MI" localSheetId="16">'TABLICA 14'!$C$2:$G$30</definedName>
    <definedName name="Print_Area_MI" localSheetId="17">'TABLICA 15 '!$B$1:$F$21</definedName>
    <definedName name="Print_Area_MI" localSheetId="18">#REF!</definedName>
    <definedName name="Print_Area_MI" localSheetId="4">'TABLICA 2'!#REF!</definedName>
    <definedName name="Print_Area_MI" localSheetId="5">#REF!</definedName>
    <definedName name="Print_Area_MI" localSheetId="6">'TABLICA 4 '!$B$1:$E$72</definedName>
    <definedName name="Print_Area_MI" localSheetId="7">'TABLICA 5'!$B$1:$D$25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2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5">#REF!</definedName>
    <definedName name="Programy" localSheetId="6">#REF!</definedName>
    <definedName name="Programy" localSheetId="9">#REF!</definedName>
    <definedName name="Programy" localSheetId="10">#REF!</definedName>
    <definedName name="Programy" localSheetId="11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2">#REF!</definedName>
    <definedName name="t11e" localSheetId="17">#REF!</definedName>
    <definedName name="t11e" localSheetId="4">#REF!</definedName>
    <definedName name="t11e" localSheetId="5">#REF!</definedName>
    <definedName name="t11e" localSheetId="6">#REF!</definedName>
    <definedName name="t11e" localSheetId="9">#REF!</definedName>
    <definedName name="t11e" localSheetId="10">#REF!</definedName>
    <definedName name="t11e" localSheetId="11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2">#REF!</definedName>
    <definedName name="TAB" localSheetId="17">#REF!</definedName>
    <definedName name="TAB" localSheetId="4">#REF!</definedName>
    <definedName name="TAB" localSheetId="5">#REF!</definedName>
    <definedName name="TAB" localSheetId="6">#REF!</definedName>
    <definedName name="TAB" localSheetId="9">#REF!</definedName>
    <definedName name="TAB" localSheetId="10">#REF!</definedName>
    <definedName name="TAB" localSheetId="11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2">#REF!</definedName>
    <definedName name="TAB16ELA" localSheetId="17">#REF!</definedName>
    <definedName name="TAB16ELA" localSheetId="4">#REF!</definedName>
    <definedName name="TAB16ELA" localSheetId="5">#REF!</definedName>
    <definedName name="TAB16ELA" localSheetId="6">#REF!</definedName>
    <definedName name="TAB16ELA" localSheetId="9">#REF!</definedName>
    <definedName name="TAB16ELA" localSheetId="10">#REF!</definedName>
    <definedName name="TAB16ELA" localSheetId="11">#REF!</definedName>
    <definedName name="TAB16ELA" localSheetId="19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2">#REF!</definedName>
    <definedName name="xghfd" localSheetId="17">#REF!</definedName>
    <definedName name="xghfd" localSheetId="4">#REF!</definedName>
    <definedName name="xghfd" localSheetId="5">#REF!</definedName>
    <definedName name="xghfd" localSheetId="6">#REF!</definedName>
    <definedName name="xghfd" localSheetId="9">#REF!</definedName>
    <definedName name="xghfd" localSheetId="10">#REF!</definedName>
    <definedName name="xghfd" localSheetId="11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D99" i="75" l="1"/>
  <c r="E99" i="75"/>
  <c r="F99" i="75"/>
  <c r="G99" i="75"/>
  <c r="H99" i="75"/>
  <c r="I99" i="75"/>
  <c r="J99" i="75"/>
  <c r="K99" i="75"/>
  <c r="L99" i="75"/>
  <c r="M99" i="75"/>
  <c r="N99" i="75"/>
  <c r="I225" i="74"/>
  <c r="I226" i="74" s="1"/>
  <c r="G225" i="74"/>
  <c r="E225" i="74"/>
  <c r="K225" i="74" s="1"/>
  <c r="L224" i="74"/>
  <c r="J224" i="74"/>
  <c r="H224" i="74"/>
  <c r="L223" i="74"/>
  <c r="L222" i="74"/>
  <c r="J222" i="74"/>
  <c r="H222" i="74"/>
  <c r="L221" i="74"/>
  <c r="L220" i="74"/>
  <c r="J219" i="74"/>
  <c r="H219" i="74"/>
  <c r="F219" i="74"/>
  <c r="L218" i="74"/>
  <c r="L217" i="74"/>
  <c r="K217" i="74"/>
  <c r="L216" i="74"/>
  <c r="J215" i="74"/>
  <c r="H215" i="74"/>
  <c r="F215" i="74"/>
  <c r="J213" i="74"/>
  <c r="H213" i="74"/>
  <c r="F213" i="74"/>
  <c r="L212" i="74"/>
  <c r="K212" i="74"/>
  <c r="L211" i="74"/>
  <c r="J210" i="74"/>
  <c r="H210" i="74"/>
  <c r="F210" i="74"/>
  <c r="L209" i="74"/>
  <c r="J208" i="74"/>
  <c r="H208" i="74"/>
  <c r="F208" i="74"/>
  <c r="L207" i="74"/>
  <c r="K207" i="74"/>
  <c r="J207" i="74"/>
  <c r="H207" i="74"/>
  <c r="F207" i="74"/>
  <c r="K204" i="74"/>
  <c r="J204" i="74"/>
  <c r="H204" i="74"/>
  <c r="F204" i="74"/>
  <c r="L203" i="74"/>
  <c r="K203" i="74"/>
  <c r="L202" i="74"/>
  <c r="K202" i="74"/>
  <c r="L201" i="74"/>
  <c r="K201" i="74"/>
  <c r="J201" i="74"/>
  <c r="H201" i="74"/>
  <c r="F201" i="74"/>
  <c r="J199" i="74"/>
  <c r="H199" i="74"/>
  <c r="F199" i="74"/>
  <c r="L198" i="74"/>
  <c r="J198" i="74"/>
  <c r="H198" i="74"/>
  <c r="L197" i="74"/>
  <c r="K197" i="74"/>
  <c r="J197" i="74"/>
  <c r="H197" i="74"/>
  <c r="F197" i="74"/>
  <c r="L196" i="74"/>
  <c r="K196" i="74"/>
  <c r="L195" i="74"/>
  <c r="K195" i="74"/>
  <c r="J195" i="74"/>
  <c r="H195" i="74"/>
  <c r="F195" i="74"/>
  <c r="L194" i="74"/>
  <c r="K194" i="74"/>
  <c r="J194" i="74"/>
  <c r="H194" i="74"/>
  <c r="F194" i="74"/>
  <c r="L193" i="74"/>
  <c r="L192" i="74"/>
  <c r="K192" i="74"/>
  <c r="J192" i="74"/>
  <c r="H192" i="74"/>
  <c r="F192" i="74"/>
  <c r="L191" i="74"/>
  <c r="K191" i="74"/>
  <c r="L190" i="74"/>
  <c r="K190" i="74"/>
  <c r="J190" i="74"/>
  <c r="H190" i="74"/>
  <c r="F190" i="74"/>
  <c r="L189" i="74"/>
  <c r="K189" i="74"/>
  <c r="J189" i="74"/>
  <c r="H189" i="74"/>
  <c r="F189" i="74"/>
  <c r="L188" i="74"/>
  <c r="K188" i="74"/>
  <c r="L187" i="74"/>
  <c r="K187" i="74"/>
  <c r="L186" i="74"/>
  <c r="K186" i="74"/>
  <c r="L185" i="74"/>
  <c r="K185" i="74"/>
  <c r="L184" i="74"/>
  <c r="K184" i="74"/>
  <c r="J184" i="74"/>
  <c r="H184" i="74"/>
  <c r="F184" i="74"/>
  <c r="L183" i="74"/>
  <c r="K183" i="74"/>
  <c r="L182" i="74"/>
  <c r="K182" i="74"/>
  <c r="J181" i="74"/>
  <c r="H181" i="74"/>
  <c r="F181" i="74"/>
  <c r="L180" i="74"/>
  <c r="L177" i="74"/>
  <c r="L176" i="74"/>
  <c r="L175" i="74"/>
  <c r="J175" i="74"/>
  <c r="H175" i="74"/>
  <c r="L173" i="74"/>
  <c r="K173" i="74"/>
  <c r="J173" i="74"/>
  <c r="H173" i="74"/>
  <c r="F173" i="74"/>
  <c r="L172" i="74"/>
  <c r="K172" i="74"/>
  <c r="L171" i="74"/>
  <c r="K171" i="74"/>
  <c r="L170" i="74"/>
  <c r="K170" i="74"/>
  <c r="J170" i="74"/>
  <c r="H170" i="74"/>
  <c r="F170" i="74"/>
  <c r="L169" i="74"/>
  <c r="K169" i="74"/>
  <c r="L168" i="74"/>
  <c r="K168" i="74"/>
  <c r="L167" i="74"/>
  <c r="K167" i="74"/>
  <c r="L164" i="74"/>
  <c r="K164" i="74"/>
  <c r="L163" i="74"/>
  <c r="K163" i="74"/>
  <c r="L162" i="74"/>
  <c r="K162" i="74"/>
  <c r="J161" i="74"/>
  <c r="H161" i="74"/>
  <c r="F161" i="74"/>
  <c r="L160" i="74"/>
  <c r="K160" i="74"/>
  <c r="L159" i="74"/>
  <c r="K159" i="74"/>
  <c r="L156" i="74"/>
  <c r="K156" i="74"/>
  <c r="J156" i="74"/>
  <c r="H156" i="74"/>
  <c r="F156" i="74"/>
  <c r="L155" i="74"/>
  <c r="L150" i="74"/>
  <c r="K150" i="74"/>
  <c r="L149" i="74"/>
  <c r="K149" i="74"/>
  <c r="L148" i="74"/>
  <c r="K148" i="74"/>
  <c r="L147" i="74"/>
  <c r="K147" i="74"/>
  <c r="L146" i="74"/>
  <c r="L145" i="74"/>
  <c r="K145" i="74"/>
  <c r="J145" i="74"/>
  <c r="H145" i="74"/>
  <c r="F145" i="74"/>
  <c r="L144" i="74"/>
  <c r="K144" i="74"/>
  <c r="L143" i="74"/>
  <c r="K143" i="74"/>
  <c r="L142" i="74"/>
  <c r="K142" i="74"/>
  <c r="L141" i="74"/>
  <c r="K141" i="74"/>
  <c r="L140" i="74"/>
  <c r="K140" i="74"/>
  <c r="L139" i="74"/>
  <c r="K139" i="74"/>
  <c r="L138" i="74"/>
  <c r="K138" i="74"/>
  <c r="L137" i="74"/>
  <c r="K137" i="74"/>
  <c r="L136" i="74"/>
  <c r="K136" i="74"/>
  <c r="L135" i="74"/>
  <c r="K135" i="74"/>
  <c r="L134" i="74"/>
  <c r="K134" i="74"/>
  <c r="L131" i="74"/>
  <c r="K131" i="74"/>
  <c r="J131" i="74"/>
  <c r="H131" i="74"/>
  <c r="F131" i="74"/>
  <c r="L130" i="74"/>
  <c r="K130" i="74"/>
  <c r="L129" i="74"/>
  <c r="J129" i="74"/>
  <c r="H129" i="74"/>
  <c r="F129" i="74"/>
  <c r="L128" i="74"/>
  <c r="K128" i="74"/>
  <c r="L127" i="74"/>
  <c r="K127" i="74"/>
  <c r="L126" i="74"/>
  <c r="K126" i="74"/>
  <c r="L125" i="74"/>
  <c r="K125" i="74"/>
  <c r="J125" i="74"/>
  <c r="H125" i="74"/>
  <c r="F125" i="74"/>
  <c r="L124" i="74"/>
  <c r="K124" i="74"/>
  <c r="L123" i="74"/>
  <c r="K123" i="74"/>
  <c r="L122" i="74"/>
  <c r="K122" i="74"/>
  <c r="L120" i="74"/>
  <c r="K120" i="74"/>
  <c r="J119" i="74"/>
  <c r="H119" i="74"/>
  <c r="F119" i="74"/>
  <c r="L118" i="74"/>
  <c r="K118" i="74"/>
  <c r="L117" i="74"/>
  <c r="K117" i="74"/>
  <c r="L116" i="74"/>
  <c r="K116" i="74"/>
  <c r="L115" i="74"/>
  <c r="K115" i="74"/>
  <c r="L114" i="74"/>
  <c r="K114" i="74"/>
  <c r="L113" i="74"/>
  <c r="K113" i="74"/>
  <c r="L112" i="74"/>
  <c r="K112" i="74"/>
  <c r="L111" i="74"/>
  <c r="K111" i="74"/>
  <c r="L110" i="74"/>
  <c r="K110" i="74"/>
  <c r="L109" i="74"/>
  <c r="K109" i="74"/>
  <c r="L108" i="74"/>
  <c r="K108" i="74"/>
  <c r="L107" i="74"/>
  <c r="K107" i="74"/>
  <c r="L106" i="74"/>
  <c r="K106" i="74"/>
  <c r="L105" i="74"/>
  <c r="K105" i="74"/>
  <c r="L104" i="74"/>
  <c r="K104" i="74"/>
  <c r="L103" i="74"/>
  <c r="K103" i="74"/>
  <c r="L102" i="74"/>
  <c r="K102" i="74"/>
  <c r="L101" i="74"/>
  <c r="K101" i="74"/>
  <c r="L100" i="74"/>
  <c r="K100" i="74"/>
  <c r="L99" i="74"/>
  <c r="K99" i="74"/>
  <c r="L98" i="74"/>
  <c r="K98" i="74"/>
  <c r="L97" i="74"/>
  <c r="K97" i="74"/>
  <c r="L96" i="74"/>
  <c r="K96" i="74"/>
  <c r="L95" i="74"/>
  <c r="K95" i="74"/>
  <c r="L93" i="74"/>
  <c r="K93" i="74"/>
  <c r="L92" i="74"/>
  <c r="K92" i="74"/>
  <c r="L91" i="74"/>
  <c r="K91" i="74"/>
  <c r="L90" i="74"/>
  <c r="K90" i="74"/>
  <c r="L89" i="74"/>
  <c r="K89" i="74"/>
  <c r="L88" i="74"/>
  <c r="K88" i="74"/>
  <c r="J88" i="74"/>
  <c r="H88" i="74"/>
  <c r="F88" i="74"/>
  <c r="L87" i="74"/>
  <c r="K87" i="74"/>
  <c r="J87" i="74"/>
  <c r="H87" i="74"/>
  <c r="F87" i="74"/>
  <c r="L84" i="74"/>
  <c r="K84" i="74"/>
  <c r="L83" i="74"/>
  <c r="K83" i="74"/>
  <c r="L82" i="74"/>
  <c r="K82" i="74"/>
  <c r="L81" i="74"/>
  <c r="K81" i="74"/>
  <c r="L78" i="74"/>
  <c r="K78" i="74"/>
  <c r="L77" i="74"/>
  <c r="K77" i="74"/>
  <c r="L76" i="74"/>
  <c r="K76" i="74"/>
  <c r="L75" i="74"/>
  <c r="K75" i="74"/>
  <c r="L74" i="74"/>
  <c r="K74" i="74"/>
  <c r="J72" i="74"/>
  <c r="H72" i="74"/>
  <c r="F72" i="74"/>
  <c r="L71" i="74"/>
  <c r="K71" i="74"/>
  <c r="L70" i="74"/>
  <c r="K70" i="74"/>
  <c r="L69" i="74"/>
  <c r="K69" i="74"/>
  <c r="L68" i="74"/>
  <c r="K68" i="74"/>
  <c r="L67" i="74"/>
  <c r="K67" i="74"/>
  <c r="L66" i="74"/>
  <c r="K66" i="74"/>
  <c r="L65" i="74"/>
  <c r="K65" i="74"/>
  <c r="L64" i="74"/>
  <c r="K64" i="74"/>
  <c r="L63" i="74"/>
  <c r="K63" i="74"/>
  <c r="L62" i="74"/>
  <c r="K62" i="74"/>
  <c r="L61" i="74"/>
  <c r="K61" i="74"/>
  <c r="L60" i="74"/>
  <c r="K60" i="74"/>
  <c r="L59" i="74"/>
  <c r="K59" i="74"/>
  <c r="L58" i="74"/>
  <c r="K58" i="74"/>
  <c r="L57" i="74"/>
  <c r="K57" i="74"/>
  <c r="L56" i="74"/>
  <c r="K56" i="74"/>
  <c r="L55" i="74"/>
  <c r="K55" i="74"/>
  <c r="L53" i="74"/>
  <c r="K53" i="74"/>
  <c r="L52" i="74"/>
  <c r="K52" i="74"/>
  <c r="L51" i="74"/>
  <c r="K51" i="74"/>
  <c r="J50" i="74"/>
  <c r="H50" i="74"/>
  <c r="F50" i="74"/>
  <c r="L49" i="74"/>
  <c r="K49" i="74"/>
  <c r="L48" i="74"/>
  <c r="K48" i="74"/>
  <c r="J48" i="74"/>
  <c r="H48" i="74"/>
  <c r="F48" i="74"/>
  <c r="L47" i="74"/>
  <c r="K47" i="74"/>
  <c r="L46" i="74"/>
  <c r="K46" i="74"/>
  <c r="L45" i="74"/>
  <c r="K45" i="74"/>
  <c r="L44" i="74"/>
  <c r="K44" i="74"/>
  <c r="L43" i="74"/>
  <c r="K43" i="74"/>
  <c r="L42" i="74"/>
  <c r="K42" i="74"/>
  <c r="J42" i="74"/>
  <c r="H42" i="74"/>
  <c r="F42" i="74"/>
  <c r="L41" i="74"/>
  <c r="K41" i="74"/>
  <c r="J41" i="74"/>
  <c r="H41" i="74"/>
  <c r="F41" i="74"/>
  <c r="L40" i="74"/>
  <c r="K40" i="74"/>
  <c r="L39" i="74"/>
  <c r="K39" i="74"/>
  <c r="L36" i="74"/>
  <c r="K36" i="74"/>
  <c r="L35" i="74"/>
  <c r="K35" i="74"/>
  <c r="L32" i="74"/>
  <c r="K32" i="74"/>
  <c r="L31" i="74"/>
  <c r="K31" i="74"/>
  <c r="L30" i="74"/>
  <c r="K30" i="74"/>
  <c r="J28" i="74"/>
  <c r="H28" i="74"/>
  <c r="F28" i="74"/>
  <c r="L27" i="74"/>
  <c r="K27" i="74"/>
  <c r="L26" i="74"/>
  <c r="K26" i="74"/>
  <c r="L25" i="74"/>
  <c r="K25" i="74"/>
  <c r="L24" i="74"/>
  <c r="K24" i="74"/>
  <c r="L23" i="74"/>
  <c r="K23" i="74"/>
  <c r="L22" i="74"/>
  <c r="K22" i="74"/>
  <c r="J22" i="74"/>
  <c r="H22" i="74"/>
  <c r="F22" i="74"/>
  <c r="L21" i="74"/>
  <c r="K21" i="74"/>
  <c r="L20" i="74"/>
  <c r="K20" i="74"/>
  <c r="L19" i="74"/>
  <c r="L18" i="74"/>
  <c r="K18" i="74"/>
  <c r="L17" i="74"/>
  <c r="L16" i="74"/>
  <c r="K16" i="74"/>
  <c r="J16" i="74"/>
  <c r="H16" i="74"/>
  <c r="F16" i="74"/>
  <c r="L15" i="74"/>
  <c r="K15" i="74"/>
  <c r="L14" i="74"/>
  <c r="K14" i="74"/>
  <c r="L13" i="74"/>
  <c r="K13" i="74"/>
  <c r="J13" i="74"/>
  <c r="H13" i="74"/>
  <c r="H225" i="74" s="1"/>
  <c r="F13" i="74"/>
  <c r="L12" i="74"/>
  <c r="K12" i="74"/>
  <c r="L11" i="74"/>
  <c r="K11" i="74"/>
  <c r="J11" i="74"/>
  <c r="H11" i="74"/>
  <c r="F11" i="74"/>
  <c r="L10" i="74"/>
  <c r="K10" i="74"/>
  <c r="J10" i="74"/>
  <c r="H10" i="74"/>
  <c r="F10" i="74"/>
  <c r="L9" i="74"/>
  <c r="K9" i="74"/>
  <c r="J8" i="74"/>
  <c r="H8" i="74"/>
  <c r="F8" i="74"/>
  <c r="L7" i="74"/>
  <c r="K7" i="74"/>
  <c r="J7" i="74"/>
  <c r="J225" i="74" s="1"/>
  <c r="H7" i="74"/>
  <c r="F7" i="74"/>
  <c r="F225" i="74" s="1"/>
  <c r="D35" i="73"/>
  <c r="D34" i="73"/>
  <c r="D33" i="73"/>
  <c r="B32" i="73"/>
  <c r="B36" i="73" s="1"/>
  <c r="D31" i="73"/>
  <c r="D30" i="73"/>
  <c r="D29" i="73"/>
  <c r="C28" i="73"/>
  <c r="D28" i="73" s="1"/>
  <c r="B28" i="73"/>
  <c r="D27" i="73"/>
  <c r="D26" i="73"/>
  <c r="D25" i="73"/>
  <c r="D24" i="73"/>
  <c r="D23" i="73"/>
  <c r="D22" i="73"/>
  <c r="D21" i="73"/>
  <c r="D20" i="73"/>
  <c r="D19" i="73"/>
  <c r="D18" i="73"/>
  <c r="D17" i="73"/>
  <c r="D16" i="73"/>
  <c r="D15" i="73"/>
  <c r="D14" i="73"/>
  <c r="D13" i="73"/>
  <c r="D12" i="73"/>
  <c r="D11" i="73"/>
  <c r="D10" i="73"/>
  <c r="D9" i="73"/>
  <c r="D8" i="73"/>
  <c r="D7" i="73"/>
  <c r="C32" i="73" l="1"/>
  <c r="L225" i="74"/>
  <c r="L177" i="70"/>
  <c r="K177" i="70"/>
  <c r="J177" i="70"/>
  <c r="I177" i="70"/>
  <c r="H177" i="70"/>
  <c r="G177" i="70"/>
  <c r="F177" i="70"/>
  <c r="D32" i="73" l="1"/>
  <c r="C36" i="73"/>
  <c r="D36" i="73" s="1"/>
  <c r="L179" i="70"/>
  <c r="K179" i="70"/>
  <c r="J179" i="70"/>
  <c r="I179" i="70"/>
  <c r="H179" i="70"/>
  <c r="G179" i="70"/>
  <c r="F179" i="70"/>
  <c r="L178" i="70"/>
  <c r="K178" i="70"/>
  <c r="J178" i="70"/>
  <c r="I178" i="70"/>
  <c r="H178" i="70"/>
  <c r="G178" i="70"/>
  <c r="F178" i="70"/>
  <c r="L180" i="70" l="1"/>
  <c r="K180" i="70"/>
  <c r="J180" i="70"/>
  <c r="I180" i="70"/>
  <c r="H180" i="70"/>
  <c r="G180" i="70"/>
  <c r="F180" i="70"/>
  <c r="E179" i="70"/>
  <c r="L181" i="70"/>
  <c r="K181" i="70"/>
  <c r="J181" i="70"/>
  <c r="I181" i="70"/>
  <c r="H181" i="70"/>
  <c r="G181" i="70"/>
  <c r="F181" i="70"/>
  <c r="E177" i="70" l="1"/>
  <c r="E178" i="70"/>
  <c r="E181" i="70" s="1"/>
  <c r="E180" i="70" l="1"/>
  <c r="G31" i="59" l="1"/>
  <c r="H36" i="47" l="1"/>
  <c r="F36" i="47"/>
  <c r="E36" i="47"/>
  <c r="D36" i="47"/>
  <c r="G36" i="47" l="1"/>
</calcChain>
</file>

<file path=xl/sharedStrings.xml><?xml version="1.0" encoding="utf-8"?>
<sst xmlns="http://schemas.openxmlformats.org/spreadsheetml/2006/main" count="4311" uniqueCount="891">
  <si>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</si>
  <si>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</si>
  <si>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</si>
  <si>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</si>
  <si>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</si>
  <si>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</si>
  <si>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</si>
  <si>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</si>
  <si>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</si>
  <si>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</si>
  <si>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</si>
  <si>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</si>
  <si>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</si>
  <si>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</si>
  <si>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</si>
  <si>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</si>
  <si>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</si>
  <si>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</si>
  <si>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</si>
  <si>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</si>
  <si>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</si>
  <si>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</si>
  <si>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</si>
  <si>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</si>
  <si>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</si>
  <si>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</si>
  <si>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</si>
  <si>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</si>
  <si>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</si>
  <si>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</si>
  <si>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</si>
  <si>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</si>
  <si>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</si>
  <si>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</si>
  <si>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</si>
  <si>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</si>
  <si>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</si>
  <si>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</si>
  <si>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</si>
  <si>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</si>
  <si>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</si>
  <si>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</si>
  <si>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</si>
  <si>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</si>
  <si>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</si>
  <si>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</si>
  <si>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</si>
  <si>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</si>
  <si>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</si>
  <si>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</si>
  <si>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</si>
  <si>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</si>
  <si>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</si>
  <si>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</si>
  <si>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</si>
  <si>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</si>
  <si>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</si>
  <si>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</si>
  <si>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</si>
  <si>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</si>
  <si>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</si>
  <si>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</si>
  <si>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</si>
  <si>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</si>
  <si>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</si>
  <si>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</si>
  <si>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</si>
  <si>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</si>
  <si>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</si>
  <si>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</si>
  <si>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</si>
  <si>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</si>
  <si>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</si>
  <si>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</si>
  <si>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</si>
  <si>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</si>
  <si>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</si>
  <si>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</si>
  <si>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</si>
  <si>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</si>
  <si>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</si>
  <si>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</si>
  <si>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</si>
  <si>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</si>
  <si>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</si>
  <si>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</si>
  <si>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</si>
  <si>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</si>
  <si>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</si>
  <si>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</si>
  <si>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</si>
  <si>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</si>
  <si>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</si>
  <si>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</si>
  <si>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</si>
  <si>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</si>
  <si>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</si>
  <si>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</si>
  <si>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</si>
  <si>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</si>
  <si>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</si>
  <si>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</si>
  <si>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</si>
  <si>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</si>
  <si>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</si>
  <si>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</si>
  <si>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</si>
  <si>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</si>
  <si>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</si>
  <si>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</si>
  <si>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</si>
  <si>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</si>
  <si>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</si>
  <si>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</si>
  <si>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</si>
  <si>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</si>
  <si>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</si>
  <si>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</si>
  <si>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</si>
  <si>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</si>
  <si>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</si>
  <si>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</si>
  <si>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</si>
  <si>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</si>
  <si>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</si>
  <si>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</si>
  <si>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</si>
  <si>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</si>
  <si>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</si>
  <si>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</si>
  <si>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</si>
  <si>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</si>
  <si>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</si>
  <si>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</si>
  <si>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</si>
  <si>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</si>
  <si>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</si>
  <si>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</si>
  <si>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</si>
  <si>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</si>
  <si>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</si>
  <si>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</si>
  <si>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</si>
  <si>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</si>
  <si>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</si>
  <si>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</si>
  <si>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</si>
  <si>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</si>
  <si>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</si>
  <si>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</si>
  <si>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</si>
  <si>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</si>
  <si>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</si>
  <si>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</si>
  <si>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</si>
  <si>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</si>
  <si>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</si>
  <si>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</si>
  <si>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</si>
  <si>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</si>
  <si>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</si>
  <si>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</si>
  <si>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</si>
  <si>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</si>
  <si>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</si>
  <si>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</si>
  <si>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</si>
  <si>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</si>
  <si>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</si>
  <si>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</si>
  <si>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</si>
  <si>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</si>
  <si>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</si>
  <si>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</si>
  <si>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</si>
  <si>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</si>
  <si>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</si>
  <si>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</si>
  <si>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</si>
  <si>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</si>
  <si>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</si>
  <si>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</si>
  <si>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</si>
  <si>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</si>
  <si>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</si>
  <si>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</si>
  <si>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</si>
  <si>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</si>
  <si>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</si>
  <si>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</si>
  <si>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</si>
  <si>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</si>
  <si>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</si>
  <si>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</si>
  <si>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</si>
  <si>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</si>
  <si>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</si>
  <si>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</si>
  <si>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</si>
  <si>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</si>
  <si>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</si>
  <si>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</si>
  <si>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</si>
  <si>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</si>
  <si>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</si>
  <si>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</si>
  <si>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</si>
  <si>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</si>
  <si>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</si>
  <si>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</si>
  <si>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</si>
  <si>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</si>
  <si>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</si>
  <si>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</si>
  <si>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</si>
  <si>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</si>
  <si>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</si>
  <si>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</si>
  <si>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</si>
  <si>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</si>
  <si>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</si>
  <si>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</si>
  <si>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</si>
  <si>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</si>
  <si>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</si>
  <si>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</si>
  <si>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</si>
  <si>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</si>
  <si>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</si>
  <si>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</si>
  <si>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</si>
  <si>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</si>
  <si>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</si>
  <si>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</si>
  <si>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</si>
  <si>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</si>
  <si>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</si>
  <si>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</si>
  <si>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</si>
  <si>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</si>
  <si>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</si>
  <si>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</si>
  <si>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</si>
  <si>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</si>
  <si>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</si>
  <si>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</si>
  <si>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</si>
  <si>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</si>
  <si>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</si>
  <si>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</si>
  <si>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</si>
  <si>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</si>
  <si>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</si>
  <si>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</si>
  <si>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</si>
  <si>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</si>
  <si>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</si>
  <si>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</si>
  <si>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</si>
  <si>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</si>
  <si>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</si>
  <si>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</si>
  <si>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</si>
  <si>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</si>
  <si>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</si>
  <si>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</si>
  <si>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</si>
  <si>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</si>
  <si>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</si>
  <si>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</si>
  <si>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</si>
  <si>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</si>
  <si>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</si>
  <si>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</si>
  <si>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</si>
  <si>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</si>
  <si>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</si>
  <si>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</si>
  <si>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</si>
  <si>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</si>
  <si>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</si>
  <si>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</si>
  <si>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</si>
  <si>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</si>
  <si>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</si>
  <si>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</si>
  <si>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</si>
  <si>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</si>
  <si>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</si>
  <si>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</si>
  <si>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</si>
  <si>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</si>
  <si>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</si>
  <si>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</si>
  <si>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</si>
  <si>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</si>
  <si>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</si>
  <si>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</si>
  <si>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</si>
  <si>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</si>
  <si>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</si>
  <si>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</si>
  <si>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</si>
  <si>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</si>
  <si>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</si>
  <si>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</si>
  <si>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</si>
  <si>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</si>
  <si>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</si>
  <si>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</si>
  <si>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</si>
  <si>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</si>
  <si>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</si>
  <si>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</si>
  <si>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</si>
  <si>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</si>
  <si>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</si>
  <si>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</si>
  <si>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</si>
  <si>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</si>
  <si>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</si>
  <si>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</si>
  <si>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</si>
  <si>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</si>
  <si>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</si>
  <si>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</si>
  <si>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</si>
  <si>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</si>
  <si>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</si>
  <si>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</si>
  <si>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</si>
  <si>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</si>
  <si>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</si>
  <si>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</si>
  <si>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</si>
  <si>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</si>
  <si>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</si>
  <si>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</si>
  <si>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</si>
  <si>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</si>
  <si>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</si>
  <si>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</si>
  <si>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</si>
  <si>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</si>
  <si>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</si>
  <si>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</si>
  <si>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</si>
  <si>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</si>
  <si>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</si>
  <si>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</si>
  <si>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</si>
  <si>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</si>
  <si>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</si>
  <si>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</si>
  <si>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</si>
  <si>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</si>
  <si>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</si>
  <si>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</si>
  <si>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</si>
  <si>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</si>
  <si>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</si>
  <si>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</si>
  <si>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</si>
  <si>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</si>
  <si>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</si>
  <si>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</si>
  <si>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</si>
  <si>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</si>
  <si>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</si>
  <si>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</si>
  <si>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</si>
  <si>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</si>
  <si>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</si>
  <si>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</si>
  <si>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</si>
  <si>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</si>
  <si>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</si>
  <si>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</si>
  <si>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</si>
  <si>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</si>
  <si>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</si>
  <si>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</si>
  <si>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</si>
  <si>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</si>
  <si>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</si>
  <si>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</si>
  <si>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</si>
  <si>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</si>
  <si>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</si>
  <si>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</si>
  <si>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</si>
  <si>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</si>
  <si>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</si>
  <si>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</si>
  <si>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</si>
  <si>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</si>
  <si>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</si>
  <si>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</si>
  <si>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</si>
  <si>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</si>
  <si>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</si>
  <si>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</si>
  <si>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</si>
  <si>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</si>
  <si>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</si>
  <si>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</si>
  <si>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</si>
  <si>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</si>
  <si>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</si>
  <si>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</si>
  <si>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</si>
  <si>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</si>
  <si>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</si>
  <si>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</si>
  <si>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</si>
  <si>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</si>
  <si>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</si>
  <si>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</si>
  <si>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</si>
  <si>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</si>
  <si>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</si>
  <si>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</si>
  <si>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</si>
  <si>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</si>
  <si>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</si>
  <si>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</si>
  <si>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</si>
  <si>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</si>
  <si>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</si>
  <si>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</si>
  <si>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</si>
  <si>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</si>
  <si>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</si>
  <si>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</si>
  <si>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</si>
  <si>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</si>
  <si>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</si>
  <si>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</si>
  <si>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</si>
  <si>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</si>
  <si>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</si>
  <si>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</si>
  <si>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</si>
  <si>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</si>
  <si>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</si>
  <si>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</si>
  <si>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</si>
  <si>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</si>
  <si>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</si>
  <si>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</si>
  <si>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</si>
  <si>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</si>
  <si>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</si>
  <si>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</si>
  <si>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</si>
  <si>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</si>
  <si>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</si>
  <si>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</si>
  <si>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</si>
  <si>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</si>
  <si>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</si>
  <si>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</si>
  <si>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</si>
  <si>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</si>
  <si>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</si>
  <si>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</si>
  <si>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</si>
  <si>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</si>
  <si>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</si>
  <si>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</si>
  <si>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</si>
  <si>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</si>
  <si>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</si>
  <si>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</si>
  <si>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</si>
  <si>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</si>
  <si>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</si>
  <si>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</si>
  <si>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</si>
  <si>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</si>
  <si>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</si>
  <si>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</si>
  <si>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</si>
  <si>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</si>
  <si>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</si>
  <si>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</si>
  <si>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</si>
  <si>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</si>
  <si>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</si>
  <si>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</si>
  <si>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</si>
  <si>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</si>
  <si>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</si>
  <si>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</si>
  <si>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</si>
  <si>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</si>
  <si>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</si>
  <si>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</si>
  <si>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</si>
  <si>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</si>
  <si>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</si>
  <si>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</si>
  <si>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</si>
  <si>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</si>
  <si>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</si>
  <si>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</si>
  <si>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</si>
  <si>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</si>
  <si>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</si>
  <si>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</si>
  <si>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</si>
  <si>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</si>
  <si>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</si>
  <si>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</si>
  <si>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</si>
  <si>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</si>
  <si>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</si>
  <si>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</si>
  <si>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</si>
  <si>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</si>
  <si>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</si>
  <si>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</si>
  <si>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</si>
  <si>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</si>
  <si>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</si>
  <si>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</si>
  <si>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</si>
  <si>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</si>
  <si>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</si>
  <si>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</si>
  <si>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</si>
  <si>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</si>
  <si>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</si>
  <si>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</si>
  <si>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</si>
  <si>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</si>
  <si>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</si>
  <si>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</si>
  <si>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</si>
  <si>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</si>
  <si>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</si>
  <si>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</si>
  <si>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</si>
  <si>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</si>
  <si>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</si>
  <si>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</si>
  <si>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</si>
  <si>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</si>
  <si>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</si>
  <si>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</si>
  <si>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</si>
  <si>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</si>
  <si>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</si>
  <si>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</si>
  <si>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</si>
  <si>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</si>
  <si>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</si>
  <si>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</si>
  <si>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</si>
  <si>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</si>
  <si>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</si>
  <si>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</si>
  <si>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</si>
  <si>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</si>
  <si>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</si>
  <si>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</si>
  <si>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</si>
  <si>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</si>
  <si>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</si>
  <si>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</si>
  <si>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</si>
  <si>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</si>
  <si>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</si>
  <si>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</si>
  <si>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</si>
  <si>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</si>
  <si>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</si>
  <si>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</si>
  <si>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</si>
  <si>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</si>
  <si>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</si>
  <si>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</si>
  <si>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</si>
  <si>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</si>
  <si>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</si>
  <si>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</si>
  <si>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</si>
  <si>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</si>
  <si>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</si>
  <si>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</si>
  <si>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</si>
  <si>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</si>
  <si>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</si>
  <si>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</si>
  <si>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</si>
  <si>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</si>
  <si>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</si>
  <si>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</si>
  <si>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</si>
  <si>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</si>
  <si>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</si>
  <si>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</si>
  <si>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</si>
  <si>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</si>
  <si>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</si>
  <si>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</si>
  <si>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</si>
  <si>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</si>
  <si>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</si>
  <si>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</si>
  <si>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</si>
  <si>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</si>
  <si>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</si>
  <si>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</si>
  <si>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</si>
  <si>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</si>
  <si>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</si>
  <si>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</si>
  <si>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</si>
  <si>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</si>
  <si>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</si>
  <si>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</si>
  <si>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</si>
  <si>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</si>
  <si>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</si>
  <si>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</si>
  <si>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</si>
  <si>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</si>
  <si>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</si>
  <si>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</si>
  <si>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</si>
  <si>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</si>
  <si>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</si>
  <si>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</si>
  <si>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</si>
  <si>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</si>
  <si>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</si>
  <si>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</si>
  <si>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</si>
  <si>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</si>
  <si>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</si>
  <si>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</si>
  <si>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</si>
  <si>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</si>
  <si>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</si>
  <si>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</si>
  <si>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</si>
  <si>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</si>
  <si>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</si>
  <si>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</si>
  <si>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</si>
  <si>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</si>
  <si>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</si>
  <si>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</si>
  <si>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</si>
  <si>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</si>
  <si>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</si>
  <si>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</si>
  <si>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</si>
  <si>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</si>
  <si>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</si>
  <si>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</si>
  <si>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</si>
  <si>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</si>
  <si>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</si>
  <si>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</si>
  <si>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</si>
  <si>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</si>
  <si>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</si>
  <si>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</si>
  <si>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</si>
  <si>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</si>
  <si>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</si>
  <si>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</si>
  <si>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</si>
  <si>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</si>
  <si>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</si>
  <si>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</si>
  <si>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</si>
  <si>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</si>
  <si>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</si>
  <si>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</si>
  <si>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</si>
  <si>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</si>
  <si>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</si>
  <si>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</si>
  <si>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</si>
  <si>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</si>
  <si>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</si>
  <si>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</si>
  <si>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</si>
  <si>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</si>
  <si>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</si>
  <si>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</si>
  <si>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</si>
  <si>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</si>
  <si>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</si>
  <si>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</si>
  <si>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</si>
  <si>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</si>
  <si>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</si>
  <si>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R o k     2 0 1 9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</si>
  <si>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</si>
  <si>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</si>
  <si>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</si>
  <si>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</si>
  <si>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</si>
  <si>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</si>
  <si>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</si>
  <si>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</si>
  <si>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</si>
  <si>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</si>
  <si>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</si>
  <si>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 xml:space="preserve">              Pozostałe zobowiązania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</si>
  <si>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</si>
  <si>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</si>
  <si>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</si>
  <si>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</si>
  <si>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</si>
  <si>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</si>
  <si>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</si>
  <si>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</si>
  <si>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</si>
  <si>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</si>
  <si>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</si>
  <si>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</si>
  <si>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</si>
  <si>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>*)  wskaźnik powyżej 1000</t>
  </si>
  <si>
    <t>Wytwarzanie i zaopatrywanie w energię elektryczną,  gaz i wodę</t>
  </si>
  <si>
    <t>R o k     2 0 2 0</t>
  </si>
  <si>
    <t>W  LATACH  2019 - 2020</t>
  </si>
  <si>
    <t xml:space="preserve">  Zestawienie  ogólne - porównanie  wykonania  budżetu  państwa  w  latach  2019 - 2020</t>
  </si>
  <si>
    <t>1.11. Pozostałe dochody podatkowe</t>
  </si>
  <si>
    <t>1.10. Podatki zniesione</t>
  </si>
  <si>
    <t>1. 9. Podatek tonażowy</t>
  </si>
  <si>
    <t>1. 8. Podatek od sprzedaży detalicznej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</si>
  <si>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</si>
  <si>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</si>
  <si>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</si>
  <si>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</si>
  <si>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 xml:space="preserve">        - wpłaty z zysku od przedsiębiorstw państwowych i jednoosobowych spółek Skarbu Państwa.</t>
  </si>
  <si>
    <t xml:space="preserve">                 swap  oraz innych tytułów  płatne do końca 2020 r.</t>
  </si>
  <si>
    <t>Dotacje podmiotowe oraz subwencje z budżetu dla jednostek (podmiotów) szkolnictwa wyższego i nauki</t>
  </si>
  <si>
    <t>na 2020 rok</t>
  </si>
  <si>
    <t>Ustawa budżetowa na 2020</t>
  </si>
  <si>
    <t xml:space="preserve">   na 2020 rok</t>
  </si>
  <si>
    <t xml:space="preserve">                                 a - Ustawa budżetowa</t>
  </si>
  <si>
    <t>51</t>
  </si>
  <si>
    <t>51 - Klimat</t>
  </si>
  <si>
    <t>Klimat</t>
  </si>
  <si>
    <t>*)</t>
  </si>
  <si>
    <t>I - IV</t>
  </si>
  <si>
    <t>I - V</t>
  </si>
  <si>
    <t>I - VI</t>
  </si>
  <si>
    <t>55</t>
  </si>
  <si>
    <t>Aktywa Państwowe</t>
  </si>
  <si>
    <t>55 - Aktywa Państwowe</t>
  </si>
  <si>
    <t>ZA STYCZEŃ - KWIECIEŃ 2020 ROKU</t>
  </si>
  <si>
    <t xml:space="preserve">                9 052 446 tys. zł - zobowiązania części 79 z tytułu odsetek, dyskonta i opłat od kredytów otrzymanych, wyemitowanych obligacji Skarbu Państwa i transakcji</t>
  </si>
  <si>
    <t xml:space="preserve">         oraz innych tytułów płatne do końca 2020 r. w kwocie 9 052 446 tys. zł. Pozostałe zobowiazania płatne w latach następnych.</t>
  </si>
  <si>
    <t xml:space="preserve"> I - V</t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</si>
  <si>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tym część oświatowa subwencji ogólnej za maj</t>
    </r>
    <r>
      <rPr>
        <sz val="11"/>
        <rFont val="Arial"/>
        <family val="2"/>
        <charset val="238"/>
      </rPr>
      <t xml:space="preserve"> 3.856.719</t>
    </r>
    <r>
      <rPr>
        <sz val="11"/>
        <color theme="1"/>
        <rFont val="Arial"/>
        <family val="2"/>
        <charset val="238"/>
      </rPr>
      <t xml:space="preserve"> tys.zł</t>
    </r>
  </si>
  <si>
    <t xml:space="preserve">Sprawozdanie operatywne z wykonania budżetu państwa uwzględnia przepisy: </t>
  </si>
  <si>
    <t xml:space="preserve">  określenia ich dysponentów (Dz. U. poz. 485).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</si>
  <si>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czerwiec </t>
    </r>
    <r>
      <rPr>
        <b/>
        <sz val="14"/>
        <color indexed="22"/>
        <rFont val="Arial"/>
        <family val="2"/>
        <charset val="238"/>
      </rPr>
      <t>2020 r.</t>
    </r>
  </si>
  <si>
    <t>6:3</t>
  </si>
  <si>
    <r>
      <rPr>
        <vertAlign val="superscript"/>
        <sz val="12"/>
        <rFont val="Arial"/>
        <family val="2"/>
        <charset val="238"/>
      </rPr>
      <t>**)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z uwzględnieniem zmian dokonanych odrębnymi przepisami</t>
    </r>
  </si>
  <si>
    <r>
      <t xml:space="preserve">na 2020 rok </t>
    </r>
    <r>
      <rPr>
        <b/>
        <vertAlign val="superscript"/>
        <sz val="11"/>
        <rFont val="Arial"/>
        <family val="2"/>
        <charset val="238"/>
      </rPr>
      <t>**)</t>
    </r>
  </si>
  <si>
    <t>ZESTAWIENIE  OGÓLNE  Z  WYKONANIA  BUDŻETU  ŚRODKÓW  EUROPEJSKICH</t>
  </si>
  <si>
    <t xml:space="preserve">Ustawa </t>
  </si>
  <si>
    <r>
      <t>na 2020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</si>
  <si>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</si>
  <si>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I-IV</t>
  </si>
  <si>
    <t>I-V</t>
  </si>
  <si>
    <t>I-VI</t>
  </si>
  <si>
    <t>Tablica 18</t>
  </si>
  <si>
    <t xml:space="preserve"> Dochody budżetu środków europejskich w 2020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</si>
  <si>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</si>
  <si>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</si>
  <si>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</si>
  <si>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</si>
  <si>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</si>
  <si>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</si>
  <si>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</si>
  <si>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</si>
  <si>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</si>
  <si>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</si>
  <si>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</si>
  <si>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</si>
  <si>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</si>
  <si>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</si>
  <si>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</si>
  <si>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</si>
  <si>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</si>
  <si>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</si>
  <si>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</si>
  <si>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</si>
  <si>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</si>
  <si>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</si>
  <si>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</si>
  <si>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</si>
  <si>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</si>
  <si>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</si>
  <si>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</si>
  <si>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</si>
  <si>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Mechanizm Finansowy EOG III Perspektywa Finansowa</t>
  </si>
  <si>
    <t>Norweski Mechanizm Finansowy III Perspektywa Finansowa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</si>
  <si>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</si>
  <si>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</si>
  <si>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</si>
  <si>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</si>
  <si>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</si>
  <si>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</si>
  <si>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</si>
  <si>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2020 r.</t>
  </si>
  <si>
    <t>Budżet po zmianach</t>
  </si>
  <si>
    <t>Wydatki z budżetu środków europejskich</t>
  </si>
  <si>
    <t>Razem część</t>
  </si>
  <si>
    <t>9:5</t>
  </si>
  <si>
    <t>9:7</t>
  </si>
  <si>
    <t>15/08</t>
  </si>
  <si>
    <t>Mechanizm Finansowy EOG 2014 - 2021</t>
  </si>
  <si>
    <t>Norweski Mechanizm Finansowy 2014 - 2021</t>
  </si>
  <si>
    <t>Regionalny Program Operacyjny - Lubuskie 2020</t>
  </si>
  <si>
    <t>Wspólna polityka rolna</t>
  </si>
  <si>
    <t>Program Operacyjny Polska Wschodnia 2014-2020</t>
  </si>
  <si>
    <t>poz. 98  Finansowanie programów z budżetu środków europejskich</t>
  </si>
  <si>
    <t>poz. 99  Finansowanie wynagrodzeń w ramach budżetu środków europejskich</t>
  </si>
  <si>
    <t>85/06</t>
  </si>
  <si>
    <t>85/10</t>
  </si>
  <si>
    <t>85/12</t>
  </si>
  <si>
    <t>85/14</t>
  </si>
  <si>
    <t>85/18</t>
  </si>
  <si>
    <t>85/20</t>
  </si>
  <si>
    <t>85/24</t>
  </si>
  <si>
    <t>85/28</t>
  </si>
  <si>
    <t>85/32</t>
  </si>
  <si>
    <t>RAZEM</t>
  </si>
  <si>
    <t>85/16</t>
  </si>
  <si>
    <t>Program Operacyjny Zrównoważony Rozwój Sektora Rybołówstwa i Nadbrzeżnych Obszarów Rybackich 2007 - 2013</t>
  </si>
  <si>
    <t>Program Operacyjny Rybactwo i Morze 2014-2020</t>
  </si>
  <si>
    <t>Program Operacyjny Infrastruktura i Środowisko 2007 - 2013</t>
  </si>
  <si>
    <t>Program Operacyjny Pomoc Żywnościowa 2014-2020</t>
  </si>
  <si>
    <t>Program Operacyjny Kapitał Ludzki 2007 - 2013</t>
  </si>
  <si>
    <t>Regionalny Program Operacyjny Województwa Zachodniopomorskiego na lata 2014 - 2020</t>
  </si>
  <si>
    <t>Regionalny Program Operacyjny Województwa Zachodniopomorskiego na lata 2007 - 2013</t>
  </si>
  <si>
    <t>Wielkopolski Regionalny Program Operacyjny na lata 2007 - 2013</t>
  </si>
  <si>
    <t>Regionalny Program Operacyjny Województwa Warmińsko - Mazurskiego na lata 2014 - 2020</t>
  </si>
  <si>
    <t>Regionalny Program Operacyjny Warmia i Mazury na lata 2007 - 2013</t>
  </si>
  <si>
    <t>Regionalny Program Operacyjny  Województwa Świętokrzyskiego na lata 2014 - 2020</t>
  </si>
  <si>
    <t>Regionalny Program Operacyjny  Województwa Świętokrzyskiego na lata 2007 - 2013</t>
  </si>
  <si>
    <t>Regionalny Program Operacyjny  Województwa Śląskiego na lata 2014 - 2020</t>
  </si>
  <si>
    <t>Regionalny Program Operacyjny  Województwa Śląskiego na lata 2007 - 2013</t>
  </si>
  <si>
    <t>Regionalny Program Operacyjny Województwa Pomorskiego na lata  2014 - 2020</t>
  </si>
  <si>
    <t>Regionalny Program Operacyjny Województwa Podlaskiego na lata 2007 - 2013</t>
  </si>
  <si>
    <t>Regionalny Program Operacyjny Województwa Podkarpackiego na lata 2007 - 2013</t>
  </si>
  <si>
    <t>Regionalny Program Operacyjny Województwa Opolskiego na lata 2007 - 2013</t>
  </si>
  <si>
    <t>Regionalny Program Operacyjny  Województwa Mazowieckiego na lata 2014-2020</t>
  </si>
  <si>
    <t>Regionalny Program Operacyjny  Województwa Mazowieckiego na lata 2007 - 2013</t>
  </si>
  <si>
    <t>Regionalny Program Operacyjny Województwa Małopolskiego na lata 2007 - 2013</t>
  </si>
  <si>
    <t>Regionalny Program Operacyjny Województwa Łódzkiego na lata 2007 - 2013</t>
  </si>
  <si>
    <t>Lubuski Regionalny Program Operacyjny na lata 2007 - 2013</t>
  </si>
  <si>
    <t>Regionalny Program Operacyjny  Województwa Lubelskiego na lata 2014 - 2020</t>
  </si>
  <si>
    <t>Regionalny Program Operacyjny  Województwa Lubelskiego na lata 2007 - 2013</t>
  </si>
  <si>
    <t>Regionalny Program Operacyjny  Województwa Kujawsko - Pomorskiego na lata 2014 - 2020</t>
  </si>
  <si>
    <t>Regionalny Program Operacyjny  Województwa Kujawsko - Pomorskiego na lata 2007 - 2013</t>
  </si>
  <si>
    <t>Regionalny Program Operacyjny Województwa Dolnośląskiego na lata 2014 - 2020</t>
  </si>
  <si>
    <t>Regionalny Program Operacyjny dla Województwa Dolnośląskiego na lata 2007 - 2013</t>
  </si>
  <si>
    <t>Program Operacyjny Innowacyjna Gospodarka 2007 - 2013</t>
  </si>
  <si>
    <t>Szwajcarsko-Polski Program Współpracy</t>
  </si>
  <si>
    <t>Mechanizm Finansowy Europejskiego Obszaru Gospodarczego 2009-2014</t>
  </si>
  <si>
    <t>dział</t>
  </si>
  <si>
    <t xml:space="preserve">część </t>
  </si>
  <si>
    <t>Nadpłacone zwroty wydatków zwrócone przez Ministra Finansów w bieżącym roku 
i dotyczące zwrotów z lat ubiegłych</t>
  </si>
  <si>
    <t>Zwroty wydatków dotyczące płatności z poprzednich lat budżetowych za okres I-IV 2020r.</t>
  </si>
  <si>
    <t>Nazwa programu</t>
  </si>
  <si>
    <t>Klasyfikacja budżetowa</t>
  </si>
  <si>
    <t>ZWROTY WYDATKÓW DOTYCZĄCE PŁATNOŚCI Z POPRZEDNICH LAT BUDŻETOWYCH</t>
  </si>
  <si>
    <t>Tablica 20</t>
  </si>
  <si>
    <t xml:space="preserve">
34</t>
  </si>
  <si>
    <t xml:space="preserve">
34</t>
  </si>
  <si>
    <t xml:space="preserve">
758</t>
  </si>
  <si>
    <t xml:space="preserve">
Różne rozliczenia</t>
  </si>
  <si>
    <t xml:space="preserve">
758</t>
  </si>
  <si>
    <t>- rozporządzenia Prezesa Rady Ministrów z dnia 24 marca 2020 r. w sprawie przeniesienia planowanych dochodów i wydatków budżetowych,</t>
  </si>
  <si>
    <t xml:space="preserve">  w tym wynagrodzeń, określonych w ustawie budżetowej na rok 2020 (Dz. U. poz. 520, z późn. zm.).</t>
  </si>
  <si>
    <t xml:space="preserve">- rozporządzenia Ministra Finansów z dnia 19 marca 2020 roku zmieniającego rozporządzenie w sprawie klasyfikacji części budżetowych oraz 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</si>
  <si>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</si>
  <si>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</si>
  <si>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</si>
  <si>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na dzień 30-04-2020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</si>
</sst>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0.0000"/>
    <numFmt numFmtId="183" formatCode="#,###.0,,"/>
    <numFmt numFmtId="184" formatCode="0.0%;;&quot;&quot;"/>
    <numFmt numFmtId="185" formatCode="#,##0.0_);\(#,##0.0\)"/>
    <numFmt numFmtId="186" formatCode="#,##0,;\ \-#,##0,;&quot;-&quot;"/>
    <numFmt numFmtId="187" formatCode="#,##0.0,,"/>
    <numFmt numFmtId="188" formatCode="\ #,###,"/>
    <numFmt numFmtId="189" formatCode="_-* #,##0.0\ _z_ł_-;\-* #,##0.0\ _z_ł_-;_-* &quot;-&quot;?\ _z_ł_-;_-@_-"/>
    <numFmt numFmtId="190" formatCode="#,0##,"/>
    <numFmt numFmtId="191" formatCode="_-* #,##0.0000\ _z_ł_-;\-* #,##0.0000\ _z_ł_-;_-* &quot;-&quot;??\ _z_ł_-;_-@_-"/>
    <numFmt numFmtId="192" formatCode="000"/>
  </numFmts>
  <fonts count="1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2"/>
      <color indexed="8"/>
      <name val="Arial CE"/>
      <family val="2"/>
      <charset val="238"/>
    </font>
    <font>
      <sz val="14"/>
      <name val="Arial"/>
      <family val="2"/>
      <charset val="238"/>
    </font>
    <font>
      <sz val="11"/>
      <name val="Arial CE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vertAlign val="superscript"/>
      <sz val="11"/>
      <name val="Arial CE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vertAlign val="superscript"/>
      <sz val="12"/>
      <color indexed="8"/>
      <name val="Arial"/>
      <family val="2"/>
      <charset val="238"/>
    </font>
    <font>
      <b/>
      <sz val="12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3"/>
      <name val="Arial"/>
      <family val="2"/>
      <charset val="238"/>
    </font>
    <font>
      <b/>
      <sz val="18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b/>
      <sz val="12"/>
      <name val="Arial CE"/>
      <charset val="238"/>
    </font>
    <font>
      <sz val="15"/>
      <color theme="1"/>
      <name val="Arial CE"/>
      <charset val="238"/>
    </font>
    <font>
      <b/>
      <sz val="16"/>
      <color rgb="FFFF0000"/>
      <name val="Arial CE"/>
      <charset val="238"/>
    </font>
    <font>
      <sz val="15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perscript"/>
      <sz val="14"/>
      <name val="Arial"/>
      <family val="2"/>
      <charset val="238"/>
    </font>
    <font>
      <sz val="8"/>
      <color indexed="9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49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7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7" fillId="2" borderId="0" applyNumberFormat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7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7" fillId="3" borderId="0" applyNumberFormat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7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7" fillId="5" borderId="0" applyNumberFormat="0" applyBorder="0" applyAlignment="0" applyProtection="0"/>
    <xf numFmtId="0" fontId="26" fillId="5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6" fillId="7" borderId="0" applyNumberFormat="0" applyBorder="0" applyAlignment="0" applyProtection="0"/>
    <xf numFmtId="0" fontId="27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7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8" borderId="0" applyNumberFormat="0" applyBorder="0" applyAlignment="0" applyProtection="0"/>
    <xf numFmtId="0" fontId="26" fillId="8" borderId="0" applyNumberFormat="0" applyBorder="0" applyAlignment="0" applyProtection="0"/>
    <xf numFmtId="0" fontId="27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6" fillId="9" borderId="0" applyNumberFormat="0" applyBorder="0" applyAlignment="0" applyProtection="0"/>
    <xf numFmtId="0" fontId="27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5" borderId="0" applyNumberFormat="0" applyBorder="0" applyAlignment="0" applyProtection="0"/>
    <xf numFmtId="0" fontId="26" fillId="5" borderId="0" applyNumberFormat="0" applyBorder="0" applyAlignment="0" applyProtection="0"/>
    <xf numFmtId="0" fontId="27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6" fillId="8" borderId="0" applyNumberFormat="0" applyBorder="0" applyAlignment="0" applyProtection="0"/>
    <xf numFmtId="0" fontId="27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6" fillId="11" borderId="0" applyNumberFormat="0" applyBorder="0" applyAlignment="0" applyProtection="0"/>
    <xf numFmtId="0" fontId="27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9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16" borderId="0" applyNumberFormat="0" applyBorder="0" applyAlignment="0" applyProtection="0"/>
    <xf numFmtId="0" fontId="28" fillId="16" borderId="0" applyNumberFormat="0" applyBorder="0" applyAlignment="0" applyProtection="0"/>
    <xf numFmtId="0" fontId="29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8" fillId="17" borderId="0" applyNumberFormat="0" applyBorder="0" applyAlignment="0" applyProtection="0"/>
    <xf numFmtId="0" fontId="29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8" fillId="18" borderId="0" applyNumberFormat="0" applyBorder="0" applyAlignment="0" applyProtection="0"/>
    <xf numFmtId="0" fontId="2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9" borderId="0" applyNumberFormat="0" applyBorder="0" applyAlignment="0" applyProtection="0"/>
    <xf numFmtId="0" fontId="28" fillId="19" borderId="0" applyNumberFormat="0" applyBorder="0" applyAlignment="0" applyProtection="0"/>
    <xf numFmtId="0" fontId="2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3" borderId="0" applyNumberFormat="0" applyBorder="0" applyAlignment="0" applyProtection="0"/>
    <xf numFmtId="0" fontId="31" fillId="20" borderId="1" applyNumberFormat="0" applyAlignment="0" applyProtection="0"/>
    <xf numFmtId="0" fontId="32" fillId="21" borderId="2" applyNumberFormat="0" applyAlignment="0" applyProtection="0"/>
    <xf numFmtId="0" fontId="33" fillId="7" borderId="1" applyNumberFormat="0" applyAlignment="0" applyProtection="0"/>
    <xf numFmtId="0" fontId="34" fillId="7" borderId="1" applyNumberFormat="0" applyAlignment="0" applyProtection="0"/>
    <xf numFmtId="0" fontId="33" fillId="7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3" fillId="7" borderId="1" applyNumberFormat="0" applyAlignment="0" applyProtection="0"/>
    <xf numFmtId="0" fontId="35" fillId="20" borderId="3" applyNumberFormat="0" applyAlignment="0" applyProtection="0"/>
    <xf numFmtId="0" fontId="36" fillId="20" borderId="3" applyNumberFormat="0" applyAlignment="0" applyProtection="0"/>
    <xf numFmtId="0" fontId="35" fillId="20" borderId="3" applyNumberFormat="0" applyAlignment="0" applyProtection="0"/>
    <xf numFmtId="0" fontId="36" fillId="20" borderId="3" applyNumberFormat="0" applyAlignment="0" applyProtection="0"/>
    <xf numFmtId="0" fontId="36" fillId="20" borderId="3" applyNumberFormat="0" applyAlignment="0" applyProtection="0"/>
    <xf numFmtId="0" fontId="36" fillId="20" borderId="3" applyNumberFormat="0" applyAlignment="0" applyProtection="0"/>
    <xf numFmtId="0" fontId="35" fillId="20" borderId="3" applyNumberFormat="0" applyAlignment="0" applyProtection="0"/>
    <xf numFmtId="0" fontId="38" fillId="4" borderId="0" applyNumberFormat="0" applyBorder="0" applyAlignment="0" applyProtection="0"/>
    <xf numFmtId="0" fontId="37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174" fontId="39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34" fillId="7" borderId="1" applyNumberFormat="0" applyAlignment="0" applyProtection="0"/>
    <xf numFmtId="0" fontId="44" fillId="0" borderId="7" applyNumberFormat="0" applyFill="0" applyAlignment="0" applyProtection="0"/>
    <xf numFmtId="0" fontId="45" fillId="0" borderId="7" applyNumberFormat="0" applyFill="0" applyAlignment="0" applyProtection="0"/>
    <xf numFmtId="0" fontId="44" fillId="0" borderId="7" applyNumberFormat="0" applyFill="0" applyAlignment="0" applyProtection="0"/>
    <xf numFmtId="0" fontId="45" fillId="0" borderId="7" applyNumberFormat="0" applyFill="0" applyAlignment="0" applyProtection="0"/>
    <xf numFmtId="0" fontId="45" fillId="0" borderId="7" applyNumberFormat="0" applyFill="0" applyAlignment="0" applyProtection="0"/>
    <xf numFmtId="0" fontId="45" fillId="0" borderId="7" applyNumberFormat="0" applyFill="0" applyAlignment="0" applyProtection="0"/>
    <xf numFmtId="0" fontId="44" fillId="0" borderId="7" applyNumberFormat="0" applyFill="0" applyAlignment="0" applyProtection="0"/>
    <xf numFmtId="0" fontId="46" fillId="21" borderId="2" applyNumberFormat="0" applyAlignment="0" applyProtection="0"/>
    <xf numFmtId="0" fontId="32" fillId="21" borderId="2" applyNumberFormat="0" applyAlignment="0" applyProtection="0"/>
    <xf numFmtId="0" fontId="46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46" fillId="21" borderId="2" applyNumberFormat="0" applyAlignment="0" applyProtection="0"/>
    <xf numFmtId="0" fontId="45" fillId="0" borderId="7" applyNumberFormat="0" applyFill="0" applyAlignment="0" applyProtection="0"/>
    <xf numFmtId="0" fontId="47" fillId="0" borderId="4" applyNumberFormat="0" applyFill="0" applyAlignment="0" applyProtection="0"/>
    <xf numFmtId="0" fontId="41" fillId="0" borderId="4" applyNumberFormat="0" applyFill="0" applyAlignment="0" applyProtection="0"/>
    <xf numFmtId="0" fontId="47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7" fillId="0" borderId="4" applyNumberFormat="0" applyFill="0" applyAlignment="0" applyProtection="0"/>
    <xf numFmtId="0" fontId="48" fillId="0" borderId="5" applyNumberFormat="0" applyFill="0" applyAlignment="0" applyProtection="0"/>
    <xf numFmtId="0" fontId="42" fillId="0" borderId="5" applyNumberFormat="0" applyFill="0" applyAlignment="0" applyProtection="0"/>
    <xf numFmtId="0" fontId="48" fillId="0" borderId="5" applyNumberFormat="0" applyFill="0" applyAlignment="0" applyProtection="0"/>
    <xf numFmtId="0" fontId="42" fillId="0" borderId="5" applyNumberFormat="0" applyFill="0" applyAlignment="0" applyProtection="0"/>
    <xf numFmtId="0" fontId="42" fillId="0" borderId="5" applyNumberFormat="0" applyFill="0" applyAlignment="0" applyProtection="0"/>
    <xf numFmtId="0" fontId="42" fillId="0" borderId="5" applyNumberFormat="0" applyFill="0" applyAlignment="0" applyProtection="0"/>
    <xf numFmtId="0" fontId="48" fillId="0" borderId="5" applyNumberFormat="0" applyFill="0" applyAlignment="0" applyProtection="0"/>
    <xf numFmtId="0" fontId="49" fillId="0" borderId="6" applyNumberFormat="0" applyFill="0" applyAlignment="0" applyProtection="0"/>
    <xf numFmtId="0" fontId="43" fillId="0" borderId="6" applyNumberFormat="0" applyFill="0" applyAlignment="0" applyProtection="0"/>
    <xf numFmtId="0" fontId="49" fillId="0" borderId="6" applyNumberFormat="0" applyFill="0" applyAlignment="0" applyProtection="0"/>
    <xf numFmtId="0" fontId="43" fillId="0" borderId="6" applyNumberFormat="0" applyFill="0" applyAlignment="0" applyProtection="0"/>
    <xf numFmtId="0" fontId="43" fillId="0" borderId="6" applyNumberFormat="0" applyFill="0" applyAlignment="0" applyProtection="0"/>
    <xf numFmtId="0" fontId="43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1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165" fontId="52" fillId="0" borderId="0"/>
    <xf numFmtId="165" fontId="52" fillId="0" borderId="0"/>
    <xf numFmtId="165" fontId="52" fillId="0" borderId="0"/>
    <xf numFmtId="165" fontId="52" fillId="0" borderId="0"/>
    <xf numFmtId="165" fontId="52" fillId="0" borderId="0"/>
    <xf numFmtId="165" fontId="52" fillId="0" borderId="0"/>
    <xf numFmtId="165" fontId="5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5" fontId="52" fillId="0" borderId="0"/>
    <xf numFmtId="0" fontId="26" fillId="0" borderId="0"/>
    <xf numFmtId="0" fontId="26" fillId="0" borderId="0"/>
    <xf numFmtId="165" fontId="52" fillId="0" borderId="0"/>
    <xf numFmtId="165" fontId="52" fillId="0" borderId="0"/>
    <xf numFmtId="165" fontId="52" fillId="0" borderId="0"/>
    <xf numFmtId="0" fontId="53" fillId="0" borderId="0"/>
    <xf numFmtId="167" fontId="52" fillId="0" borderId="0"/>
    <xf numFmtId="0" fontId="53" fillId="0" borderId="0"/>
    <xf numFmtId="167" fontId="52" fillId="0" borderId="0"/>
    <xf numFmtId="0" fontId="39" fillId="0" borderId="0"/>
    <xf numFmtId="0" fontId="27" fillId="0" borderId="0"/>
    <xf numFmtId="167" fontId="52" fillId="0" borderId="0"/>
    <xf numFmtId="0" fontId="27" fillId="0" borderId="0"/>
    <xf numFmtId="0" fontId="5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3" fillId="0" borderId="0"/>
    <xf numFmtId="0" fontId="54" fillId="0" borderId="0"/>
    <xf numFmtId="0" fontId="39" fillId="0" borderId="0"/>
    <xf numFmtId="0" fontId="25" fillId="0" borderId="0"/>
    <xf numFmtId="0" fontId="54" fillId="0" borderId="0"/>
    <xf numFmtId="0" fontId="25" fillId="0" borderId="0"/>
    <xf numFmtId="0" fontId="26" fillId="0" borderId="0"/>
    <xf numFmtId="165" fontId="52" fillId="0" borderId="0"/>
    <xf numFmtId="0" fontId="27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165" fontId="52" fillId="0" borderId="0"/>
    <xf numFmtId="165" fontId="52" fillId="0" borderId="0"/>
    <xf numFmtId="165" fontId="52" fillId="0" borderId="0"/>
    <xf numFmtId="165" fontId="52" fillId="0" borderId="0" applyFill="0"/>
    <xf numFmtId="0" fontId="25" fillId="0" borderId="0"/>
    <xf numFmtId="165" fontId="52" fillId="0" borderId="0" applyFill="0"/>
    <xf numFmtId="165" fontId="52" fillId="0" borderId="0" applyFill="0"/>
    <xf numFmtId="165" fontId="52" fillId="0" borderId="0"/>
    <xf numFmtId="0" fontId="53" fillId="23" borderId="8" applyNumberFormat="0" applyFont="0" applyAlignment="0" applyProtection="0"/>
    <xf numFmtId="0" fontId="53" fillId="23" borderId="8" applyNumberFormat="0" applyFont="0" applyAlignment="0" applyProtection="0"/>
    <xf numFmtId="0" fontId="53" fillId="23" borderId="8" applyNumberFormat="0" applyFont="0" applyAlignment="0" applyProtection="0"/>
    <xf numFmtId="0" fontId="55" fillId="20" borderId="1" applyNumberFormat="0" applyAlignment="0" applyProtection="0"/>
    <xf numFmtId="0" fontId="31" fillId="20" borderId="1" applyNumberFormat="0" applyAlignment="0" applyProtection="0"/>
    <xf numFmtId="0" fontId="55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55" fillId="20" borderId="1" applyNumberFormat="0" applyAlignment="0" applyProtection="0"/>
    <xf numFmtId="0" fontId="36" fillId="20" borderId="3" applyNumberFormat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0" fontId="57" fillId="0" borderId="9" applyNumberFormat="0" applyFill="0" applyAlignment="0" applyProtection="0"/>
    <xf numFmtId="0" fontId="58" fillId="0" borderId="9" applyNumberFormat="0" applyFill="0" applyAlignment="0" applyProtection="0"/>
    <xf numFmtId="0" fontId="57" fillId="0" borderId="9" applyNumberFormat="0" applyFill="0" applyAlignment="0" applyProtection="0"/>
    <xf numFmtId="0" fontId="58" fillId="0" borderId="9" applyNumberFormat="0" applyFill="0" applyAlignment="0" applyProtection="0"/>
    <xf numFmtId="0" fontId="58" fillId="0" borderId="9" applyNumberFormat="0" applyFill="0" applyAlignment="0" applyProtection="0"/>
    <xf numFmtId="0" fontId="58" fillId="0" borderId="9" applyNumberFormat="0" applyFill="0" applyAlignment="0" applyProtection="0"/>
    <xf numFmtId="0" fontId="57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8" fillId="0" borderId="9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7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5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44" fontId="56" fillId="0" borderId="0" applyFont="0" applyFill="0" applyBorder="0" applyAlignment="0" applyProtection="0"/>
    <xf numFmtId="6" fontId="56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30" fillId="3" borderId="0" applyNumberFormat="0" applyBorder="0" applyAlignment="0" applyProtection="0"/>
    <xf numFmtId="0" fontId="63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56" fillId="0" borderId="0"/>
    <xf numFmtId="164" fontId="56" fillId="0" borderId="0" applyFont="0" applyFill="0" applyBorder="0" applyAlignment="0" applyProtection="0"/>
    <xf numFmtId="165" fontId="52" fillId="0" borderId="0"/>
    <xf numFmtId="0" fontId="96" fillId="0" borderId="0"/>
    <xf numFmtId="9" fontId="27" fillId="0" borderId="0" applyFont="0" applyFill="0" applyBorder="0" applyAlignment="0" applyProtection="0"/>
    <xf numFmtId="0" fontId="24" fillId="0" borderId="0"/>
    <xf numFmtId="0" fontId="96" fillId="0" borderId="0"/>
    <xf numFmtId="0" fontId="25" fillId="0" borderId="0"/>
    <xf numFmtId="0" fontId="97" fillId="0" borderId="0"/>
    <xf numFmtId="0" fontId="53" fillId="0" borderId="0"/>
    <xf numFmtId="0" fontId="23" fillId="0" borderId="0"/>
    <xf numFmtId="9" fontId="23" fillId="0" borderId="0" applyFont="0" applyFill="0" applyBorder="0" applyAlignment="0" applyProtection="0"/>
    <xf numFmtId="0" fontId="99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100" fillId="0" borderId="0"/>
    <xf numFmtId="165" fontId="52" fillId="0" borderId="0"/>
    <xf numFmtId="165" fontId="52" fillId="0" borderId="0"/>
    <xf numFmtId="0" fontId="102" fillId="0" borderId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75" fontId="52" fillId="0" borderId="0"/>
    <xf numFmtId="0" fontId="54" fillId="0" borderId="0"/>
    <xf numFmtId="175" fontId="52" fillId="0" borderId="0"/>
    <xf numFmtId="175" fontId="52" fillId="0" borderId="0"/>
    <xf numFmtId="0" fontId="39" fillId="0" borderId="0"/>
    <xf numFmtId="0" fontId="2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44" fontId="56" fillId="0" borderId="0" applyFont="0" applyFill="0" applyBorder="0" applyAlignment="0" applyProtection="0"/>
    <xf numFmtId="6" fontId="56" fillId="0" borderId="0" applyFont="0" applyFill="0" applyBorder="0" applyAlignment="0" applyProtection="0"/>
    <xf numFmtId="0" fontId="9" fillId="0" borderId="0"/>
    <xf numFmtId="0" fontId="53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85" fontId="52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56" fillId="0" borderId="0" applyFont="0" applyFill="0" applyBorder="0" applyAlignment="0" applyProtection="0"/>
    <xf numFmtId="6" fontId="5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6" fillId="0" borderId="0" applyFont="0" applyFill="0" applyBorder="0" applyAlignment="0" applyProtection="0"/>
    <xf numFmtId="6" fontId="56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6" fillId="0" borderId="0" applyFont="0" applyFill="0" applyBorder="0" applyAlignment="0" applyProtection="0"/>
    <xf numFmtId="6" fontId="56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6" fillId="0" borderId="0" applyFont="0" applyFill="0" applyBorder="0" applyAlignment="0" applyProtection="0"/>
    <xf numFmtId="6" fontId="56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6" fillId="0" borderId="0" applyFont="0" applyFill="0" applyBorder="0" applyAlignment="0" applyProtection="0"/>
    <xf numFmtId="6" fontId="56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6" fillId="0" borderId="0" applyFont="0" applyFill="0" applyBorder="0" applyAlignment="0" applyProtection="0"/>
    <xf numFmtId="6" fontId="56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27">
    <xf numFmtId="0" fontId="0" fillId="0" borderId="0" xfId="0"/>
    <xf numFmtId="0" fontId="64" fillId="0" borderId="0" xfId="343" applyFont="1" applyFill="1" applyAlignment="1">
      <alignment vertical="center"/>
    </xf>
    <xf numFmtId="0" fontId="65" fillId="0" borderId="0" xfId="343" applyFont="1" applyFill="1" applyAlignment="1">
      <alignment vertical="center"/>
    </xf>
    <xf numFmtId="0" fontId="64" fillId="0" borderId="0" xfId="343" applyFont="1" applyFill="1" applyAlignment="1" applyProtection="1">
      <alignment horizontal="centerContinuous" vertical="center"/>
      <protection locked="0"/>
    </xf>
    <xf numFmtId="0" fontId="65" fillId="0" borderId="0" xfId="343" applyFont="1" applyFill="1" applyAlignment="1">
      <alignment horizontal="centerContinuous" vertical="center"/>
    </xf>
    <xf numFmtId="168" fontId="65" fillId="0" borderId="0" xfId="343" applyNumberFormat="1" applyFont="1" applyFill="1" applyAlignment="1">
      <alignment horizontal="centerContinuous" vertical="center"/>
    </xf>
    <xf numFmtId="168" fontId="64" fillId="0" borderId="0" xfId="343" applyNumberFormat="1" applyFont="1" applyFill="1" applyAlignment="1">
      <alignment vertical="center"/>
    </xf>
    <xf numFmtId="168" fontId="64" fillId="0" borderId="0" xfId="343" applyNumberFormat="1" applyFont="1" applyFill="1" applyAlignment="1">
      <alignment horizontal="left" vertical="center"/>
    </xf>
    <xf numFmtId="0" fontId="64" fillId="0" borderId="0" xfId="343" applyFont="1" applyFill="1" applyAlignment="1">
      <alignment horizontal="left" vertical="center"/>
    </xf>
    <xf numFmtId="0" fontId="67" fillId="0" borderId="0" xfId="343" applyFont="1" applyFill="1" applyAlignment="1">
      <alignment horizontal="right" vertical="center"/>
    </xf>
    <xf numFmtId="0" fontId="70" fillId="0" borderId="10" xfId="343" applyFont="1" applyFill="1" applyBorder="1" applyAlignment="1">
      <alignment vertical="center"/>
    </xf>
    <xf numFmtId="0" fontId="70" fillId="0" borderId="11" xfId="343" applyFont="1" applyFill="1" applyBorder="1" applyAlignment="1">
      <alignment vertical="center"/>
    </xf>
    <xf numFmtId="0" fontId="67" fillId="0" borderId="11" xfId="343" applyFont="1" applyFill="1" applyBorder="1" applyAlignment="1">
      <alignment vertical="center"/>
    </xf>
    <xf numFmtId="0" fontId="71" fillId="0" borderId="12" xfId="343" applyFont="1" applyFill="1" applyBorder="1" applyAlignment="1">
      <alignment vertical="center"/>
    </xf>
    <xf numFmtId="0" fontId="71" fillId="0" borderId="13" xfId="343" applyFont="1" applyFill="1" applyBorder="1" applyAlignment="1">
      <alignment horizontal="left" vertical="center"/>
    </xf>
    <xf numFmtId="165" fontId="64" fillId="0" borderId="17" xfId="342" applyFont="1" applyFill="1" applyBorder="1" applyAlignment="1">
      <alignment horizontal="left" vertical="center"/>
    </xf>
    <xf numFmtId="0" fontId="65" fillId="0" borderId="18" xfId="343" applyFont="1" applyFill="1" applyBorder="1" applyAlignment="1">
      <alignment vertical="center"/>
    </xf>
    <xf numFmtId="0" fontId="65" fillId="0" borderId="0" xfId="343" applyFont="1" applyFill="1" applyBorder="1" applyAlignment="1">
      <alignment vertical="center"/>
    </xf>
    <xf numFmtId="0" fontId="71" fillId="0" borderId="0" xfId="343" applyFont="1" applyFill="1" applyBorder="1" applyAlignment="1">
      <alignment vertical="center"/>
    </xf>
    <xf numFmtId="0" fontId="71" fillId="0" borderId="19" xfId="343" applyFont="1" applyFill="1" applyBorder="1" applyAlignment="1">
      <alignment horizontal="left" vertical="center"/>
    </xf>
    <xf numFmtId="0" fontId="67" fillId="0" borderId="19" xfId="343" applyFont="1" applyFill="1" applyBorder="1" applyAlignment="1">
      <alignment horizontal="center" vertical="center"/>
    </xf>
    <xf numFmtId="0" fontId="72" fillId="0" borderId="0" xfId="343" applyFont="1" applyFill="1" applyBorder="1" applyAlignment="1" applyProtection="1">
      <alignment horizontal="left" vertical="center"/>
      <protection locked="0"/>
    </xf>
    <xf numFmtId="0" fontId="71" fillId="0" borderId="0" xfId="343" applyFont="1" applyFill="1" applyAlignment="1">
      <alignment vertical="center"/>
    </xf>
    <xf numFmtId="0" fontId="67" fillId="0" borderId="19" xfId="343" applyFont="1" applyFill="1" applyBorder="1" applyAlignment="1">
      <alignment horizontal="center" vertical="top"/>
    </xf>
    <xf numFmtId="0" fontId="67" fillId="0" borderId="21" xfId="343" applyFont="1" applyFill="1" applyBorder="1" applyAlignment="1">
      <alignment horizontal="left" vertical="center"/>
    </xf>
    <xf numFmtId="0" fontId="71" fillId="0" borderId="22" xfId="343" applyFont="1" applyFill="1" applyBorder="1" applyAlignment="1">
      <alignment vertical="center"/>
    </xf>
    <xf numFmtId="0" fontId="71" fillId="0" borderId="23" xfId="343" applyFont="1" applyFill="1" applyBorder="1" applyAlignment="1">
      <alignment vertical="center"/>
    </xf>
    <xf numFmtId="165" fontId="67" fillId="0" borderId="24" xfId="342" applyFont="1" applyFill="1" applyBorder="1" applyAlignment="1">
      <alignment vertical="center"/>
    </xf>
    <xf numFmtId="165" fontId="67" fillId="0" borderId="25" xfId="342" applyFont="1" applyFill="1" applyBorder="1" applyAlignment="1">
      <alignment vertical="center"/>
    </xf>
    <xf numFmtId="165" fontId="67" fillId="0" borderId="22" xfId="342" applyFont="1" applyFill="1" applyBorder="1" applyAlignment="1">
      <alignment vertical="center"/>
    </xf>
    <xf numFmtId="165" fontId="67" fillId="0" borderId="26" xfId="342" applyFont="1" applyFill="1" applyBorder="1" applyAlignment="1">
      <alignment vertical="center"/>
    </xf>
    <xf numFmtId="0" fontId="65" fillId="0" borderId="27" xfId="343" applyFont="1" applyFill="1" applyBorder="1" applyAlignment="1">
      <alignment vertical="center"/>
    </xf>
    <xf numFmtId="0" fontId="65" fillId="0" borderId="28" xfId="343" applyFont="1" applyFill="1" applyBorder="1" applyAlignment="1">
      <alignment vertical="center"/>
    </xf>
    <xf numFmtId="0" fontId="73" fillId="0" borderId="28" xfId="343" applyFont="1" applyFill="1" applyBorder="1" applyAlignment="1">
      <alignment horizontal="centerContinuous" vertical="center"/>
    </xf>
    <xf numFmtId="0" fontId="73" fillId="0" borderId="29" xfId="343" applyFont="1" applyFill="1" applyBorder="1" applyAlignment="1">
      <alignment horizontal="centerContinuous" vertical="center"/>
    </xf>
    <xf numFmtId="0" fontId="73" fillId="0" borderId="27" xfId="343" applyFont="1" applyFill="1" applyBorder="1" applyAlignment="1">
      <alignment horizontal="center" vertical="center"/>
    </xf>
    <xf numFmtId="165" fontId="69" fillId="0" borderId="30" xfId="342" applyFont="1" applyFill="1" applyBorder="1" applyAlignment="1">
      <alignment horizontal="center" vertical="center"/>
    </xf>
    <xf numFmtId="165" fontId="69" fillId="0" borderId="31" xfId="342" applyFont="1" applyFill="1" applyBorder="1" applyAlignment="1">
      <alignment horizontal="center" vertical="center"/>
    </xf>
    <xf numFmtId="165" fontId="69" fillId="0" borderId="32" xfId="342" applyFont="1" applyFill="1" applyBorder="1" applyAlignment="1">
      <alignment horizontal="center" vertical="center"/>
    </xf>
    <xf numFmtId="165" fontId="69" fillId="0" borderId="33" xfId="342" applyFont="1" applyFill="1" applyBorder="1" applyAlignment="1">
      <alignment horizontal="center" vertical="center"/>
    </xf>
    <xf numFmtId="165" fontId="69" fillId="0" borderId="34" xfId="342" applyFont="1" applyFill="1" applyBorder="1" applyAlignment="1">
      <alignment horizontal="center" vertical="center"/>
    </xf>
    <xf numFmtId="0" fontId="64" fillId="0" borderId="0" xfId="343" applyFont="1" applyFill="1" applyBorder="1" applyAlignment="1" applyProtection="1">
      <alignment horizontal="left"/>
    </xf>
    <xf numFmtId="0" fontId="67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5" fillId="0" borderId="0" xfId="343" applyFont="1" applyFill="1"/>
    <xf numFmtId="0" fontId="64" fillId="0" borderId="0" xfId="343" quotePrefix="1" applyFont="1" applyFill="1" applyBorder="1" applyAlignment="1" applyProtection="1">
      <alignment horizontal="left"/>
    </xf>
    <xf numFmtId="0" fontId="67" fillId="0" borderId="35" xfId="343" applyFont="1" applyFill="1" applyBorder="1" applyAlignment="1">
      <alignment horizontal="centerContinuous" vertical="center"/>
    </xf>
    <xf numFmtId="165" fontId="75" fillId="0" borderId="0" xfId="342" applyFont="1" applyFill="1" applyBorder="1" applyAlignment="1" applyProtection="1">
      <alignment horizontal="right"/>
    </xf>
    <xf numFmtId="0" fontId="65" fillId="0" borderId="36" xfId="343" applyFont="1" applyFill="1" applyBorder="1" applyAlignment="1">
      <alignment vertical="center"/>
    </xf>
    <xf numFmtId="0" fontId="65" fillId="0" borderId="29" xfId="343" applyFont="1" applyFill="1" applyBorder="1" applyAlignment="1">
      <alignment vertical="center"/>
    </xf>
    <xf numFmtId="0" fontId="64" fillId="0" borderId="29" xfId="343" quotePrefix="1" applyFont="1" applyFill="1" applyBorder="1" applyAlignment="1" applyProtection="1">
      <alignment horizontal="left"/>
    </xf>
    <xf numFmtId="0" fontId="65" fillId="0" borderId="18" xfId="343" quotePrefix="1" applyFont="1" applyFill="1" applyBorder="1" applyAlignment="1">
      <alignment horizontal="right"/>
    </xf>
    <xf numFmtId="0" fontId="65" fillId="0" borderId="0" xfId="343" applyFont="1" applyFill="1" applyBorder="1" applyAlignment="1"/>
    <xf numFmtId="1" fontId="65" fillId="0" borderId="0" xfId="343" applyNumberFormat="1" applyFont="1" applyFill="1" applyBorder="1"/>
    <xf numFmtId="0" fontId="70" fillId="0" borderId="14" xfId="343" applyFont="1" applyFill="1" applyBorder="1" applyAlignment="1">
      <alignment horizontal="centerContinuous"/>
    </xf>
    <xf numFmtId="172" fontId="76" fillId="0" borderId="0" xfId="343" applyNumberFormat="1" applyFont="1" applyFill="1" applyBorder="1" applyAlignment="1" applyProtection="1">
      <alignment vertical="center"/>
    </xf>
    <xf numFmtId="0" fontId="65" fillId="0" borderId="18" xfId="343" applyFont="1" applyFill="1" applyBorder="1" applyAlignment="1">
      <alignment horizontal="right"/>
    </xf>
    <xf numFmtId="0" fontId="70" fillId="0" borderId="35" xfId="343" applyFont="1" applyFill="1" applyBorder="1" applyAlignment="1">
      <alignment horizontal="centerContinuous"/>
    </xf>
    <xf numFmtId="0" fontId="65" fillId="0" borderId="36" xfId="343" applyFont="1" applyFill="1" applyBorder="1" applyAlignment="1">
      <alignment horizontal="right"/>
    </xf>
    <xf numFmtId="0" fontId="65" fillId="0" borderId="29" xfId="343" applyFont="1" applyFill="1" applyBorder="1" applyAlignment="1"/>
    <xf numFmtId="1" fontId="65" fillId="0" borderId="29" xfId="343" applyNumberFormat="1" applyFont="1" applyFill="1" applyBorder="1"/>
    <xf numFmtId="0" fontId="70" fillId="0" borderId="37" xfId="343" applyFont="1" applyFill="1" applyBorder="1" applyAlignment="1">
      <alignment horizontal="centerContinuous"/>
    </xf>
    <xf numFmtId="0" fontId="70" fillId="0" borderId="38" xfId="343" applyFont="1" applyFill="1" applyBorder="1" applyAlignment="1">
      <alignment horizontal="centerContinuous"/>
    </xf>
    <xf numFmtId="0" fontId="70" fillId="0" borderId="39" xfId="343" applyFont="1" applyFill="1" applyBorder="1" applyAlignment="1">
      <alignment horizontal="centerContinuous"/>
    </xf>
    <xf numFmtId="0" fontId="70" fillId="0" borderId="40" xfId="343" applyFont="1" applyFill="1" applyBorder="1" applyAlignment="1">
      <alignment horizontal="centerContinuous"/>
    </xf>
    <xf numFmtId="0" fontId="70" fillId="0" borderId="41" xfId="343" applyFont="1" applyFill="1" applyBorder="1" applyAlignment="1">
      <alignment horizontal="centerContinuous"/>
    </xf>
    <xf numFmtId="0" fontId="65" fillId="0" borderId="0" xfId="343" quotePrefix="1" applyFont="1" applyFill="1" applyBorder="1" applyAlignment="1"/>
    <xf numFmtId="0" fontId="66" fillId="0" borderId="0" xfId="343" applyFont="1" applyFill="1" applyBorder="1" applyAlignment="1"/>
    <xf numFmtId="0" fontId="66" fillId="0" borderId="18" xfId="343" applyFont="1" applyFill="1" applyBorder="1" applyAlignment="1">
      <alignment horizontal="right"/>
    </xf>
    <xf numFmtId="0" fontId="65" fillId="0" borderId="18" xfId="343" quotePrefix="1" applyNumberFormat="1" applyFont="1" applyFill="1" applyBorder="1" applyAlignment="1">
      <alignment horizontal="right"/>
    </xf>
    <xf numFmtId="0" fontId="65" fillId="0" borderId="18" xfId="343" quotePrefix="1" applyFont="1" applyFill="1" applyBorder="1" applyAlignment="1"/>
    <xf numFmtId="0" fontId="65" fillId="0" borderId="11" xfId="343" applyFont="1" applyFill="1" applyBorder="1" applyAlignment="1"/>
    <xf numFmtId="0" fontId="65" fillId="0" borderId="0" xfId="0" applyFont="1"/>
    <xf numFmtId="165" fontId="64" fillId="0" borderId="0" xfId="340" applyFont="1" applyAlignment="1" applyProtection="1">
      <alignment horizontal="left"/>
    </xf>
    <xf numFmtId="165" fontId="65" fillId="0" borderId="0" xfId="340" applyFont="1"/>
    <xf numFmtId="165" fontId="81" fillId="0" borderId="0" xfId="340" applyFont="1"/>
    <xf numFmtId="165" fontId="82" fillId="0" borderId="0" xfId="340" applyFont="1"/>
    <xf numFmtId="165" fontId="83" fillId="0" borderId="0" xfId="340" applyFont="1" applyAlignment="1" applyProtection="1">
      <alignment horizontal="centerContinuous"/>
    </xf>
    <xf numFmtId="165" fontId="82" fillId="0" borderId="0" xfId="340" applyFont="1" applyAlignment="1">
      <alignment horizontal="centerContinuous"/>
    </xf>
    <xf numFmtId="165" fontId="82" fillId="0" borderId="29" xfId="340" applyFont="1" applyBorder="1"/>
    <xf numFmtId="165" fontId="67" fillId="0" borderId="0" xfId="340" applyFont="1" applyAlignment="1" applyProtection="1">
      <alignment horizontal="right"/>
    </xf>
    <xf numFmtId="165" fontId="82" fillId="0" borderId="15" xfId="340" applyFont="1" applyBorder="1"/>
    <xf numFmtId="165" fontId="67" fillId="0" borderId="15" xfId="340" applyFont="1" applyBorder="1" applyAlignment="1">
      <alignment horizontal="center"/>
    </xf>
    <xf numFmtId="165" fontId="67" fillId="0" borderId="20" xfId="340" applyFont="1" applyBorder="1" applyAlignment="1">
      <alignment horizontal="center"/>
    </xf>
    <xf numFmtId="165" fontId="67" fillId="0" borderId="20" xfId="340" applyFont="1" applyBorder="1" applyAlignment="1" applyProtection="1">
      <alignment horizontal="center" vertical="center"/>
    </xf>
    <xf numFmtId="165" fontId="82" fillId="0" borderId="23" xfId="340" applyFont="1" applyBorder="1"/>
    <xf numFmtId="165" fontId="67" fillId="0" borderId="23" xfId="340" applyFont="1" applyBorder="1" applyAlignment="1" applyProtection="1">
      <alignment horizontal="center" vertical="center"/>
    </xf>
    <xf numFmtId="165" fontId="85" fillId="0" borderId="23" xfId="340" applyFont="1" applyBorder="1" applyAlignment="1">
      <alignment horizontal="center" vertical="center"/>
    </xf>
    <xf numFmtId="165" fontId="85" fillId="0" borderId="42" xfId="340" quotePrefix="1" applyFont="1" applyBorder="1" applyAlignment="1" applyProtection="1">
      <alignment horizontal="center" vertical="center"/>
    </xf>
    <xf numFmtId="165" fontId="82" fillId="0" borderId="0" xfId="340" applyFont="1" applyAlignment="1">
      <alignment horizontal="center" vertical="center"/>
    </xf>
    <xf numFmtId="165" fontId="82" fillId="0" borderId="0" xfId="340" applyFont="1" applyBorder="1"/>
    <xf numFmtId="4" fontId="82" fillId="0" borderId="0" xfId="340" applyNumberFormat="1" applyFont="1"/>
    <xf numFmtId="165" fontId="64" fillId="0" borderId="0" xfId="341" applyFont="1" applyAlignment="1" applyProtection="1">
      <alignment horizontal="left"/>
    </xf>
    <xf numFmtId="165" fontId="65" fillId="0" borderId="0" xfId="341" applyFont="1"/>
    <xf numFmtId="165" fontId="64" fillId="0" borderId="0" xfId="341" applyFont="1" applyAlignment="1" applyProtection="1">
      <alignment horizontal="centerContinuous"/>
    </xf>
    <xf numFmtId="165" fontId="65" fillId="0" borderId="0" xfId="341" applyFont="1" applyAlignment="1">
      <alignment horizontal="centerContinuous"/>
    </xf>
    <xf numFmtId="165" fontId="64" fillId="0" borderId="0" xfId="341" applyFont="1"/>
    <xf numFmtId="165" fontId="67" fillId="0" borderId="0" xfId="341" applyFont="1" applyAlignment="1" applyProtection="1">
      <alignment horizontal="right"/>
    </xf>
    <xf numFmtId="165" fontId="70" fillId="0" borderId="15" xfId="341" applyFont="1" applyBorder="1"/>
    <xf numFmtId="165" fontId="67" fillId="0" borderId="39" xfId="341" applyFont="1" applyBorder="1" applyAlignment="1">
      <alignment horizontal="center"/>
    </xf>
    <xf numFmtId="165" fontId="67" fillId="0" borderId="43" xfId="341" applyFont="1" applyBorder="1" applyAlignment="1">
      <alignment vertical="center"/>
    </xf>
    <xf numFmtId="165" fontId="67" fillId="0" borderId="20" xfId="341" applyFont="1" applyBorder="1" applyAlignment="1">
      <alignment horizontal="center"/>
    </xf>
    <xf numFmtId="165" fontId="67" fillId="0" borderId="38" xfId="341" applyFont="1" applyBorder="1" applyAlignment="1" applyProtection="1">
      <alignment horizontal="center" vertical="center"/>
    </xf>
    <xf numFmtId="165" fontId="67" fillId="0" borderId="35" xfId="341" applyFont="1" applyBorder="1" applyAlignment="1" applyProtection="1">
      <alignment horizontal="centerContinuous" vertical="center"/>
    </xf>
    <xf numFmtId="165" fontId="70" fillId="0" borderId="23" xfId="341" applyFont="1" applyBorder="1"/>
    <xf numFmtId="165" fontId="67" fillId="0" borderId="40" xfId="341" applyFont="1" applyBorder="1" applyAlignment="1">
      <alignment horizontal="center"/>
    </xf>
    <xf numFmtId="165" fontId="67" fillId="0" borderId="22" xfId="341" applyFont="1" applyBorder="1" applyAlignment="1">
      <alignment vertical="center"/>
    </xf>
    <xf numFmtId="165" fontId="69" fillId="0" borderId="23" xfId="341" applyFont="1" applyBorder="1" applyAlignment="1">
      <alignment horizontal="center" vertical="center"/>
    </xf>
    <xf numFmtId="165" fontId="69" fillId="0" borderId="40" xfId="341" quotePrefix="1" applyFont="1" applyBorder="1" applyAlignment="1" applyProtection="1">
      <alignment horizontal="center" vertical="center"/>
    </xf>
    <xf numFmtId="165" fontId="69" fillId="0" borderId="22" xfId="341" applyFont="1" applyBorder="1" applyAlignment="1" applyProtection="1">
      <alignment horizontal="center" vertical="center"/>
    </xf>
    <xf numFmtId="173" fontId="26" fillId="0" borderId="0" xfId="329" applyNumberFormat="1" applyFont="1"/>
    <xf numFmtId="165" fontId="65" fillId="0" borderId="0" xfId="341" applyFont="1" applyAlignment="1">
      <alignment horizontal="center" vertical="center"/>
    </xf>
    <xf numFmtId="165" fontId="64" fillId="0" borderId="15" xfId="341" applyFont="1" applyBorder="1" applyAlignment="1" applyProtection="1">
      <alignment horizontal="left"/>
    </xf>
    <xf numFmtId="1" fontId="65" fillId="0" borderId="20" xfId="341" applyNumberFormat="1" applyFont="1" applyBorder="1"/>
    <xf numFmtId="170" fontId="64" fillId="0" borderId="0" xfId="341" applyNumberFormat="1" applyFont="1"/>
    <xf numFmtId="170" fontId="65" fillId="0" borderId="0" xfId="341" applyNumberFormat="1" applyFont="1"/>
    <xf numFmtId="2" fontId="65" fillId="0" borderId="0" xfId="341" applyNumberFormat="1" applyFont="1"/>
    <xf numFmtId="1" fontId="65" fillId="0" borderId="23" xfId="341" applyNumberFormat="1" applyFont="1" applyBorder="1"/>
    <xf numFmtId="165" fontId="64" fillId="0" borderId="0" xfId="345" applyFont="1" applyFill="1" applyAlignment="1">
      <alignment horizontal="left" vertical="center"/>
    </xf>
    <xf numFmtId="165" fontId="64" fillId="0" borderId="0" xfId="345" applyFont="1" applyFill="1" applyAlignment="1">
      <alignment vertical="center"/>
    </xf>
    <xf numFmtId="165" fontId="65" fillId="0" borderId="0" xfId="345" applyFont="1" applyFill="1" applyAlignment="1">
      <alignment vertical="center"/>
    </xf>
    <xf numFmtId="165" fontId="64" fillId="0" borderId="0" xfId="345" applyFont="1" applyFill="1" applyAlignment="1" applyProtection="1">
      <alignment horizontal="centerContinuous" vertical="center"/>
      <protection locked="0"/>
    </xf>
    <xf numFmtId="165" fontId="64" fillId="0" borderId="0" xfId="345" applyFont="1" applyFill="1" applyAlignment="1">
      <alignment horizontal="centerContinuous" vertical="center"/>
    </xf>
    <xf numFmtId="165" fontId="64" fillId="0" borderId="0" xfId="345" applyFont="1" applyFill="1" applyBorder="1" applyAlignment="1">
      <alignment vertical="center"/>
    </xf>
    <xf numFmtId="165" fontId="67" fillId="0" borderId="0" xfId="345" applyFont="1" applyFill="1" applyAlignment="1">
      <alignment horizontal="right" vertical="center"/>
    </xf>
    <xf numFmtId="165" fontId="64" fillId="0" borderId="10" xfId="345" applyFont="1" applyFill="1" applyBorder="1" applyAlignment="1">
      <alignment vertical="center"/>
    </xf>
    <xf numFmtId="165" fontId="71" fillId="0" borderId="11" xfId="345" applyFont="1" applyFill="1" applyBorder="1" applyAlignment="1">
      <alignment vertical="center"/>
    </xf>
    <xf numFmtId="165" fontId="67" fillId="0" borderId="11" xfId="345" applyFont="1" applyFill="1" applyBorder="1" applyAlignment="1">
      <alignment vertical="center"/>
    </xf>
    <xf numFmtId="165" fontId="71" fillId="0" borderId="0" xfId="345" applyFont="1" applyFill="1" applyBorder="1" applyAlignment="1">
      <alignment horizontal="left" vertical="center"/>
    </xf>
    <xf numFmtId="165" fontId="71" fillId="0" borderId="18" xfId="345" applyFont="1" applyFill="1" applyBorder="1" applyAlignment="1">
      <alignment vertical="center"/>
    </xf>
    <xf numFmtId="165" fontId="71" fillId="0" borderId="0" xfId="345" applyFont="1" applyFill="1" applyBorder="1" applyAlignment="1">
      <alignment vertical="center"/>
    </xf>
    <xf numFmtId="165" fontId="72" fillId="0" borderId="0" xfId="345" applyFont="1" applyFill="1" applyBorder="1" applyAlignment="1" applyProtection="1">
      <alignment horizontal="left" vertical="center"/>
      <protection locked="0"/>
    </xf>
    <xf numFmtId="165" fontId="64" fillId="0" borderId="18" xfId="345" applyFont="1" applyFill="1" applyBorder="1" applyAlignment="1">
      <alignment horizontal="center" vertical="center"/>
    </xf>
    <xf numFmtId="165" fontId="64" fillId="0" borderId="0" xfId="345" applyFont="1" applyFill="1" applyBorder="1" applyAlignment="1">
      <alignment horizontal="center" vertical="center"/>
    </xf>
    <xf numFmtId="165" fontId="71" fillId="0" borderId="18" xfId="345" applyFont="1" applyFill="1" applyBorder="1" applyAlignment="1">
      <alignment horizontal="left" vertical="center"/>
    </xf>
    <xf numFmtId="165" fontId="71" fillId="0" borderId="35" xfId="345" applyFont="1" applyFill="1" applyBorder="1" applyAlignment="1">
      <alignment vertical="center"/>
    </xf>
    <xf numFmtId="165" fontId="67" fillId="0" borderId="24" xfId="342" applyFont="1" applyFill="1" applyBorder="1" applyAlignment="1">
      <alignment horizontal="centerContinuous" vertical="center"/>
    </xf>
    <xf numFmtId="165" fontId="69" fillId="0" borderId="27" xfId="344" applyFont="1" applyFill="1" applyBorder="1" applyAlignment="1">
      <alignment horizontal="centerContinuous" vertical="center"/>
    </xf>
    <xf numFmtId="165" fontId="69" fillId="0" borderId="28" xfId="344" applyFont="1" applyFill="1" applyBorder="1" applyAlignment="1">
      <alignment horizontal="centerContinuous" vertical="center"/>
    </xf>
    <xf numFmtId="165" fontId="69" fillId="0" borderId="45" xfId="344" applyFont="1" applyFill="1" applyBorder="1" applyAlignment="1">
      <alignment horizontal="centerContinuous" vertical="center"/>
    </xf>
    <xf numFmtId="165" fontId="69" fillId="0" borderId="34" xfId="342" applyFont="1" applyFill="1" applyBorder="1" applyAlignment="1">
      <alignment horizontal="centerContinuous" vertical="center"/>
    </xf>
    <xf numFmtId="165" fontId="64" fillId="0" borderId="18" xfId="345" applyFont="1" applyFill="1" applyBorder="1" applyAlignment="1" applyProtection="1">
      <alignment horizontal="left"/>
    </xf>
    <xf numFmtId="165" fontId="64" fillId="0" borderId="0" xfId="345" applyFont="1" applyFill="1" applyBorder="1" applyAlignment="1" applyProtection="1">
      <alignment horizontal="left"/>
    </xf>
    <xf numFmtId="165" fontId="67" fillId="0" borderId="35" xfId="345" applyFont="1" applyFill="1" applyBorder="1" applyAlignment="1">
      <alignment horizontal="centerContinuous" vertical="center"/>
    </xf>
    <xf numFmtId="165" fontId="65" fillId="0" borderId="0" xfId="345" applyFont="1" applyFill="1"/>
    <xf numFmtId="165" fontId="64" fillId="0" borderId="18" xfId="345" quotePrefix="1" applyFont="1" applyFill="1" applyBorder="1" applyAlignment="1" applyProtection="1">
      <alignment horizontal="left"/>
    </xf>
    <xf numFmtId="165" fontId="64" fillId="0" borderId="0" xfId="345" quotePrefix="1" applyFont="1" applyFill="1" applyBorder="1" applyAlignment="1" applyProtection="1">
      <alignment horizontal="left"/>
    </xf>
    <xf numFmtId="165" fontId="64" fillId="0" borderId="36" xfId="345" quotePrefix="1" applyFont="1" applyFill="1" applyBorder="1" applyAlignment="1" applyProtection="1">
      <alignment horizontal="left"/>
    </xf>
    <xf numFmtId="165" fontId="64" fillId="0" borderId="29" xfId="345" quotePrefix="1" applyFont="1" applyFill="1" applyBorder="1" applyAlignment="1" applyProtection="1">
      <alignment horizontal="left"/>
    </xf>
    <xf numFmtId="165" fontId="64" fillId="0" borderId="29" xfId="345" applyFont="1" applyFill="1" applyBorder="1" applyAlignment="1" applyProtection="1">
      <alignment horizontal="left"/>
    </xf>
    <xf numFmtId="165" fontId="67" fillId="0" borderId="37" xfId="345" applyFont="1" applyFill="1" applyBorder="1" applyAlignment="1">
      <alignment horizontal="centerContinuous" vertical="center"/>
    </xf>
    <xf numFmtId="165" fontId="65" fillId="0" borderId="18" xfId="345" quotePrefix="1" applyFont="1" applyFill="1" applyBorder="1" applyAlignment="1" applyProtection="1">
      <alignment horizontal="left"/>
    </xf>
    <xf numFmtId="165" fontId="65" fillId="0" borderId="0" xfId="345" quotePrefix="1" applyFont="1" applyFill="1" applyBorder="1" applyAlignment="1" applyProtection="1">
      <alignment horizontal="left"/>
    </xf>
    <xf numFmtId="1" fontId="65" fillId="0" borderId="0" xfId="345" applyNumberFormat="1" applyFont="1" applyFill="1" applyBorder="1"/>
    <xf numFmtId="165" fontId="70" fillId="0" borderId="38" xfId="345" applyFont="1" applyFill="1" applyBorder="1" applyAlignment="1">
      <alignment horizontal="centerContinuous"/>
    </xf>
    <xf numFmtId="165" fontId="65" fillId="0" borderId="36" xfId="345" quotePrefix="1" applyFont="1" applyFill="1" applyBorder="1" applyAlignment="1" applyProtection="1">
      <alignment horizontal="left"/>
    </xf>
    <xf numFmtId="165" fontId="65" fillId="0" borderId="29" xfId="345" quotePrefix="1" applyFont="1" applyFill="1" applyBorder="1" applyAlignment="1" applyProtection="1">
      <alignment horizontal="left"/>
    </xf>
    <xf numFmtId="165" fontId="70" fillId="0" borderId="40" xfId="345" applyFont="1" applyFill="1" applyBorder="1" applyAlignment="1">
      <alignment horizontal="centerContinuous"/>
    </xf>
    <xf numFmtId="165" fontId="65" fillId="0" borderId="0" xfId="345" applyFont="1" applyFill="1" applyBorder="1" applyAlignment="1">
      <alignment vertical="center"/>
    </xf>
    <xf numFmtId="1" fontId="65" fillId="0" borderId="11" xfId="345" applyNumberFormat="1" applyFont="1" applyFill="1" applyBorder="1"/>
    <xf numFmtId="165" fontId="70" fillId="0" borderId="39" xfId="345" applyFont="1" applyFill="1" applyBorder="1" applyAlignment="1">
      <alignment horizontal="centerContinuous"/>
    </xf>
    <xf numFmtId="165" fontId="65" fillId="0" borderId="18" xfId="345" applyFont="1" applyFill="1" applyBorder="1" applyAlignment="1" applyProtection="1">
      <alignment horizontal="left"/>
    </xf>
    <xf numFmtId="165" fontId="70" fillId="0" borderId="41" xfId="345" applyFont="1" applyFill="1" applyBorder="1" applyAlignment="1">
      <alignment horizontal="centerContinuous"/>
    </xf>
    <xf numFmtId="1" fontId="65" fillId="0" borderId="29" xfId="345" applyNumberFormat="1" applyFont="1" applyFill="1" applyBorder="1"/>
    <xf numFmtId="165" fontId="65" fillId="0" borderId="10" xfId="345" quotePrefix="1" applyFont="1" applyFill="1" applyBorder="1" applyAlignment="1" applyProtection="1">
      <alignment horizontal="left"/>
    </xf>
    <xf numFmtId="165" fontId="65" fillId="0" borderId="11" xfId="345" quotePrefix="1" applyFont="1" applyFill="1" applyBorder="1" applyAlignment="1" applyProtection="1">
      <alignment horizontal="left"/>
    </xf>
    <xf numFmtId="165" fontId="70" fillId="0" borderId="46" xfId="345" applyFont="1" applyFill="1" applyBorder="1" applyAlignment="1">
      <alignment horizontal="centerContinuous"/>
    </xf>
    <xf numFmtId="165" fontId="65" fillId="0" borderId="36" xfId="345" applyFont="1" applyFill="1" applyBorder="1" applyAlignment="1" applyProtection="1">
      <alignment horizontal="left"/>
    </xf>
    <xf numFmtId="165" fontId="65" fillId="0" borderId="29" xfId="345" applyFont="1" applyFill="1" applyBorder="1" applyAlignment="1" applyProtection="1">
      <alignment horizontal="left"/>
    </xf>
    <xf numFmtId="165" fontId="65" fillId="0" borderId="0" xfId="345" quotePrefix="1" applyFont="1" applyFill="1" applyBorder="1" applyAlignment="1" applyProtection="1">
      <alignment horizontal="left"/>
      <protection locked="0"/>
    </xf>
    <xf numFmtId="165" fontId="65" fillId="0" borderId="0" xfId="345" applyFont="1" applyFill="1" applyBorder="1" applyAlignment="1" applyProtection="1">
      <alignment horizontal="left"/>
      <protection locked="0"/>
    </xf>
    <xf numFmtId="165" fontId="65" fillId="0" borderId="29" xfId="345" quotePrefix="1" applyFont="1" applyFill="1" applyBorder="1" applyAlignment="1" applyProtection="1">
      <alignment horizontal="left"/>
      <protection locked="0"/>
    </xf>
    <xf numFmtId="165" fontId="88" fillId="0" borderId="0" xfId="345" applyFont="1" applyFill="1" applyAlignment="1">
      <alignment vertical="center"/>
    </xf>
    <xf numFmtId="1" fontId="65" fillId="0" borderId="10" xfId="343" applyNumberFormat="1" applyFont="1" applyFill="1" applyBorder="1"/>
    <xf numFmtId="171" fontId="76" fillId="0" borderId="0" xfId="343" applyNumberFormat="1" applyFont="1" applyFill="1" applyBorder="1" applyAlignment="1" applyProtection="1">
      <alignment horizontal="right" vertical="center"/>
    </xf>
    <xf numFmtId="171" fontId="76" fillId="0" borderId="29" xfId="343" applyNumberFormat="1" applyFont="1" applyFill="1" applyBorder="1" applyAlignment="1" applyProtection="1">
      <alignment horizontal="right" vertical="center"/>
    </xf>
    <xf numFmtId="165" fontId="64" fillId="0" borderId="0" xfId="339" applyFont="1" applyAlignment="1" applyProtection="1">
      <alignment horizontal="left"/>
    </xf>
    <xf numFmtId="0" fontId="64" fillId="0" borderId="0" xfId="449" applyFont="1" applyAlignment="1"/>
    <xf numFmtId="3" fontId="65" fillId="0" borderId="0" xfId="449" applyNumberFormat="1" applyFont="1" applyAlignment="1"/>
    <xf numFmtId="3" fontId="65" fillId="0" borderId="0" xfId="449" applyNumberFormat="1" applyFont="1"/>
    <xf numFmtId="0" fontId="53" fillId="0" borderId="0" xfId="449" applyFont="1"/>
    <xf numFmtId="0" fontId="65" fillId="0" borderId="0" xfId="449" quotePrefix="1" applyFont="1" applyAlignment="1"/>
    <xf numFmtId="0" fontId="64" fillId="0" borderId="0" xfId="449" applyFont="1" applyAlignment="1">
      <alignment horizontal="centerContinuous" vertical="center"/>
    </xf>
    <xf numFmtId="0" fontId="65" fillId="0" borderId="0" xfId="449" quotePrefix="1" applyFont="1" applyAlignment="1">
      <alignment horizontal="centerContinuous"/>
    </xf>
    <xf numFmtId="3" fontId="65" fillId="0" borderId="0" xfId="449" applyNumberFormat="1" applyFont="1" applyAlignment="1">
      <alignment horizontal="centerContinuous"/>
    </xf>
    <xf numFmtId="0" fontId="65" fillId="0" borderId="0" xfId="449" applyFont="1"/>
    <xf numFmtId="3" fontId="65" fillId="0" borderId="29" xfId="449" applyNumberFormat="1" applyFont="1" applyBorder="1"/>
    <xf numFmtId="3" fontId="64" fillId="0" borderId="0" xfId="449" applyNumberFormat="1" applyFont="1" applyAlignment="1">
      <alignment horizontal="centerContinuous"/>
    </xf>
    <xf numFmtId="3" fontId="67" fillId="0" borderId="0" xfId="449" applyNumberFormat="1" applyFont="1" applyAlignment="1">
      <alignment horizontal="centerContinuous"/>
    </xf>
    <xf numFmtId="0" fontId="70" fillId="0" borderId="15" xfId="449" applyFont="1" applyBorder="1"/>
    <xf numFmtId="0" fontId="67" fillId="0" borderId="15" xfId="449" applyFont="1" applyBorder="1" applyAlignment="1">
      <alignment horizontal="centerContinuous" vertical="top"/>
    </xf>
    <xf numFmtId="3" fontId="67" fillId="0" borderId="29" xfId="449" applyNumberFormat="1" applyFont="1" applyBorder="1" applyAlignment="1">
      <alignment horizontal="centerContinuous" vertical="top"/>
    </xf>
    <xf numFmtId="3" fontId="67" fillId="0" borderId="28" xfId="449" applyNumberFormat="1" applyFont="1" applyBorder="1" applyAlignment="1">
      <alignment horizontal="centerContinuous"/>
    </xf>
    <xf numFmtId="3" fontId="67" fillId="0" borderId="45" xfId="449" applyNumberFormat="1" applyFont="1" applyBorder="1" applyAlignment="1">
      <alignment horizontal="centerContinuous"/>
    </xf>
    <xf numFmtId="3" fontId="67" fillId="0" borderId="28" xfId="449" applyNumberFormat="1" applyFont="1" applyBorder="1" applyAlignment="1">
      <alignment horizontal="centerContinuous" vertical="top"/>
    </xf>
    <xf numFmtId="0" fontId="67" fillId="0" borderId="20" xfId="449" applyFont="1" applyBorder="1" applyAlignment="1">
      <alignment horizontal="center"/>
    </xf>
    <xf numFmtId="0" fontId="67" fillId="0" borderId="20" xfId="449" applyFont="1" applyBorder="1" applyAlignment="1">
      <alignment horizontal="centerContinuous"/>
    </xf>
    <xf numFmtId="3" fontId="67" fillId="0" borderId="35" xfId="449" applyNumberFormat="1" applyFont="1" applyBorder="1" applyAlignment="1">
      <alignment horizontal="center"/>
    </xf>
    <xf numFmtId="3" fontId="67" fillId="0" borderId="35" xfId="449" quotePrefix="1" applyNumberFormat="1" applyFont="1" applyBorder="1" applyAlignment="1">
      <alignment horizontal="center"/>
    </xf>
    <xf numFmtId="0" fontId="67" fillId="0" borderId="23" xfId="449" applyFont="1" applyBorder="1"/>
    <xf numFmtId="0" fontId="67" fillId="0" borderId="23" xfId="449" applyFont="1" applyBorder="1" applyAlignment="1">
      <alignment horizontal="centerContinuous"/>
    </xf>
    <xf numFmtId="0" fontId="71" fillId="0" borderId="0" xfId="449" applyFont="1"/>
    <xf numFmtId="0" fontId="69" fillId="0" borderId="23" xfId="449" quotePrefix="1" applyFont="1" applyBorder="1" applyAlignment="1">
      <alignment horizontal="center" vertical="center"/>
    </xf>
    <xf numFmtId="0" fontId="69" fillId="0" borderId="42" xfId="449" quotePrefix="1" applyFont="1" applyBorder="1" applyAlignment="1">
      <alignment horizontal="center" vertical="center"/>
    </xf>
    <xf numFmtId="3" fontId="69" fillId="0" borderId="45" xfId="449" quotePrefix="1" applyNumberFormat="1" applyFont="1" applyBorder="1" applyAlignment="1">
      <alignment horizontal="center" vertical="center"/>
    </xf>
    <xf numFmtId="0" fontId="53" fillId="0" borderId="0" xfId="449" applyFont="1" applyAlignment="1">
      <alignment horizontal="center" vertical="center"/>
    </xf>
    <xf numFmtId="0" fontId="64" fillId="0" borderId="23" xfId="449" applyFont="1" applyBorder="1"/>
    <xf numFmtId="0" fontId="64" fillId="0" borderId="42" xfId="449" applyFont="1" applyBorder="1"/>
    <xf numFmtId="3" fontId="71" fillId="0" borderId="0" xfId="449" applyNumberFormat="1" applyFont="1" applyBorder="1"/>
    <xf numFmtId="0" fontId="64" fillId="0" borderId="15" xfId="449" applyFont="1" applyBorder="1"/>
    <xf numFmtId="0" fontId="64" fillId="0" borderId="23" xfId="449" quotePrefix="1" applyFont="1" applyBorder="1"/>
    <xf numFmtId="0" fontId="64" fillId="0" borderId="20" xfId="449" applyFont="1" applyBorder="1"/>
    <xf numFmtId="0" fontId="65" fillId="0" borderId="20" xfId="449" quotePrefix="1" applyFont="1" applyBorder="1"/>
    <xf numFmtId="0" fontId="70" fillId="0" borderId="20" xfId="449" quotePrefix="1" applyFont="1" applyBorder="1"/>
    <xf numFmtId="0" fontId="65" fillId="0" borderId="23" xfId="449" applyFont="1" applyBorder="1"/>
    <xf numFmtId="165" fontId="71" fillId="0" borderId="0" xfId="339" applyFont="1" applyAlignment="1" applyProtection="1">
      <alignment horizontal="left"/>
    </xf>
    <xf numFmtId="165" fontId="53" fillId="0" borderId="0" xfId="339" applyFont="1"/>
    <xf numFmtId="165" fontId="64" fillId="0" borderId="0" xfId="339" applyFont="1" applyAlignment="1" applyProtection="1">
      <alignment horizontal="centerContinuous"/>
    </xf>
    <xf numFmtId="165" fontId="71" fillId="0" borderId="0" xfId="339" applyFont="1" applyAlignment="1" applyProtection="1">
      <alignment horizontal="centerContinuous"/>
    </xf>
    <xf numFmtId="165" fontId="67" fillId="0" borderId="0" xfId="339" applyFont="1" applyAlignment="1" applyProtection="1">
      <alignment horizontal="right"/>
    </xf>
    <xf numFmtId="165" fontId="65" fillId="0" borderId="16" xfId="339" applyFont="1" applyBorder="1"/>
    <xf numFmtId="0" fontId="64" fillId="0" borderId="0" xfId="449" quotePrefix="1" applyFont="1" applyFill="1" applyBorder="1"/>
    <xf numFmtId="165" fontId="71" fillId="0" borderId="0" xfId="339" applyFont="1" applyFill="1"/>
    <xf numFmtId="165" fontId="53" fillId="0" borderId="0" xfId="339" applyFont="1" applyFill="1"/>
    <xf numFmtId="165" fontId="67" fillId="0" borderId="21" xfId="339" applyFont="1" applyBorder="1" applyAlignment="1" applyProtection="1">
      <alignment horizontal="center"/>
    </xf>
    <xf numFmtId="165" fontId="67" fillId="0" borderId="17" xfId="339" applyFont="1" applyBorder="1" applyAlignment="1" applyProtection="1">
      <alignment horizontal="center"/>
    </xf>
    <xf numFmtId="165" fontId="67" fillId="0" borderId="35" xfId="339" applyFont="1" applyBorder="1" applyAlignment="1" applyProtection="1">
      <alignment horizontal="center"/>
    </xf>
    <xf numFmtId="165" fontId="67" fillId="0" borderId="35" xfId="339" applyFont="1" applyBorder="1" applyAlignment="1" applyProtection="1">
      <alignment horizontal="left"/>
    </xf>
    <xf numFmtId="165" fontId="67" fillId="0" borderId="15" xfId="339" applyFont="1" applyBorder="1" applyAlignment="1" applyProtection="1">
      <alignment horizontal="left"/>
    </xf>
    <xf numFmtId="165" fontId="64" fillId="0" borderId="25" xfId="339" applyFont="1" applyBorder="1"/>
    <xf numFmtId="165" fontId="67" fillId="0" borderId="26" xfId="339" applyFont="1" applyBorder="1" applyAlignment="1">
      <alignment horizontal="center"/>
    </xf>
    <xf numFmtId="0" fontId="67" fillId="0" borderId="22" xfId="339" quotePrefix="1" applyNumberFormat="1" applyFont="1" applyBorder="1" applyAlignment="1" applyProtection="1">
      <alignment horizontal="center"/>
    </xf>
    <xf numFmtId="165" fontId="67" fillId="0" borderId="23" xfId="339" quotePrefix="1" applyFont="1" applyBorder="1" applyAlignment="1" applyProtection="1">
      <alignment horizontal="center"/>
    </xf>
    <xf numFmtId="165" fontId="69" fillId="0" borderId="55" xfId="339" applyFont="1" applyBorder="1" applyAlignment="1" applyProtection="1">
      <alignment horizontal="center" vertical="center"/>
    </xf>
    <xf numFmtId="165" fontId="69" fillId="0" borderId="40" xfId="339" applyFont="1" applyBorder="1" applyAlignment="1" applyProtection="1">
      <alignment horizontal="center" vertical="center"/>
    </xf>
    <xf numFmtId="165" fontId="69" fillId="0" borderId="26" xfId="339" applyFont="1" applyBorder="1" applyAlignment="1" applyProtection="1">
      <alignment horizontal="center" vertical="center"/>
    </xf>
    <xf numFmtId="165" fontId="69" fillId="0" borderId="22" xfId="339" applyFont="1" applyBorder="1" applyAlignment="1" applyProtection="1">
      <alignment horizontal="center" vertical="center"/>
    </xf>
    <xf numFmtId="165" fontId="69" fillId="0" borderId="0" xfId="339" applyFont="1"/>
    <xf numFmtId="165" fontId="64" fillId="0" borderId="0" xfId="339" applyFont="1" applyFill="1"/>
    <xf numFmtId="165" fontId="73" fillId="0" borderId="0" xfId="339" applyFont="1" applyFill="1"/>
    <xf numFmtId="165" fontId="69" fillId="0" borderId="0" xfId="339" applyFont="1" applyFill="1"/>
    <xf numFmtId="165" fontId="65" fillId="0" borderId="21" xfId="339" quotePrefix="1" applyFont="1" applyBorder="1" applyAlignment="1" applyProtection="1">
      <alignment horizontal="left"/>
    </xf>
    <xf numFmtId="165" fontId="64" fillId="0" borderId="0" xfId="339" quotePrefix="1" applyFont="1" applyFill="1" applyBorder="1" applyAlignment="1" applyProtection="1">
      <alignment horizontal="left"/>
    </xf>
    <xf numFmtId="165" fontId="71" fillId="0" borderId="0" xfId="339" applyFont="1"/>
    <xf numFmtId="165" fontId="65" fillId="0" borderId="25" xfId="339" applyFont="1" applyBorder="1"/>
    <xf numFmtId="165" fontId="64" fillId="0" borderId="0" xfId="339" applyFont="1"/>
    <xf numFmtId="0" fontId="90" fillId="0" borderId="0" xfId="0" applyFont="1" applyAlignment="1"/>
    <xf numFmtId="0" fontId="86" fillId="0" borderId="0" xfId="0" applyFont="1"/>
    <xf numFmtId="0" fontId="93" fillId="0" borderId="0" xfId="0" applyFont="1"/>
    <xf numFmtId="165" fontId="64" fillId="0" borderId="0" xfId="451" applyFont="1" applyAlignment="1">
      <alignment horizontal="centerContinuous"/>
    </xf>
    <xf numFmtId="165" fontId="65" fillId="0" borderId="0" xfId="451" applyFont="1" applyAlignment="1">
      <alignment horizontal="centerContinuous"/>
    </xf>
    <xf numFmtId="165" fontId="65" fillId="0" borderId="0" xfId="451" applyFont="1" applyAlignment="1"/>
    <xf numFmtId="165" fontId="65" fillId="0" borderId="0" xfId="451" applyFont="1"/>
    <xf numFmtId="165" fontId="65" fillId="0" borderId="0" xfId="451" applyFont="1" applyAlignment="1" applyProtection="1">
      <alignment horizontal="centerContinuous"/>
    </xf>
    <xf numFmtId="165" fontId="65" fillId="0" borderId="0" xfId="451" applyFont="1" applyAlignment="1">
      <alignment horizontal="right"/>
    </xf>
    <xf numFmtId="165" fontId="65" fillId="0" borderId="0" xfId="451" applyFont="1" applyAlignment="1" applyProtection="1">
      <alignment horizontal="right"/>
    </xf>
    <xf numFmtId="165" fontId="64" fillId="0" borderId="0" xfId="451" applyFont="1" applyAlignment="1" applyProtection="1">
      <alignment horizontal="left"/>
    </xf>
    <xf numFmtId="165" fontId="65" fillId="0" borderId="0" xfId="451" applyFont="1" applyAlignment="1" applyProtection="1">
      <alignment horizontal="left"/>
    </xf>
    <xf numFmtId="0" fontId="65" fillId="0" borderId="0" xfId="0" applyFont="1" applyAlignment="1" applyProtection="1">
      <alignment horizontal="right"/>
    </xf>
    <xf numFmtId="0" fontId="65" fillId="0" borderId="0" xfId="0" applyFont="1" applyAlignment="1" applyProtection="1">
      <alignment horizontal="left"/>
    </xf>
    <xf numFmtId="165" fontId="64" fillId="0" borderId="0" xfId="451" applyFont="1"/>
    <xf numFmtId="0" fontId="83" fillId="0" borderId="0" xfId="0" applyFont="1" applyAlignment="1" applyProtection="1">
      <alignment horizontal="left"/>
    </xf>
    <xf numFmtId="0" fontId="82" fillId="0" borderId="0" xfId="0" applyFont="1"/>
    <xf numFmtId="165" fontId="65" fillId="0" borderId="0" xfId="451" applyFont="1" applyFill="1"/>
    <xf numFmtId="0" fontId="65" fillId="0" borderId="0" xfId="0" applyFont="1" applyFill="1" applyAlignment="1" applyProtection="1">
      <alignment horizontal="right"/>
    </xf>
    <xf numFmtId="0" fontId="83" fillId="0" borderId="0" xfId="0" applyFont="1"/>
    <xf numFmtId="0" fontId="82" fillId="0" borderId="0" xfId="0" applyFont="1" applyAlignment="1" applyProtection="1">
      <alignment horizontal="left"/>
    </xf>
    <xf numFmtId="165" fontId="82" fillId="0" borderId="0" xfId="451" applyFont="1"/>
    <xf numFmtId="0" fontId="82" fillId="0" borderId="0" xfId="0" applyFont="1" applyAlignment="1" applyProtection="1">
      <alignment horizontal="right"/>
    </xf>
    <xf numFmtId="0" fontId="83" fillId="0" borderId="0" xfId="0" applyFont="1" applyFill="1" applyAlignment="1" applyProtection="1">
      <alignment horizontal="left"/>
    </xf>
    <xf numFmtId="171" fontId="74" fillId="0" borderId="0" xfId="343" applyNumberFormat="1" applyFont="1" applyFill="1" applyBorder="1" applyAlignment="1" applyProtection="1">
      <alignment horizontal="right" vertical="center"/>
    </xf>
    <xf numFmtId="171" fontId="74" fillId="0" borderId="35" xfId="343" applyNumberFormat="1" applyFont="1" applyFill="1" applyBorder="1" applyAlignment="1" applyProtection="1">
      <alignment horizontal="right" vertical="center"/>
    </xf>
    <xf numFmtId="171" fontId="74" fillId="0" borderId="29" xfId="343" applyNumberFormat="1" applyFont="1" applyFill="1" applyBorder="1" applyAlignment="1" applyProtection="1">
      <alignment horizontal="right" vertical="center"/>
    </xf>
    <xf numFmtId="171" fontId="74" fillId="0" borderId="37" xfId="343" applyNumberFormat="1" applyFont="1" applyFill="1" applyBorder="1" applyAlignment="1" applyProtection="1">
      <alignment horizontal="right" vertical="center"/>
    </xf>
    <xf numFmtId="171" fontId="76" fillId="0" borderId="35" xfId="343" applyNumberFormat="1" applyFont="1" applyFill="1" applyBorder="1" applyAlignment="1" applyProtection="1">
      <alignment horizontal="right" vertical="center"/>
    </xf>
    <xf numFmtId="171" fontId="76" fillId="0" borderId="37" xfId="343" applyNumberFormat="1" applyFont="1" applyFill="1" applyBorder="1" applyAlignment="1" applyProtection="1">
      <alignment horizontal="right" vertical="center"/>
    </xf>
    <xf numFmtId="171" fontId="76" fillId="0" borderId="36" xfId="343" applyNumberFormat="1" applyFont="1" applyFill="1" applyBorder="1" applyAlignment="1" applyProtection="1">
      <alignment horizontal="right" vertical="center"/>
    </xf>
    <xf numFmtId="167" fontId="65" fillId="0" borderId="0" xfId="449" applyNumberFormat="1" applyFont="1" applyFill="1" applyBorder="1"/>
    <xf numFmtId="0" fontId="53" fillId="0" borderId="0" xfId="449" applyFont="1" applyFill="1" applyBorder="1"/>
    <xf numFmtId="165" fontId="82" fillId="0" borderId="0" xfId="340" applyFont="1" applyFill="1" applyBorder="1"/>
    <xf numFmtId="167" fontId="65" fillId="0" borderId="35" xfId="450" applyNumberFormat="1" applyFont="1" applyFill="1" applyBorder="1" applyProtection="1"/>
    <xf numFmtId="165" fontId="53" fillId="0" borderId="0" xfId="339" applyFont="1" applyFill="1" applyBorder="1"/>
    <xf numFmtId="167" fontId="65" fillId="0" borderId="22" xfId="0" applyNumberFormat="1" applyFont="1" applyFill="1" applyBorder="1" applyProtection="1"/>
    <xf numFmtId="165" fontId="67" fillId="0" borderId="56" xfId="340" quotePrefix="1" applyFont="1" applyBorder="1" applyAlignment="1" applyProtection="1">
      <alignment horizontal="center" vertical="center"/>
    </xf>
    <xf numFmtId="165" fontId="67" fillId="0" borderId="57" xfId="340" applyFont="1" applyBorder="1" applyAlignment="1" applyProtection="1">
      <alignment horizontal="center" vertical="center"/>
    </xf>
    <xf numFmtId="165" fontId="67" fillId="0" borderId="44" xfId="340" applyFont="1" applyBorder="1" applyAlignment="1">
      <alignment horizontal="center" vertical="center"/>
    </xf>
    <xf numFmtId="165" fontId="64" fillId="0" borderId="0" xfId="466" applyFont="1" applyAlignment="1">
      <alignment horizontal="left"/>
    </xf>
    <xf numFmtId="165" fontId="70" fillId="0" borderId="0" xfId="467" applyFont="1"/>
    <xf numFmtId="165" fontId="67" fillId="0" borderId="0" xfId="467" applyFont="1" applyAlignment="1">
      <alignment horizontal="centerContinuous"/>
    </xf>
    <xf numFmtId="165" fontId="70" fillId="0" borderId="0" xfId="467" applyFont="1" applyAlignment="1">
      <alignment horizontal="centerContinuous"/>
    </xf>
    <xf numFmtId="165" fontId="70" fillId="0" borderId="47" xfId="467" applyFont="1" applyBorder="1"/>
    <xf numFmtId="165" fontId="67" fillId="0" borderId="12" xfId="467" applyFont="1" applyBorder="1"/>
    <xf numFmtId="165" fontId="67" fillId="0" borderId="15" xfId="467" applyFont="1" applyBorder="1" applyAlignment="1" applyProtection="1">
      <alignment horizontal="center"/>
    </xf>
    <xf numFmtId="165" fontId="67" fillId="0" borderId="17" xfId="467" applyFont="1" applyBorder="1" applyAlignment="1" applyProtection="1">
      <alignment horizontal="center"/>
    </xf>
    <xf numFmtId="165" fontId="70" fillId="0" borderId="18" xfId="467" applyFont="1" applyBorder="1"/>
    <xf numFmtId="165" fontId="67" fillId="0" borderId="0" xfId="467" applyFont="1" applyBorder="1" applyAlignment="1" applyProtection="1">
      <alignment horizontal="centerContinuous"/>
    </xf>
    <xf numFmtId="165" fontId="67" fillId="0" borderId="20" xfId="467" applyFont="1" applyBorder="1" applyAlignment="1" applyProtection="1">
      <alignment horizontal="center"/>
    </xf>
    <xf numFmtId="165" fontId="70" fillId="0" borderId="58" xfId="467" applyFont="1" applyBorder="1"/>
    <xf numFmtId="165" fontId="67" fillId="0" borderId="24" xfId="467" applyFont="1" applyBorder="1"/>
    <xf numFmtId="165" fontId="69" fillId="0" borderId="42" xfId="467" applyFont="1" applyBorder="1" applyAlignment="1" applyProtection="1">
      <alignment horizontal="center" vertical="center"/>
    </xf>
    <xf numFmtId="165" fontId="69" fillId="0" borderId="45" xfId="467" applyFont="1" applyBorder="1" applyAlignment="1" applyProtection="1">
      <alignment horizontal="center" vertical="center"/>
    </xf>
    <xf numFmtId="165" fontId="69" fillId="0" borderId="0" xfId="467" applyFont="1" applyBorder="1" applyAlignment="1">
      <alignment horizontal="centerContinuous"/>
    </xf>
    <xf numFmtId="165" fontId="65" fillId="0" borderId="19" xfId="467" quotePrefix="1" applyFont="1" applyBorder="1" applyAlignment="1" applyProtection="1">
      <alignment horizontal="left"/>
    </xf>
    <xf numFmtId="165" fontId="65" fillId="0" borderId="0" xfId="467" quotePrefix="1" applyFont="1" applyBorder="1" applyAlignment="1" applyProtection="1">
      <alignment horizontal="left"/>
    </xf>
    <xf numFmtId="167" fontId="65" fillId="25" borderId="23" xfId="467" applyNumberFormat="1" applyFont="1" applyFill="1" applyBorder="1" applyAlignment="1" applyProtection="1">
      <alignment horizontal="right"/>
    </xf>
    <xf numFmtId="167" fontId="65" fillId="0" borderId="29" xfId="467" applyNumberFormat="1" applyFont="1" applyFill="1" applyBorder="1" applyAlignment="1" applyProtection="1">
      <alignment horizontal="right"/>
    </xf>
    <xf numFmtId="167" fontId="65" fillId="0" borderId="26" xfId="467" applyNumberFormat="1" applyFont="1" applyFill="1" applyBorder="1" applyAlignment="1" applyProtection="1">
      <alignment horizontal="right"/>
    </xf>
    <xf numFmtId="165" fontId="70" fillId="0" borderId="0" xfId="467" applyFont="1" applyBorder="1" applyAlignment="1" applyProtection="1">
      <alignment horizontal="left"/>
    </xf>
    <xf numFmtId="167" fontId="70" fillId="0" borderId="0" xfId="467" applyNumberFormat="1" applyFont="1" applyBorder="1" applyAlignment="1" applyProtection="1">
      <alignment horizontal="left"/>
    </xf>
    <xf numFmtId="167" fontId="70" fillId="0" borderId="0" xfId="467" applyNumberFormat="1" applyFont="1" applyBorder="1" applyProtection="1"/>
    <xf numFmtId="165" fontId="70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3" fillId="0" borderId="0" xfId="0" applyFont="1" applyFill="1"/>
    <xf numFmtId="171" fontId="74" fillId="0" borderId="20" xfId="340" applyNumberFormat="1" applyFont="1" applyFill="1" applyBorder="1" applyAlignment="1" applyProtection="1">
      <alignment horizontal="right"/>
    </xf>
    <xf numFmtId="165" fontId="85" fillId="0" borderId="34" xfId="340" quotePrefix="1" applyFont="1" applyBorder="1" applyAlignment="1" applyProtection="1">
      <alignment horizontal="center" vertical="center"/>
    </xf>
    <xf numFmtId="165" fontId="69" fillId="0" borderId="34" xfId="341" quotePrefix="1" applyFont="1" applyBorder="1" applyAlignment="1" applyProtection="1">
      <alignment horizontal="center" vertical="center"/>
    </xf>
    <xf numFmtId="165" fontId="67" fillId="0" borderId="43" xfId="341" applyFont="1" applyBorder="1" applyAlignment="1" applyProtection="1">
      <alignment horizontal="center" vertical="center"/>
    </xf>
    <xf numFmtId="165" fontId="67" fillId="0" borderId="20" xfId="341" applyFont="1" applyBorder="1" applyAlignment="1" applyProtection="1">
      <alignment horizontal="center" vertical="center"/>
    </xf>
    <xf numFmtId="165" fontId="67" fillId="0" borderId="22" xfId="341" quotePrefix="1" applyFont="1" applyBorder="1" applyAlignment="1" applyProtection="1">
      <alignment horizontal="center" vertical="center"/>
    </xf>
    <xf numFmtId="165" fontId="104" fillId="0" borderId="0" xfId="342" applyFont="1" applyFill="1" applyAlignment="1">
      <alignment vertical="center"/>
    </xf>
    <xf numFmtId="165" fontId="70" fillId="0" borderId="0" xfId="342" applyFont="1" applyFill="1" applyAlignment="1">
      <alignment vertical="center"/>
    </xf>
    <xf numFmtId="165" fontId="69" fillId="0" borderId="27" xfId="467" applyFont="1" applyBorder="1" applyAlignment="1" applyProtection="1">
      <alignment horizontal="center" vertical="center"/>
    </xf>
    <xf numFmtId="165" fontId="67" fillId="0" borderId="18" xfId="467" applyFont="1" applyBorder="1" applyAlignment="1" applyProtection="1">
      <alignment horizontal="center"/>
    </xf>
    <xf numFmtId="165" fontId="67" fillId="0" borderId="17" xfId="467" applyFont="1" applyBorder="1" applyAlignment="1" applyProtection="1">
      <alignment horizontal="centerContinuous"/>
    </xf>
    <xf numFmtId="165" fontId="67" fillId="0" borderId="20" xfId="467" applyFont="1" applyBorder="1" applyAlignment="1" applyProtection="1">
      <alignment horizontal="centerContinuous"/>
    </xf>
    <xf numFmtId="167" fontId="65" fillId="0" borderId="23" xfId="467" applyNumberFormat="1" applyFont="1" applyFill="1" applyBorder="1" applyProtection="1"/>
    <xf numFmtId="165" fontId="67" fillId="0" borderId="10" xfId="467" applyFont="1" applyBorder="1" applyAlignment="1" applyProtection="1">
      <alignment horizontal="center"/>
    </xf>
    <xf numFmtId="165" fontId="67" fillId="0" borderId="0" xfId="467" applyFont="1" applyAlignment="1" applyProtection="1">
      <alignment horizontal="right"/>
    </xf>
    <xf numFmtId="165" fontId="101" fillId="0" borderId="0" xfId="341" applyFont="1" applyAlignment="1">
      <alignment horizontal="center"/>
    </xf>
    <xf numFmtId="173" fontId="58" fillId="0" borderId="0" xfId="329" applyNumberFormat="1" applyFont="1"/>
    <xf numFmtId="165" fontId="65" fillId="25" borderId="0" xfId="483" applyNumberFormat="1" applyFont="1" applyFill="1"/>
    <xf numFmtId="165" fontId="65" fillId="25" borderId="0" xfId="483" applyNumberFormat="1" applyFont="1" applyFill="1" applyBorder="1"/>
    <xf numFmtId="165" fontId="82" fillId="25" borderId="0" xfId="483" applyNumberFormat="1" applyFont="1" applyFill="1"/>
    <xf numFmtId="165" fontId="64" fillId="25" borderId="0" xfId="483" applyNumberFormat="1" applyFont="1" applyFill="1" applyAlignment="1" applyProtection="1">
      <alignment horizontal="centerContinuous"/>
    </xf>
    <xf numFmtId="165" fontId="65" fillId="25" borderId="0" xfId="483" applyNumberFormat="1" applyFont="1" applyFill="1" applyAlignment="1">
      <alignment horizontal="centerContinuous"/>
    </xf>
    <xf numFmtId="165" fontId="65" fillId="25" borderId="0" xfId="483" applyNumberFormat="1" applyFont="1" applyFill="1" applyBorder="1" applyAlignment="1">
      <alignment horizontal="centerContinuous"/>
    </xf>
    <xf numFmtId="165" fontId="65" fillId="25" borderId="29" xfId="483" applyNumberFormat="1" applyFont="1" applyFill="1" applyBorder="1"/>
    <xf numFmtId="165" fontId="67" fillId="25" borderId="29" xfId="483" applyNumberFormat="1" applyFont="1" applyFill="1" applyBorder="1" applyAlignment="1">
      <alignment horizontal="right"/>
    </xf>
    <xf numFmtId="165" fontId="65" fillId="25" borderId="10" xfId="483" applyNumberFormat="1" applyFont="1" applyFill="1" applyBorder="1"/>
    <xf numFmtId="165" fontId="65" fillId="25" borderId="14" xfId="483" applyNumberFormat="1" applyFont="1" applyFill="1" applyBorder="1"/>
    <xf numFmtId="165" fontId="65" fillId="25" borderId="18" xfId="483" applyNumberFormat="1" applyFont="1" applyFill="1" applyBorder="1"/>
    <xf numFmtId="165" fontId="64" fillId="25" borderId="35" xfId="483" applyNumberFormat="1" applyFont="1" applyFill="1" applyBorder="1" applyAlignment="1" applyProtection="1">
      <alignment horizontal="centerContinuous"/>
    </xf>
    <xf numFmtId="165" fontId="82" fillId="25" borderId="0" xfId="483" applyNumberFormat="1" applyFont="1" applyFill="1" applyAlignment="1" applyProtection="1">
      <alignment horizontal="center"/>
    </xf>
    <xf numFmtId="165" fontId="64" fillId="25" borderId="35" xfId="483" applyNumberFormat="1" applyFont="1" applyFill="1" applyBorder="1" applyAlignment="1" applyProtection="1">
      <alignment horizontal="center"/>
    </xf>
    <xf numFmtId="165" fontId="67" fillId="25" borderId="18" xfId="483" applyNumberFormat="1" applyFont="1" applyFill="1" applyBorder="1" applyAlignment="1">
      <alignment horizontal="centerContinuous"/>
    </xf>
    <xf numFmtId="165" fontId="67" fillId="25" borderId="11" xfId="483" applyNumberFormat="1" applyFont="1" applyFill="1" applyBorder="1" applyAlignment="1">
      <alignment horizontal="centerContinuous"/>
    </xf>
    <xf numFmtId="165" fontId="107" fillId="25" borderId="28" xfId="483" applyNumberFormat="1" applyFont="1" applyFill="1" applyBorder="1" applyAlignment="1">
      <alignment horizontal="left"/>
    </xf>
    <xf numFmtId="165" fontId="107" fillId="25" borderId="37" xfId="483" applyNumberFormat="1" applyFont="1" applyFill="1" applyBorder="1" applyAlignment="1">
      <alignment horizontal="left"/>
    </xf>
    <xf numFmtId="165" fontId="108" fillId="25" borderId="0" xfId="483" applyNumberFormat="1" applyFont="1" applyFill="1" applyBorder="1" applyAlignment="1" applyProtection="1">
      <alignment horizontal="center"/>
      <protection locked="0"/>
    </xf>
    <xf numFmtId="165" fontId="71" fillId="25" borderId="15" xfId="483" applyNumberFormat="1" applyFont="1" applyFill="1" applyBorder="1" applyAlignment="1">
      <alignment horizontal="center"/>
    </xf>
    <xf numFmtId="165" fontId="64" fillId="25" borderId="35" xfId="483" applyNumberFormat="1" applyFont="1" applyFill="1" applyBorder="1" applyAlignment="1" applyProtection="1">
      <alignment horizontal="left"/>
    </xf>
    <xf numFmtId="165" fontId="64" fillId="25" borderId="18" xfId="483" applyNumberFormat="1" applyFont="1" applyFill="1" applyBorder="1" applyAlignment="1" applyProtection="1">
      <alignment horizontal="center"/>
    </xf>
    <xf numFmtId="165" fontId="67" fillId="25" borderId="10" xfId="483" applyNumberFormat="1" applyFont="1" applyFill="1" applyBorder="1" applyAlignment="1"/>
    <xf numFmtId="165" fontId="107" fillId="25" borderId="29" xfId="483" applyNumberFormat="1" applyFont="1" applyFill="1" applyBorder="1" applyAlignment="1">
      <alignment horizontal="left"/>
    </xf>
    <xf numFmtId="165" fontId="71" fillId="25" borderId="18" xfId="483" applyNumberFormat="1" applyFont="1" applyFill="1" applyBorder="1" applyAlignment="1" applyProtection="1">
      <alignment horizontal="center"/>
    </xf>
    <xf numFmtId="165" fontId="71" fillId="25" borderId="20" xfId="483" applyNumberFormat="1" applyFont="1" applyFill="1" applyBorder="1" applyAlignment="1">
      <alignment horizontal="center"/>
    </xf>
    <xf numFmtId="165" fontId="53" fillId="25" borderId="35" xfId="483" applyNumberFormat="1" applyFont="1" applyFill="1" applyBorder="1" applyAlignment="1" applyProtection="1">
      <alignment horizontal="left"/>
      <protection locked="0"/>
    </xf>
    <xf numFmtId="165" fontId="64" fillId="25" borderId="0" xfId="483" applyNumberFormat="1" applyFont="1" applyFill="1" applyBorder="1" applyAlignment="1" applyProtection="1">
      <alignment horizontal="center"/>
    </xf>
    <xf numFmtId="165" fontId="64" fillId="25" borderId="20" xfId="483" applyNumberFormat="1" applyFont="1" applyFill="1" applyBorder="1" applyAlignment="1" applyProtection="1">
      <alignment horizontal="center"/>
    </xf>
    <xf numFmtId="165" fontId="71" fillId="25" borderId="35" xfId="483" applyNumberFormat="1" applyFont="1" applyFill="1" applyBorder="1" applyAlignment="1" applyProtection="1">
      <alignment horizontal="center"/>
    </xf>
    <xf numFmtId="165" fontId="65" fillId="25" borderId="36" xfId="483" applyNumberFormat="1" applyFont="1" applyFill="1" applyBorder="1"/>
    <xf numFmtId="165" fontId="53" fillId="25" borderId="22" xfId="483" applyNumberFormat="1" applyFont="1" applyFill="1" applyBorder="1" applyAlignment="1">
      <alignment horizontal="left"/>
    </xf>
    <xf numFmtId="165" fontId="72" fillId="25" borderId="58" xfId="483" quotePrefix="1" applyNumberFormat="1" applyFont="1" applyFill="1" applyBorder="1" applyAlignment="1" applyProtection="1">
      <alignment horizontal="center"/>
    </xf>
    <xf numFmtId="165" fontId="72" fillId="25" borderId="22" xfId="483" quotePrefix="1" applyNumberFormat="1" applyFont="1" applyFill="1" applyBorder="1" applyAlignment="1" applyProtection="1">
      <alignment horizontal="center"/>
    </xf>
    <xf numFmtId="165" fontId="72" fillId="25" borderId="26" xfId="483" quotePrefix="1" applyNumberFormat="1" applyFont="1" applyFill="1" applyBorder="1" applyAlignment="1" applyProtection="1">
      <alignment horizontal="center"/>
    </xf>
    <xf numFmtId="165" fontId="71" fillId="25" borderId="36" xfId="483" applyNumberFormat="1" applyFont="1" applyFill="1" applyBorder="1" applyAlignment="1" applyProtection="1">
      <alignment horizontal="centerContinuous"/>
    </xf>
    <xf numFmtId="165" fontId="107" fillId="25" borderId="23" xfId="483" applyNumberFormat="1" applyFont="1" applyFill="1" applyBorder="1" applyAlignment="1" applyProtection="1">
      <alignment horizontal="center"/>
    </xf>
    <xf numFmtId="165" fontId="65" fillId="25" borderId="27" xfId="483" applyNumberFormat="1" applyFont="1" applyFill="1" applyBorder="1"/>
    <xf numFmtId="165" fontId="65" fillId="25" borderId="28" xfId="483" applyNumberFormat="1" applyFont="1" applyFill="1" applyBorder="1"/>
    <xf numFmtId="165" fontId="109" fillId="25" borderId="33" xfId="483" applyNumberFormat="1" applyFont="1" applyFill="1" applyBorder="1" applyAlignment="1" applyProtection="1">
      <alignment horizontal="centerContinuous" vertical="center"/>
    </xf>
    <xf numFmtId="165" fontId="109" fillId="25" borderId="36" xfId="483" applyNumberFormat="1" applyFont="1" applyFill="1" applyBorder="1" applyAlignment="1" applyProtection="1">
      <alignment horizontal="center"/>
    </xf>
    <xf numFmtId="165" fontId="109" fillId="25" borderId="29" xfId="483" applyNumberFormat="1" applyFont="1" applyFill="1" applyBorder="1" applyAlignment="1" applyProtection="1">
      <alignment horizontal="center"/>
    </xf>
    <xf numFmtId="165" fontId="109" fillId="25" borderId="33" xfId="483" applyNumberFormat="1" applyFont="1" applyFill="1" applyBorder="1" applyAlignment="1" applyProtection="1">
      <alignment horizontal="center"/>
    </xf>
    <xf numFmtId="165" fontId="109" fillId="25" borderId="27" xfId="483" applyNumberFormat="1" applyFont="1" applyFill="1" applyBorder="1" applyAlignment="1" applyProtection="1">
      <alignment horizontal="center"/>
    </xf>
    <xf numFmtId="165" fontId="109" fillId="25" borderId="42" xfId="483" applyNumberFormat="1" applyFont="1" applyFill="1" applyBorder="1" applyAlignment="1" applyProtection="1">
      <alignment horizontal="center"/>
    </xf>
    <xf numFmtId="165" fontId="65" fillId="25" borderId="11" xfId="483" applyNumberFormat="1" applyFont="1" applyFill="1" applyBorder="1"/>
    <xf numFmtId="165" fontId="74" fillId="25" borderId="14" xfId="483" applyNumberFormat="1" applyFont="1" applyFill="1" applyBorder="1" applyAlignment="1" applyProtection="1">
      <alignment horizontal="center"/>
    </xf>
    <xf numFmtId="175" fontId="74" fillId="25" borderId="0" xfId="483" applyNumberFormat="1" applyFont="1" applyFill="1" applyBorder="1"/>
    <xf numFmtId="175" fontId="74" fillId="25" borderId="14" xfId="483" applyNumberFormat="1" applyFont="1" applyFill="1" applyBorder="1"/>
    <xf numFmtId="175" fontId="74" fillId="25" borderId="15" xfId="483" applyNumberFormat="1" applyFont="1" applyFill="1" applyBorder="1"/>
    <xf numFmtId="175" fontId="74" fillId="25" borderId="0" xfId="483" applyNumberFormat="1" applyFont="1" applyFill="1" applyBorder="1" applyProtection="1"/>
    <xf numFmtId="175" fontId="74" fillId="25" borderId="35" xfId="483" applyNumberFormat="1" applyFont="1" applyFill="1" applyBorder="1" applyProtection="1"/>
    <xf numFmtId="165" fontId="83" fillId="25" borderId="0" xfId="483" applyNumberFormat="1" applyFont="1" applyFill="1"/>
    <xf numFmtId="165" fontId="83" fillId="25" borderId="0" xfId="483" applyNumberFormat="1" applyFont="1" applyFill="1" applyBorder="1"/>
    <xf numFmtId="49" fontId="65" fillId="25" borderId="18" xfId="483" applyNumberFormat="1" applyFont="1" applyFill="1" applyBorder="1" applyAlignment="1">
      <alignment vertical="center"/>
    </xf>
    <xf numFmtId="165" fontId="65" fillId="25" borderId="0" xfId="483" quotePrefix="1" applyNumberFormat="1" applyFont="1" applyFill="1" applyBorder="1" applyAlignment="1" applyProtection="1">
      <alignment horizontal="center" vertical="center"/>
    </xf>
    <xf numFmtId="165" fontId="65" fillId="25" borderId="35" xfId="483" applyNumberFormat="1" applyFont="1" applyFill="1" applyBorder="1" applyAlignment="1" applyProtection="1">
      <alignment horizontal="left" vertical="center" wrapText="1"/>
    </xf>
    <xf numFmtId="165" fontId="82" fillId="25" borderId="0" xfId="483" applyNumberFormat="1" applyFont="1" applyFill="1" applyBorder="1"/>
    <xf numFmtId="165" fontId="65" fillId="25" borderId="35" xfId="483" applyNumberFormat="1" applyFont="1" applyFill="1" applyBorder="1" applyAlignment="1">
      <alignment vertical="center" wrapText="1"/>
    </xf>
    <xf numFmtId="49" fontId="65" fillId="25" borderId="61" xfId="483" applyNumberFormat="1" applyFont="1" applyFill="1" applyBorder="1" applyAlignment="1">
      <alignment vertical="center"/>
    </xf>
    <xf numFmtId="49" fontId="65" fillId="25" borderId="36" xfId="483" applyNumberFormat="1" applyFont="1" applyFill="1" applyBorder="1" applyAlignment="1">
      <alignment vertical="center"/>
    </xf>
    <xf numFmtId="165" fontId="65" fillId="25" borderId="29" xfId="483" quotePrefix="1" applyNumberFormat="1" applyFont="1" applyFill="1" applyBorder="1" applyAlignment="1" applyProtection="1">
      <alignment horizontal="center" vertical="center"/>
    </xf>
    <xf numFmtId="165" fontId="65" fillId="25" borderId="37" xfId="483" applyNumberFormat="1" applyFont="1" applyFill="1" applyBorder="1" applyAlignment="1">
      <alignment vertical="center"/>
    </xf>
    <xf numFmtId="165" fontId="65" fillId="0" borderId="0" xfId="483" applyNumberFormat="1" applyFont="1" applyFill="1"/>
    <xf numFmtId="165" fontId="82" fillId="0" borderId="0" xfId="483" applyNumberFormat="1" applyFont="1" applyFill="1" applyAlignment="1" applyProtection="1">
      <alignment horizontal="center"/>
    </xf>
    <xf numFmtId="165" fontId="82" fillId="0" borderId="0" xfId="483" applyNumberFormat="1" applyFont="1" applyFill="1"/>
    <xf numFmtId="165" fontId="64" fillId="0" borderId="0" xfId="485" applyNumberFormat="1" applyFont="1"/>
    <xf numFmtId="165" fontId="65" fillId="0" borderId="0" xfId="485" applyNumberFormat="1" applyFont="1"/>
    <xf numFmtId="165" fontId="65" fillId="0" borderId="0" xfId="485" applyNumberFormat="1" applyFont="1" applyBorder="1"/>
    <xf numFmtId="165" fontId="82" fillId="0" borderId="0" xfId="485" applyNumberFormat="1" applyFont="1"/>
    <xf numFmtId="165" fontId="64" fillId="0" borderId="0" xfId="485" applyNumberFormat="1" applyFont="1" applyAlignment="1" applyProtection="1">
      <alignment horizontal="centerContinuous"/>
    </xf>
    <xf numFmtId="165" fontId="65" fillId="0" borderId="0" xfId="485" applyNumberFormat="1" applyFont="1" applyAlignment="1">
      <alignment horizontal="centerContinuous"/>
    </xf>
    <xf numFmtId="165" fontId="65" fillId="0" borderId="0" xfId="485" applyNumberFormat="1" applyFont="1" applyBorder="1" applyAlignment="1">
      <alignment horizontal="centerContinuous"/>
    </xf>
    <xf numFmtId="165" fontId="67" fillId="0" borderId="29" xfId="485" applyNumberFormat="1" applyFont="1" applyBorder="1" applyAlignment="1">
      <alignment horizontal="right"/>
    </xf>
    <xf numFmtId="165" fontId="65" fillId="0" borderId="15" xfId="485" applyNumberFormat="1" applyFont="1" applyBorder="1"/>
    <xf numFmtId="165" fontId="64" fillId="0" borderId="20" xfId="485" applyNumberFormat="1" applyFont="1" applyBorder="1" applyAlignment="1" applyProtection="1">
      <alignment horizontal="centerContinuous"/>
    </xf>
    <xf numFmtId="165" fontId="82" fillId="0" borderId="0" xfId="485" applyNumberFormat="1" applyFont="1" applyAlignment="1" applyProtection="1">
      <alignment horizontal="center"/>
    </xf>
    <xf numFmtId="165" fontId="64" fillId="0" borderId="20" xfId="485" applyNumberFormat="1" applyFont="1" applyBorder="1" applyAlignment="1" applyProtection="1">
      <alignment horizontal="center"/>
    </xf>
    <xf numFmtId="165" fontId="67" fillId="0" borderId="18" xfId="485" applyNumberFormat="1" applyFont="1" applyBorder="1" applyAlignment="1">
      <alignment horizontal="centerContinuous"/>
    </xf>
    <xf numFmtId="165" fontId="67" fillId="0" borderId="11" xfId="485" applyNumberFormat="1" applyFont="1" applyBorder="1" applyAlignment="1">
      <alignment horizontal="centerContinuous"/>
    </xf>
    <xf numFmtId="165" fontId="107" fillId="0" borderId="28" xfId="485" applyNumberFormat="1" applyFont="1" applyBorder="1" applyAlignment="1">
      <alignment horizontal="left"/>
    </xf>
    <xf numFmtId="165" fontId="107" fillId="0" borderId="37" xfId="485" applyNumberFormat="1" applyFont="1" applyBorder="1" applyAlignment="1">
      <alignment horizontal="left"/>
    </xf>
    <xf numFmtId="165" fontId="108" fillId="0" borderId="35" xfId="485" applyNumberFormat="1" applyFont="1" applyBorder="1" applyAlignment="1" applyProtection="1">
      <alignment horizontal="center"/>
      <protection locked="0"/>
    </xf>
    <xf numFmtId="165" fontId="71" fillId="0" borderId="35" xfId="485" applyNumberFormat="1" applyFont="1" applyBorder="1" applyAlignment="1">
      <alignment horizontal="center"/>
    </xf>
    <xf numFmtId="165" fontId="64" fillId="0" borderId="20" xfId="485" applyNumberFormat="1" applyFont="1" applyBorder="1" applyAlignment="1" applyProtection="1">
      <alignment horizontal="left"/>
    </xf>
    <xf numFmtId="165" fontId="64" fillId="0" borderId="18" xfId="485" applyNumberFormat="1" applyFont="1" applyBorder="1" applyAlignment="1" applyProtection="1">
      <alignment horizontal="center"/>
    </xf>
    <xf numFmtId="165" fontId="64" fillId="0" borderId="0" xfId="485" applyNumberFormat="1" applyFont="1" applyBorder="1" applyAlignment="1" applyProtection="1">
      <alignment horizontal="center"/>
    </xf>
    <xf numFmtId="165" fontId="67" fillId="0" borderId="10" xfId="485" applyNumberFormat="1" applyFont="1" applyBorder="1" applyAlignment="1"/>
    <xf numFmtId="165" fontId="107" fillId="0" borderId="29" xfId="485" applyNumberFormat="1" applyFont="1" applyBorder="1" applyAlignment="1">
      <alignment horizontal="left"/>
    </xf>
    <xf numFmtId="165" fontId="71" fillId="0" borderId="20" xfId="485" applyNumberFormat="1" applyFont="1" applyBorder="1" applyAlignment="1" applyProtection="1">
      <alignment horizontal="center"/>
    </xf>
    <xf numFmtId="165" fontId="83" fillId="0" borderId="0" xfId="485" applyNumberFormat="1" applyFont="1" applyBorder="1" applyAlignment="1" applyProtection="1">
      <alignment horizontal="centerContinuous"/>
      <protection locked="0"/>
    </xf>
    <xf numFmtId="165" fontId="53" fillId="0" borderId="20" xfId="485" applyNumberFormat="1" applyFont="1" applyBorder="1" applyAlignment="1" applyProtection="1">
      <alignment horizontal="left"/>
      <protection locked="0"/>
    </xf>
    <xf numFmtId="165" fontId="71" fillId="0" borderId="35" xfId="485" applyNumberFormat="1" applyFont="1" applyBorder="1" applyAlignment="1" applyProtection="1">
      <alignment horizontal="center"/>
    </xf>
    <xf numFmtId="165" fontId="53" fillId="0" borderId="26" xfId="485" applyNumberFormat="1" applyFont="1" applyBorder="1" applyAlignment="1">
      <alignment horizontal="left"/>
    </xf>
    <xf numFmtId="165" fontId="72" fillId="0" borderId="58" xfId="485" quotePrefix="1" applyNumberFormat="1" applyFont="1" applyBorder="1" applyAlignment="1" applyProtection="1">
      <alignment horizontal="center"/>
    </xf>
    <xf numFmtId="165" fontId="72" fillId="0" borderId="22" xfId="485" quotePrefix="1" applyNumberFormat="1" applyFont="1" applyBorder="1" applyAlignment="1" applyProtection="1">
      <alignment horizontal="center"/>
    </xf>
    <xf numFmtId="165" fontId="72" fillId="0" borderId="26" xfId="485" quotePrefix="1" applyNumberFormat="1" applyFont="1" applyBorder="1" applyAlignment="1" applyProtection="1">
      <alignment horizontal="center"/>
    </xf>
    <xf numFmtId="165" fontId="71" fillId="0" borderId="23" xfId="485" applyNumberFormat="1" applyFont="1" applyBorder="1" applyAlignment="1" applyProtection="1">
      <alignment horizontal="centerContinuous"/>
    </xf>
    <xf numFmtId="165" fontId="107" fillId="0" borderId="37" xfId="485" applyNumberFormat="1" applyFont="1" applyBorder="1" applyAlignment="1" applyProtection="1">
      <alignment horizontal="center"/>
    </xf>
    <xf numFmtId="165" fontId="113" fillId="0" borderId="0" xfId="485" applyNumberFormat="1" applyFont="1" applyBorder="1" applyAlignment="1">
      <alignment horizontal="left"/>
    </xf>
    <xf numFmtId="165" fontId="109" fillId="0" borderId="34" xfId="485" applyNumberFormat="1" applyFont="1" applyBorder="1" applyAlignment="1" applyProtection="1">
      <alignment horizontal="centerContinuous" vertical="center"/>
    </xf>
    <xf numFmtId="165" fontId="109" fillId="0" borderId="36" xfId="485" applyNumberFormat="1" applyFont="1" applyBorder="1" applyAlignment="1" applyProtection="1">
      <alignment horizontal="center"/>
    </xf>
    <xf numFmtId="165" fontId="109" fillId="0" borderId="29" xfId="485" applyNumberFormat="1" applyFont="1" applyBorder="1" applyAlignment="1" applyProtection="1">
      <alignment horizontal="center"/>
    </xf>
    <xf numFmtId="165" fontId="109" fillId="0" borderId="33" xfId="485" applyNumberFormat="1" applyFont="1" applyBorder="1" applyAlignment="1" applyProtection="1">
      <alignment horizontal="center"/>
    </xf>
    <xf numFmtId="165" fontId="109" fillId="0" borderId="42" xfId="485" applyNumberFormat="1" applyFont="1" applyBorder="1" applyAlignment="1" applyProtection="1">
      <alignment horizontal="center"/>
    </xf>
    <xf numFmtId="165" fontId="109" fillId="0" borderId="45" xfId="485" applyNumberFormat="1" applyFont="1" applyBorder="1" applyAlignment="1" applyProtection="1">
      <alignment horizontal="center"/>
    </xf>
    <xf numFmtId="165" fontId="74" fillId="0" borderId="20" xfId="485" applyNumberFormat="1" applyFont="1" applyBorder="1" applyAlignment="1" applyProtection="1">
      <alignment horizontal="center"/>
    </xf>
    <xf numFmtId="165" fontId="83" fillId="0" borderId="0" xfId="485" applyNumberFormat="1" applyFont="1"/>
    <xf numFmtId="1" fontId="65" fillId="0" borderId="20" xfId="485" applyNumberFormat="1" applyFont="1" applyBorder="1" applyAlignment="1">
      <alignment vertical="center" wrapText="1"/>
    </xf>
    <xf numFmtId="165" fontId="83" fillId="0" borderId="0" xfId="485" applyNumberFormat="1" applyFont="1" applyBorder="1"/>
    <xf numFmtId="165" fontId="82" fillId="0" borderId="0" xfId="485" applyNumberFormat="1" applyFont="1" applyBorder="1"/>
    <xf numFmtId="1" fontId="65" fillId="0" borderId="23" xfId="485" applyNumberFormat="1" applyFont="1" applyBorder="1" applyAlignment="1">
      <alignment vertical="center"/>
    </xf>
    <xf numFmtId="165" fontId="98" fillId="0" borderId="0" xfId="485" applyNumberFormat="1" applyFont="1" applyBorder="1"/>
    <xf numFmtId="165" fontId="70" fillId="25" borderId="0" xfId="483" quotePrefix="1" applyNumberFormat="1" applyFont="1" applyFill="1"/>
    <xf numFmtId="3" fontId="82" fillId="0" borderId="0" xfId="485" applyNumberFormat="1" applyFont="1"/>
    <xf numFmtId="165" fontId="65" fillId="25" borderId="0" xfId="310" applyNumberFormat="1" applyFont="1" applyFill="1"/>
    <xf numFmtId="165" fontId="65" fillId="25" borderId="0" xfId="310" applyNumberFormat="1" applyFont="1" applyFill="1" applyBorder="1"/>
    <xf numFmtId="165" fontId="82" fillId="25" borderId="0" xfId="310" applyNumberFormat="1" applyFont="1" applyFill="1"/>
    <xf numFmtId="165" fontId="64" fillId="25" borderId="0" xfId="310" applyNumberFormat="1" applyFont="1" applyFill="1" applyAlignment="1" applyProtection="1">
      <alignment horizontal="centerContinuous"/>
    </xf>
    <xf numFmtId="165" fontId="65" fillId="25" borderId="0" xfId="310" applyNumberFormat="1" applyFont="1" applyFill="1" applyAlignment="1">
      <alignment horizontal="centerContinuous"/>
    </xf>
    <xf numFmtId="165" fontId="65" fillId="25" borderId="0" xfId="310" applyNumberFormat="1" applyFont="1" applyFill="1" applyBorder="1" applyAlignment="1">
      <alignment horizontal="centerContinuous"/>
    </xf>
    <xf numFmtId="165" fontId="65" fillId="25" borderId="29" xfId="310" applyNumberFormat="1" applyFont="1" applyFill="1" applyBorder="1"/>
    <xf numFmtId="165" fontId="67" fillId="25" borderId="29" xfId="310" applyNumberFormat="1" applyFont="1" applyFill="1" applyBorder="1" applyAlignment="1">
      <alignment horizontal="right"/>
    </xf>
    <xf numFmtId="165" fontId="65" fillId="25" borderId="10" xfId="310" applyNumberFormat="1" applyFont="1" applyFill="1" applyBorder="1"/>
    <xf numFmtId="165" fontId="65" fillId="25" borderId="14" xfId="310" applyNumberFormat="1" applyFont="1" applyFill="1" applyBorder="1"/>
    <xf numFmtId="165" fontId="65" fillId="25" borderId="18" xfId="310" applyNumberFormat="1" applyFont="1" applyFill="1" applyBorder="1"/>
    <xf numFmtId="165" fontId="64" fillId="25" borderId="35" xfId="310" applyNumberFormat="1" applyFont="1" applyFill="1" applyBorder="1" applyAlignment="1" applyProtection="1">
      <alignment horizontal="centerContinuous"/>
    </xf>
    <xf numFmtId="165" fontId="64" fillId="25" borderId="35" xfId="310" applyNumberFormat="1" applyFont="1" applyFill="1" applyBorder="1" applyAlignment="1" applyProtection="1">
      <alignment horizontal="center"/>
    </xf>
    <xf numFmtId="165" fontId="67" fillId="25" borderId="18" xfId="310" applyNumberFormat="1" applyFont="1" applyFill="1" applyBorder="1" applyAlignment="1">
      <alignment horizontal="centerContinuous"/>
    </xf>
    <xf numFmtId="165" fontId="107" fillId="25" borderId="28" xfId="310" applyNumberFormat="1" applyFont="1" applyFill="1" applyBorder="1" applyAlignment="1">
      <alignment horizontal="left"/>
    </xf>
    <xf numFmtId="165" fontId="107" fillId="25" borderId="37" xfId="310" applyNumberFormat="1" applyFont="1" applyFill="1" applyBorder="1" applyAlignment="1">
      <alignment horizontal="left"/>
    </xf>
    <xf numFmtId="165" fontId="108" fillId="25" borderId="35" xfId="310" applyNumberFormat="1" applyFont="1" applyFill="1" applyBorder="1" applyAlignment="1" applyProtection="1">
      <alignment horizontal="center"/>
      <protection locked="0"/>
    </xf>
    <xf numFmtId="165" fontId="71" fillId="25" borderId="35" xfId="310" applyNumberFormat="1" applyFont="1" applyFill="1" applyBorder="1" applyAlignment="1">
      <alignment horizontal="center"/>
    </xf>
    <xf numFmtId="165" fontId="64" fillId="25" borderId="35" xfId="310" applyNumberFormat="1" applyFont="1" applyFill="1" applyBorder="1" applyAlignment="1" applyProtection="1">
      <alignment horizontal="left"/>
    </xf>
    <xf numFmtId="165" fontId="64" fillId="25" borderId="18" xfId="310" applyNumberFormat="1" applyFont="1" applyFill="1" applyBorder="1" applyAlignment="1" applyProtection="1">
      <alignment horizontal="center"/>
    </xf>
    <xf numFmtId="165" fontId="67" fillId="25" borderId="10" xfId="310" applyNumberFormat="1" applyFont="1" applyFill="1" applyBorder="1" applyAlignment="1"/>
    <xf numFmtId="165" fontId="107" fillId="25" borderId="29" xfId="310" applyNumberFormat="1" applyFont="1" applyFill="1" applyBorder="1" applyAlignment="1">
      <alignment horizontal="left"/>
    </xf>
    <xf numFmtId="165" fontId="71" fillId="25" borderId="20" xfId="310" applyNumberFormat="1" applyFont="1" applyFill="1" applyBorder="1" applyAlignment="1" applyProtection="1">
      <alignment horizontal="center"/>
    </xf>
    <xf numFmtId="165" fontId="53" fillId="25" borderId="35" xfId="310" applyNumberFormat="1" applyFont="1" applyFill="1" applyBorder="1" applyAlignment="1" applyProtection="1">
      <alignment horizontal="left"/>
      <protection locked="0"/>
    </xf>
    <xf numFmtId="165" fontId="64" fillId="25" borderId="0" xfId="310" applyNumberFormat="1" applyFont="1" applyFill="1" applyBorder="1" applyAlignment="1" applyProtection="1">
      <alignment horizontal="center"/>
    </xf>
    <xf numFmtId="165" fontId="64" fillId="25" borderId="20" xfId="310" applyNumberFormat="1" applyFont="1" applyFill="1" applyBorder="1" applyAlignment="1" applyProtection="1">
      <alignment horizontal="center"/>
    </xf>
    <xf numFmtId="165" fontId="71" fillId="25" borderId="35" xfId="310" applyNumberFormat="1" applyFont="1" applyFill="1" applyBorder="1" applyAlignment="1" applyProtection="1">
      <alignment horizontal="center"/>
    </xf>
    <xf numFmtId="165" fontId="65" fillId="25" borderId="36" xfId="310" applyNumberFormat="1" applyFont="1" applyFill="1" applyBorder="1"/>
    <xf numFmtId="165" fontId="53" fillId="25" borderId="22" xfId="310" applyNumberFormat="1" applyFont="1" applyFill="1" applyBorder="1" applyAlignment="1">
      <alignment horizontal="left"/>
    </xf>
    <xf numFmtId="165" fontId="72" fillId="25" borderId="58" xfId="310" quotePrefix="1" applyNumberFormat="1" applyFont="1" applyFill="1" applyBorder="1" applyAlignment="1" applyProtection="1">
      <alignment horizontal="center"/>
    </xf>
    <xf numFmtId="165" fontId="72" fillId="25" borderId="26" xfId="310" quotePrefix="1" applyNumberFormat="1" applyFont="1" applyFill="1" applyBorder="1" applyAlignment="1" applyProtection="1">
      <alignment horizontal="center"/>
    </xf>
    <xf numFmtId="165" fontId="71" fillId="25" borderId="23" xfId="310" applyNumberFormat="1" applyFont="1" applyFill="1" applyBorder="1" applyAlignment="1" applyProtection="1">
      <alignment horizontal="centerContinuous"/>
    </xf>
    <xf numFmtId="165" fontId="107" fillId="25" borderId="37" xfId="310" applyNumberFormat="1" applyFont="1" applyFill="1" applyBorder="1" applyAlignment="1" applyProtection="1">
      <alignment horizontal="center"/>
    </xf>
    <xf numFmtId="165" fontId="65" fillId="25" borderId="27" xfId="310" applyNumberFormat="1" applyFont="1" applyFill="1" applyBorder="1"/>
    <xf numFmtId="165" fontId="65" fillId="25" borderId="28" xfId="310" applyNumberFormat="1" applyFont="1" applyFill="1" applyBorder="1"/>
    <xf numFmtId="165" fontId="109" fillId="25" borderId="33" xfId="310" applyNumberFormat="1" applyFont="1" applyFill="1" applyBorder="1" applyAlignment="1" applyProtection="1">
      <alignment horizontal="centerContinuous" vertical="center"/>
    </xf>
    <xf numFmtId="165" fontId="109" fillId="25" borderId="36" xfId="310" applyNumberFormat="1" applyFont="1" applyFill="1" applyBorder="1" applyAlignment="1" applyProtection="1">
      <alignment horizontal="center"/>
    </xf>
    <xf numFmtId="165" fontId="109" fillId="25" borderId="33" xfId="310" applyNumberFormat="1" applyFont="1" applyFill="1" applyBorder="1" applyAlignment="1" applyProtection="1">
      <alignment horizontal="center"/>
    </xf>
    <xf numFmtId="165" fontId="109" fillId="25" borderId="42" xfId="310" applyNumberFormat="1" applyFont="1" applyFill="1" applyBorder="1" applyAlignment="1" applyProtection="1">
      <alignment horizontal="center"/>
    </xf>
    <xf numFmtId="165" fontId="109" fillId="25" borderId="45" xfId="310" applyNumberFormat="1" applyFont="1" applyFill="1" applyBorder="1" applyAlignment="1" applyProtection="1">
      <alignment horizontal="center"/>
    </xf>
    <xf numFmtId="165" fontId="65" fillId="25" borderId="11" xfId="310" applyNumberFormat="1" applyFont="1" applyFill="1" applyBorder="1"/>
    <xf numFmtId="165" fontId="74" fillId="25" borderId="14" xfId="310" applyNumberFormat="1" applyFont="1" applyFill="1" applyBorder="1" applyAlignment="1" applyProtection="1">
      <alignment horizontal="center"/>
    </xf>
    <xf numFmtId="165" fontId="83" fillId="25" borderId="0" xfId="310" applyNumberFormat="1" applyFont="1" applyFill="1"/>
    <xf numFmtId="165" fontId="82" fillId="0" borderId="0" xfId="310" applyNumberFormat="1" applyFont="1" applyFill="1"/>
    <xf numFmtId="165" fontId="83" fillId="0" borderId="0" xfId="310" applyNumberFormat="1" applyFont="1" applyFill="1"/>
    <xf numFmtId="165" fontId="83" fillId="0" borderId="0" xfId="310" applyNumberFormat="1" applyFont="1" applyFill="1" applyBorder="1"/>
    <xf numFmtId="165" fontId="82" fillId="0" borderId="0" xfId="310" applyNumberFormat="1" applyFont="1" applyFill="1" applyBorder="1"/>
    <xf numFmtId="165" fontId="82" fillId="25" borderId="0" xfId="310" applyNumberFormat="1" applyFont="1" applyFill="1" applyBorder="1"/>
    <xf numFmtId="165" fontId="82" fillId="25" borderId="29" xfId="310" applyNumberFormat="1" applyFont="1" applyFill="1" applyBorder="1"/>
    <xf numFmtId="165" fontId="65" fillId="25" borderId="0" xfId="310" applyNumberFormat="1" applyFont="1" applyFill="1" applyBorder="1" applyAlignment="1" applyProtection="1">
      <alignment horizontal="center"/>
    </xf>
    <xf numFmtId="165" fontId="65" fillId="25" borderId="36" xfId="310" quotePrefix="1" applyNumberFormat="1" applyFont="1" applyFill="1" applyBorder="1" applyAlignment="1" applyProtection="1">
      <alignment horizontal="left" vertical="center"/>
    </xf>
    <xf numFmtId="165" fontId="65" fillId="25" borderId="29" xfId="310" applyNumberFormat="1" applyFont="1" applyFill="1" applyBorder="1" applyAlignment="1" applyProtection="1">
      <alignment horizontal="center" vertical="center"/>
    </xf>
    <xf numFmtId="165" fontId="65" fillId="25" borderId="11" xfId="310" applyNumberFormat="1" applyFont="1" applyFill="1" applyBorder="1" applyAlignment="1" applyProtection="1">
      <alignment horizontal="left"/>
    </xf>
    <xf numFmtId="165" fontId="65" fillId="25" borderId="11" xfId="310" applyNumberFormat="1" applyFont="1" applyFill="1" applyBorder="1" applyAlignment="1" applyProtection="1">
      <alignment horizontal="center"/>
    </xf>
    <xf numFmtId="175" fontId="65" fillId="25" borderId="11" xfId="310" applyNumberFormat="1" applyFont="1" applyFill="1" applyBorder="1"/>
    <xf numFmtId="175" fontId="76" fillId="25" borderId="11" xfId="310" applyNumberFormat="1" applyFont="1" applyFill="1" applyBorder="1" applyProtection="1"/>
    <xf numFmtId="165" fontId="65" fillId="25" borderId="0" xfId="310" quotePrefix="1" applyNumberFormat="1" applyFont="1" applyFill="1" applyBorder="1" applyAlignment="1" applyProtection="1">
      <alignment horizontal="left"/>
    </xf>
    <xf numFmtId="165" fontId="65" fillId="25" borderId="0" xfId="310" applyNumberFormat="1" applyFont="1" applyFill="1" applyBorder="1" applyAlignment="1" applyProtection="1">
      <alignment horizontal="left"/>
    </xf>
    <xf numFmtId="176" fontId="65" fillId="25" borderId="0" xfId="310" applyNumberFormat="1" applyFont="1" applyFill="1" applyBorder="1"/>
    <xf numFmtId="175" fontId="65" fillId="25" borderId="0" xfId="310" applyNumberFormat="1" applyFont="1" applyFill="1" applyBorder="1"/>
    <xf numFmtId="176" fontId="76" fillId="25" borderId="0" xfId="310" applyNumberFormat="1" applyFont="1" applyFill="1" applyBorder="1" applyProtection="1"/>
    <xf numFmtId="169" fontId="110" fillId="25" borderId="0" xfId="326" applyNumberFormat="1" applyFont="1" applyFill="1" applyBorder="1"/>
    <xf numFmtId="165" fontId="98" fillId="25" borderId="0" xfId="310" applyNumberFormat="1" applyFont="1" applyFill="1"/>
    <xf numFmtId="165" fontId="83" fillId="25" borderId="0" xfId="310" applyNumberFormat="1" applyFont="1" applyFill="1" applyAlignment="1">
      <alignment horizontal="center"/>
    </xf>
    <xf numFmtId="167" fontId="82" fillId="25" borderId="0" xfId="310" applyNumberFormat="1" applyFont="1" applyFill="1"/>
    <xf numFmtId="3" fontId="82" fillId="25" borderId="0" xfId="310" applyNumberFormat="1" applyFont="1" applyFill="1"/>
    <xf numFmtId="165" fontId="65" fillId="25" borderId="0" xfId="315" applyNumberFormat="1" applyFont="1" applyFill="1"/>
    <xf numFmtId="165" fontId="65" fillId="25" borderId="0" xfId="315" applyNumberFormat="1" applyFont="1" applyFill="1" applyBorder="1"/>
    <xf numFmtId="165" fontId="82" fillId="25" borderId="0" xfId="315" applyNumberFormat="1" applyFont="1" applyFill="1"/>
    <xf numFmtId="165" fontId="64" fillId="25" borderId="0" xfId="315" applyNumberFormat="1" applyFont="1" applyFill="1" applyAlignment="1" applyProtection="1">
      <alignment horizontal="centerContinuous"/>
    </xf>
    <xf numFmtId="165" fontId="65" fillId="25" borderId="0" xfId="315" applyNumberFormat="1" applyFont="1" applyFill="1" applyAlignment="1">
      <alignment horizontal="centerContinuous"/>
    </xf>
    <xf numFmtId="165" fontId="65" fillId="25" borderId="0" xfId="315" applyNumberFormat="1" applyFont="1" applyFill="1" applyBorder="1" applyAlignment="1">
      <alignment horizontal="centerContinuous"/>
    </xf>
    <xf numFmtId="165" fontId="65" fillId="25" borderId="29" xfId="315" applyNumberFormat="1" applyFont="1" applyFill="1" applyBorder="1"/>
    <xf numFmtId="165" fontId="67" fillId="25" borderId="29" xfId="315" applyNumberFormat="1" applyFont="1" applyFill="1" applyBorder="1" applyAlignment="1">
      <alignment horizontal="right"/>
    </xf>
    <xf numFmtId="165" fontId="65" fillId="25" borderId="10" xfId="315" applyNumberFormat="1" applyFont="1" applyFill="1" applyBorder="1"/>
    <xf numFmtId="165" fontId="65" fillId="25" borderId="14" xfId="315" applyNumberFormat="1" applyFont="1" applyFill="1" applyBorder="1"/>
    <xf numFmtId="165" fontId="65" fillId="25" borderId="18" xfId="315" applyNumberFormat="1" applyFont="1" applyFill="1" applyBorder="1"/>
    <xf numFmtId="165" fontId="64" fillId="25" borderId="35" xfId="315" applyNumberFormat="1" applyFont="1" applyFill="1" applyBorder="1" applyAlignment="1" applyProtection="1">
      <alignment horizontal="centerContinuous"/>
    </xf>
    <xf numFmtId="165" fontId="82" fillId="25" borderId="0" xfId="315" applyNumberFormat="1" applyFont="1" applyFill="1" applyAlignment="1" applyProtection="1">
      <alignment horizontal="center"/>
    </xf>
    <xf numFmtId="165" fontId="64" fillId="25" borderId="35" xfId="315" applyNumberFormat="1" applyFont="1" applyFill="1" applyBorder="1" applyAlignment="1" applyProtection="1">
      <alignment horizontal="center"/>
    </xf>
    <xf numFmtId="165" fontId="67" fillId="25" borderId="18" xfId="315" applyNumberFormat="1" applyFont="1" applyFill="1" applyBorder="1" applyAlignment="1">
      <alignment horizontal="centerContinuous"/>
    </xf>
    <xf numFmtId="165" fontId="107" fillId="25" borderId="28" xfId="315" applyNumberFormat="1" applyFont="1" applyFill="1" applyBorder="1" applyAlignment="1">
      <alignment horizontal="left"/>
    </xf>
    <xf numFmtId="165" fontId="107" fillId="25" borderId="45" xfId="315" applyNumberFormat="1" applyFont="1" applyFill="1" applyBorder="1" applyAlignment="1">
      <alignment horizontal="left"/>
    </xf>
    <xf numFmtId="165" fontId="108" fillId="25" borderId="20" xfId="315" applyNumberFormat="1" applyFont="1" applyFill="1" applyBorder="1" applyAlignment="1" applyProtection="1">
      <alignment horizontal="center"/>
      <protection locked="0"/>
    </xf>
    <xf numFmtId="165" fontId="71" fillId="25" borderId="35" xfId="315" applyNumberFormat="1" applyFont="1" applyFill="1" applyBorder="1" applyAlignment="1">
      <alignment horizontal="center"/>
    </xf>
    <xf numFmtId="165" fontId="64" fillId="25" borderId="35" xfId="315" applyNumberFormat="1" applyFont="1" applyFill="1" applyBorder="1" applyAlignment="1" applyProtection="1">
      <alignment horizontal="left"/>
    </xf>
    <xf numFmtId="165" fontId="64" fillId="25" borderId="18" xfId="315" applyNumberFormat="1" applyFont="1" applyFill="1" applyBorder="1" applyAlignment="1" applyProtection="1">
      <alignment horizontal="center"/>
    </xf>
    <xf numFmtId="165" fontId="67" fillId="25" borderId="10" xfId="315" applyNumberFormat="1" applyFont="1" applyFill="1" applyBorder="1" applyAlignment="1"/>
    <xf numFmtId="165" fontId="107" fillId="25" borderId="29" xfId="315" applyNumberFormat="1" applyFont="1" applyFill="1" applyBorder="1" applyAlignment="1">
      <alignment horizontal="left"/>
    </xf>
    <xf numFmtId="165" fontId="71" fillId="25" borderId="20" xfId="315" applyNumberFormat="1" applyFont="1" applyFill="1" applyBorder="1" applyAlignment="1" applyProtection="1">
      <alignment horizontal="center"/>
    </xf>
    <xf numFmtId="165" fontId="53" fillId="25" borderId="35" xfId="315" applyNumberFormat="1" applyFont="1" applyFill="1" applyBorder="1" applyAlignment="1" applyProtection="1">
      <alignment horizontal="left"/>
      <protection locked="0"/>
    </xf>
    <xf numFmtId="165" fontId="64" fillId="25" borderId="0" xfId="315" applyNumberFormat="1" applyFont="1" applyFill="1" applyBorder="1" applyAlignment="1" applyProtection="1">
      <alignment horizontal="center"/>
    </xf>
    <xf numFmtId="165" fontId="64" fillId="25" borderId="20" xfId="315" applyNumberFormat="1" applyFont="1" applyFill="1" applyBorder="1" applyAlignment="1" applyProtection="1">
      <alignment horizontal="center"/>
    </xf>
    <xf numFmtId="165" fontId="71" fillId="25" borderId="35" xfId="315" applyNumberFormat="1" applyFont="1" applyFill="1" applyBorder="1" applyAlignment="1" applyProtection="1">
      <alignment horizontal="center"/>
    </xf>
    <xf numFmtId="165" fontId="65" fillId="25" borderId="36" xfId="315" applyNumberFormat="1" applyFont="1" applyFill="1" applyBorder="1"/>
    <xf numFmtId="165" fontId="53" fillId="25" borderId="22" xfId="315" applyNumberFormat="1" applyFont="1" applyFill="1" applyBorder="1" applyAlignment="1">
      <alignment horizontal="left"/>
    </xf>
    <xf numFmtId="165" fontId="72" fillId="25" borderId="58" xfId="315" quotePrefix="1" applyNumberFormat="1" applyFont="1" applyFill="1" applyBorder="1" applyAlignment="1" applyProtection="1">
      <alignment horizontal="center"/>
    </xf>
    <xf numFmtId="165" fontId="72" fillId="25" borderId="26" xfId="315" quotePrefix="1" applyNumberFormat="1" applyFont="1" applyFill="1" applyBorder="1" applyAlignment="1" applyProtection="1">
      <alignment horizontal="center"/>
    </xf>
    <xf numFmtId="165" fontId="71" fillId="25" borderId="23" xfId="315" applyNumberFormat="1" applyFont="1" applyFill="1" applyBorder="1" applyAlignment="1" applyProtection="1">
      <alignment horizontal="centerContinuous"/>
    </xf>
    <xf numFmtId="165" fontId="107" fillId="25" borderId="37" xfId="315" applyNumberFormat="1" applyFont="1" applyFill="1" applyBorder="1" applyAlignment="1" applyProtection="1">
      <alignment horizontal="center"/>
    </xf>
    <xf numFmtId="165" fontId="65" fillId="25" borderId="27" xfId="315" applyNumberFormat="1" applyFont="1" applyFill="1" applyBorder="1"/>
    <xf numFmtId="165" fontId="65" fillId="25" borderId="28" xfId="315" applyNumberFormat="1" applyFont="1" applyFill="1" applyBorder="1"/>
    <xf numFmtId="165" fontId="109" fillId="25" borderId="33" xfId="315" applyNumberFormat="1" applyFont="1" applyFill="1" applyBorder="1" applyAlignment="1" applyProtection="1">
      <alignment horizontal="centerContinuous" vertical="center"/>
    </xf>
    <xf numFmtId="165" fontId="109" fillId="25" borderId="36" xfId="315" applyNumberFormat="1" applyFont="1" applyFill="1" applyBorder="1" applyAlignment="1" applyProtection="1">
      <alignment horizontal="center"/>
    </xf>
    <xf numFmtId="165" fontId="109" fillId="25" borderId="33" xfId="315" applyNumberFormat="1" applyFont="1" applyFill="1" applyBorder="1" applyAlignment="1" applyProtection="1">
      <alignment horizontal="center"/>
    </xf>
    <xf numFmtId="165" fontId="109" fillId="25" borderId="42" xfId="315" applyNumberFormat="1" applyFont="1" applyFill="1" applyBorder="1" applyAlignment="1" applyProtection="1">
      <alignment horizontal="center"/>
    </xf>
    <xf numFmtId="165" fontId="109" fillId="25" borderId="45" xfId="315" applyNumberFormat="1" applyFont="1" applyFill="1" applyBorder="1" applyAlignment="1" applyProtection="1">
      <alignment horizontal="center"/>
    </xf>
    <xf numFmtId="165" fontId="65" fillId="25" borderId="11" xfId="315" applyNumberFormat="1" applyFont="1" applyFill="1" applyBorder="1"/>
    <xf numFmtId="165" fontId="74" fillId="25" borderId="14" xfId="315" applyNumberFormat="1" applyFont="1" applyFill="1" applyBorder="1" applyAlignment="1" applyProtection="1">
      <alignment horizontal="center"/>
    </xf>
    <xf numFmtId="175" fontId="74" fillId="25" borderId="0" xfId="315" applyNumberFormat="1" applyFont="1" applyFill="1" applyBorder="1"/>
    <xf numFmtId="175" fontId="74" fillId="25" borderId="14" xfId="315" applyNumberFormat="1" applyFont="1" applyFill="1" applyBorder="1"/>
    <xf numFmtId="175" fontId="74" fillId="25" borderId="15" xfId="315" applyNumberFormat="1" applyFont="1" applyFill="1" applyBorder="1"/>
    <xf numFmtId="175" fontId="74" fillId="25" borderId="18" xfId="315" applyNumberFormat="1" applyFont="1" applyFill="1" applyBorder="1" applyProtection="1"/>
    <xf numFmtId="175" fontId="74" fillId="25" borderId="14" xfId="315" applyNumberFormat="1" applyFont="1" applyFill="1" applyBorder="1" applyProtection="1"/>
    <xf numFmtId="165" fontId="70" fillId="25" borderId="0" xfId="315" quotePrefix="1" applyNumberFormat="1" applyFont="1" applyFill="1" applyBorder="1" applyAlignment="1" applyProtection="1">
      <alignment horizontal="left"/>
    </xf>
    <xf numFmtId="1" fontId="65" fillId="25" borderId="35" xfId="315" applyNumberFormat="1" applyFont="1" applyFill="1" applyBorder="1" applyAlignment="1">
      <alignment horizontal="left"/>
    </xf>
    <xf numFmtId="165" fontId="83" fillId="25" borderId="0" xfId="315" applyNumberFormat="1" applyFont="1" applyFill="1"/>
    <xf numFmtId="165" fontId="83" fillId="25" borderId="0" xfId="315" applyNumberFormat="1" applyFont="1" applyFill="1" applyBorder="1"/>
    <xf numFmtId="165" fontId="82" fillId="25" borderId="0" xfId="315" applyNumberFormat="1" applyFont="1" applyFill="1" applyBorder="1"/>
    <xf numFmtId="165" fontId="65" fillId="25" borderId="11" xfId="315" applyNumberFormat="1" applyFont="1" applyFill="1" applyBorder="1" applyAlignment="1" applyProtection="1">
      <alignment horizontal="left"/>
    </xf>
    <xf numFmtId="165" fontId="65" fillId="25" borderId="11" xfId="315" applyNumberFormat="1" applyFont="1" applyFill="1" applyBorder="1" applyAlignment="1" applyProtection="1">
      <alignment horizontal="center"/>
    </xf>
    <xf numFmtId="175" fontId="65" fillId="25" borderId="11" xfId="315" applyNumberFormat="1" applyFont="1" applyFill="1" applyBorder="1"/>
    <xf numFmtId="175" fontId="76" fillId="25" borderId="11" xfId="315" applyNumberFormat="1" applyFont="1" applyFill="1" applyBorder="1" applyProtection="1"/>
    <xf numFmtId="167" fontId="82" fillId="25" borderId="0" xfId="315" applyNumberFormat="1" applyFont="1" applyFill="1"/>
    <xf numFmtId="3" fontId="82" fillId="25" borderId="0" xfId="315" applyNumberFormat="1" applyFont="1" applyFill="1"/>
    <xf numFmtId="0" fontId="53" fillId="0" borderId="0" xfId="449" applyFont="1" applyAlignment="1">
      <alignment horizontal="center"/>
    </xf>
    <xf numFmtId="3" fontId="64" fillId="0" borderId="0" xfId="449" applyNumberFormat="1" applyFont="1" applyAlignment="1">
      <alignment horizontal="right"/>
    </xf>
    <xf numFmtId="0" fontId="65" fillId="0" borderId="15" xfId="449" applyFont="1" applyBorder="1"/>
    <xf numFmtId="0" fontId="65" fillId="0" borderId="14" xfId="449" applyFont="1" applyBorder="1"/>
    <xf numFmtId="3" fontId="64" fillId="0" borderId="15" xfId="449" applyNumberFormat="1" applyFont="1" applyBorder="1" applyAlignment="1">
      <alignment horizontal="center"/>
    </xf>
    <xf numFmtId="0" fontId="64" fillId="0" borderId="35" xfId="449" applyFont="1" applyBorder="1" applyAlignment="1">
      <alignment horizontal="center"/>
    </xf>
    <xf numFmtId="3" fontId="64" fillId="0" borderId="20" xfId="449" applyNumberFormat="1" applyFont="1" applyBorder="1" applyAlignment="1">
      <alignment horizontal="center"/>
    </xf>
    <xf numFmtId="0" fontId="65" fillId="0" borderId="20" xfId="449" applyFont="1" applyBorder="1"/>
    <xf numFmtId="0" fontId="64" fillId="0" borderId="37" xfId="449" applyFont="1" applyBorder="1"/>
    <xf numFmtId="3" fontId="64" fillId="0" borderId="35" xfId="449" quotePrefix="1" applyNumberFormat="1" applyFont="1" applyBorder="1" applyAlignment="1">
      <alignment horizontal="center"/>
    </xf>
    <xf numFmtId="0" fontId="69" fillId="0" borderId="27" xfId="449" quotePrefix="1" applyFont="1" applyBorder="1" applyAlignment="1">
      <alignment horizontal="center" vertical="center"/>
    </xf>
    <xf numFmtId="0" fontId="64" fillId="0" borderId="15" xfId="449" applyFont="1" applyBorder="1" applyAlignment="1">
      <alignment horizontal="center"/>
    </xf>
    <xf numFmtId="0" fontId="64" fillId="0" borderId="15" xfId="449" quotePrefix="1" applyFont="1" applyBorder="1"/>
    <xf numFmtId="0" fontId="53" fillId="0" borderId="20" xfId="449" applyFont="1" applyBorder="1"/>
    <xf numFmtId="0" fontId="70" fillId="0" borderId="20" xfId="487" applyFont="1" applyBorder="1" applyAlignment="1">
      <alignment vertical="center"/>
    </xf>
    <xf numFmtId="0" fontId="71" fillId="0" borderId="20" xfId="449" applyFont="1" applyBorder="1"/>
    <xf numFmtId="0" fontId="64" fillId="0" borderId="20" xfId="487" quotePrefix="1" applyFont="1" applyBorder="1" applyAlignment="1">
      <alignment vertical="center"/>
    </xf>
    <xf numFmtId="0" fontId="65" fillId="0" borderId="20" xfId="487" quotePrefix="1" applyFont="1" applyBorder="1" applyAlignment="1"/>
    <xf numFmtId="0" fontId="65" fillId="0" borderId="20" xfId="487" quotePrefix="1" applyFont="1" applyBorder="1" applyAlignment="1">
      <alignment vertical="center"/>
    </xf>
    <xf numFmtId="0" fontId="64" fillId="0" borderId="20" xfId="449" applyFont="1" applyBorder="1" applyAlignment="1">
      <alignment horizontal="center"/>
    </xf>
    <xf numFmtId="0" fontId="64" fillId="0" borderId="20" xfId="449" quotePrefix="1" applyFont="1" applyBorder="1"/>
    <xf numFmtId="0" fontId="65" fillId="0" borderId="20" xfId="488" quotePrefix="1" applyFont="1" applyBorder="1" applyAlignment="1" applyProtection="1">
      <alignment horizontal="left" vertical="center"/>
      <protection locked="0" hidden="1"/>
    </xf>
    <xf numFmtId="0" fontId="65" fillId="0" borderId="20" xfId="488" quotePrefix="1" applyFont="1" applyBorder="1" applyAlignment="1" applyProtection="1">
      <alignment vertical="center"/>
      <protection locked="0" hidden="1"/>
    </xf>
    <xf numFmtId="0" fontId="53" fillId="0" borderId="23" xfId="449" applyFont="1" applyBorder="1"/>
    <xf numFmtId="0" fontId="65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17" fillId="0" borderId="0" xfId="0" applyFont="1" applyProtection="1">
      <protection locked="0" hidden="1"/>
    </xf>
    <xf numFmtId="0" fontId="118" fillId="0" borderId="0" xfId="0" applyFont="1" applyProtection="1">
      <protection locked="0" hidden="1"/>
    </xf>
    <xf numFmtId="0" fontId="117" fillId="0" borderId="0" xfId="0" applyFont="1" applyBorder="1" applyProtection="1">
      <protection locked="0" hidden="1"/>
    </xf>
    <xf numFmtId="0" fontId="68" fillId="0" borderId="0" xfId="0" applyFont="1" applyAlignment="1" applyProtection="1">
      <alignment horizontal="center"/>
      <protection locked="0" hidden="1"/>
    </xf>
    <xf numFmtId="0" fontId="117" fillId="0" borderId="10" xfId="0" applyFont="1" applyBorder="1" applyProtection="1">
      <protection locked="0" hidden="1"/>
    </xf>
    <xf numFmtId="0" fontId="117" fillId="0" borderId="11" xfId="0" applyFont="1" applyBorder="1" applyProtection="1">
      <protection locked="0" hidden="1"/>
    </xf>
    <xf numFmtId="0" fontId="117" fillId="0" borderId="14" xfId="0" applyFont="1" applyBorder="1" applyProtection="1">
      <protection locked="0" hidden="1"/>
    </xf>
    <xf numFmtId="0" fontId="118" fillId="0" borderId="28" xfId="0" applyFont="1" applyBorder="1" applyAlignment="1" applyProtection="1">
      <alignment horizontal="centerContinuous" vertical="center"/>
      <protection locked="0" hidden="1"/>
    </xf>
    <xf numFmtId="0" fontId="118" fillId="0" borderId="45" xfId="0" applyFont="1" applyBorder="1" applyAlignment="1" applyProtection="1">
      <alignment horizontal="centerContinuous" vertical="center"/>
      <protection locked="0" hidden="1"/>
    </xf>
    <xf numFmtId="0" fontId="118" fillId="0" borderId="14" xfId="0" applyFont="1" applyBorder="1" applyAlignment="1" applyProtection="1">
      <alignment horizontal="centerContinuous" vertical="center"/>
      <protection locked="0" hidden="1"/>
    </xf>
    <xf numFmtId="0" fontId="118" fillId="0" borderId="18" xfId="0" applyFont="1" applyBorder="1" applyAlignment="1" applyProtection="1">
      <alignment horizontal="centerContinuous"/>
      <protection locked="0" hidden="1"/>
    </xf>
    <xf numFmtId="0" fontId="118" fillId="0" borderId="0" xfId="0" applyFont="1" applyBorder="1" applyAlignment="1" applyProtection="1">
      <alignment horizontal="centerContinuous"/>
      <protection locked="0" hidden="1"/>
    </xf>
    <xf numFmtId="0" fontId="119" fillId="0" borderId="35" xfId="0" applyFont="1" applyBorder="1" applyAlignment="1" applyProtection="1">
      <alignment horizontal="centerContinuous"/>
      <protection locked="0" hidden="1"/>
    </xf>
    <xf numFmtId="0" fontId="118" fillId="0" borderId="20" xfId="0" applyFont="1" applyBorder="1" applyAlignment="1" applyProtection="1">
      <alignment horizontal="center" vertical="center"/>
      <protection locked="0" hidden="1"/>
    </xf>
    <xf numFmtId="0" fontId="118" fillId="0" borderId="15" xfId="0" applyFont="1" applyBorder="1" applyAlignment="1" applyProtection="1">
      <alignment horizontal="center"/>
      <protection locked="0" hidden="1"/>
    </xf>
    <xf numFmtId="0" fontId="117" fillId="0" borderId="18" xfId="0" applyFont="1" applyBorder="1" applyProtection="1">
      <protection locked="0" hidden="1"/>
    </xf>
    <xf numFmtId="0" fontId="117" fillId="0" borderId="35" xfId="0" applyFont="1" applyBorder="1" applyProtection="1">
      <protection locked="0" hidden="1"/>
    </xf>
    <xf numFmtId="0" fontId="118" fillId="0" borderId="20" xfId="0" quotePrefix="1" applyFont="1" applyBorder="1" applyAlignment="1" applyProtection="1">
      <alignment horizontal="centerContinuous" vertical="center"/>
      <protection locked="0" hidden="1"/>
    </xf>
    <xf numFmtId="0" fontId="118" fillId="0" borderId="20" xfId="0" applyFont="1" applyBorder="1" applyAlignment="1" applyProtection="1">
      <alignment horizontal="centerContinuous" vertical="center"/>
      <protection locked="0" hidden="1"/>
    </xf>
    <xf numFmtId="0" fontId="120" fillId="0" borderId="0" xfId="0" applyFont="1" applyProtection="1">
      <protection locked="0" hidden="1"/>
    </xf>
    <xf numFmtId="0" fontId="121" fillId="0" borderId="18" xfId="0" applyFont="1" applyBorder="1" applyAlignment="1" applyProtection="1">
      <alignment horizontal="center" vertical="center"/>
      <protection locked="0" hidden="1"/>
    </xf>
    <xf numFmtId="0" fontId="121" fillId="0" borderId="0" xfId="0" applyFont="1" applyBorder="1" applyAlignment="1" applyProtection="1">
      <alignment horizontal="center" vertical="center"/>
      <protection locked="0" hidden="1"/>
    </xf>
    <xf numFmtId="0" fontId="121" fillId="0" borderId="37" xfId="0" applyFont="1" applyBorder="1" applyAlignment="1" applyProtection="1">
      <alignment horizontal="center" vertical="center"/>
      <protection locked="0" hidden="1"/>
    </xf>
    <xf numFmtId="0" fontId="121" fillId="0" borderId="27" xfId="0" applyFont="1" applyBorder="1" applyAlignment="1" applyProtection="1">
      <alignment horizontal="center" vertical="center"/>
      <protection locked="0" hidden="1"/>
    </xf>
    <xf numFmtId="0" fontId="121" fillId="0" borderId="42" xfId="0" applyFont="1" applyBorder="1" applyAlignment="1" applyProtection="1">
      <alignment horizontal="center" vertical="center"/>
      <protection locked="0" hidden="1"/>
    </xf>
    <xf numFmtId="0" fontId="121" fillId="0" borderId="42" xfId="0" applyFont="1" applyBorder="1" applyAlignment="1" applyProtection="1">
      <alignment horizontal="centerContinuous" vertical="center"/>
      <protection locked="0" hidden="1"/>
    </xf>
    <xf numFmtId="0" fontId="117" fillId="0" borderId="0" xfId="0" applyFont="1" applyAlignment="1" applyProtection="1">
      <alignment horizontal="center" vertical="top"/>
      <protection locked="0" hidden="1"/>
    </xf>
    <xf numFmtId="0" fontId="118" fillId="0" borderId="18" xfId="0" applyFont="1" applyBorder="1" applyAlignment="1" applyProtection="1">
      <alignment vertical="center"/>
      <protection locked="0" hidden="1"/>
    </xf>
    <xf numFmtId="0" fontId="118" fillId="0" borderId="0" xfId="0" applyFont="1" applyBorder="1" applyAlignment="1" applyProtection="1">
      <alignment vertical="center"/>
      <protection locked="0" hidden="1"/>
    </xf>
    <xf numFmtId="0" fontId="118" fillId="0" borderId="35" xfId="0" applyFont="1" applyBorder="1" applyAlignment="1" applyProtection="1">
      <alignment vertical="center"/>
      <protection locked="0" hidden="1"/>
    </xf>
    <xf numFmtId="166" fontId="64" fillId="0" borderId="20" xfId="0" applyNumberFormat="1" applyFont="1" applyFill="1" applyBorder="1" applyAlignment="1" applyProtection="1">
      <alignment vertical="center"/>
      <protection locked="0" hidden="1"/>
    </xf>
    <xf numFmtId="0" fontId="123" fillId="0" borderId="18" xfId="0" applyFont="1" applyBorder="1" applyAlignment="1" applyProtection="1">
      <alignment vertical="center"/>
      <protection locked="0" hidden="1"/>
    </xf>
    <xf numFmtId="0" fontId="123" fillId="0" borderId="0" xfId="0" applyFont="1" applyBorder="1" applyAlignment="1" applyProtection="1">
      <alignment vertical="center"/>
      <protection locked="0" hidden="1"/>
    </xf>
    <xf numFmtId="0" fontId="118" fillId="0" borderId="18" xfId="0" quotePrefix="1" applyFont="1" applyBorder="1" applyAlignment="1" applyProtection="1">
      <alignment horizontal="center"/>
      <protection locked="0" hidden="1"/>
    </xf>
    <xf numFmtId="0" fontId="118" fillId="0" borderId="0" xfId="0" applyFont="1" applyBorder="1" applyAlignment="1" applyProtection="1">
      <alignment horizontal="left"/>
      <protection locked="0" hidden="1"/>
    </xf>
    <xf numFmtId="0" fontId="118" fillId="0" borderId="35" xfId="0" quotePrefix="1" applyFont="1" applyBorder="1" applyAlignment="1" applyProtection="1">
      <alignment horizontal="center"/>
      <protection locked="0" hidden="1"/>
    </xf>
    <xf numFmtId="0" fontId="117" fillId="0" borderId="18" xfId="0" applyFont="1" applyBorder="1" applyAlignment="1" applyProtection="1">
      <alignment vertical="center"/>
      <protection locked="0" hidden="1"/>
    </xf>
    <xf numFmtId="0" fontId="122" fillId="0" borderId="0" xfId="0" applyFont="1" applyBorder="1" applyAlignment="1" applyProtection="1">
      <alignment vertical="center"/>
      <protection locked="0" hidden="1"/>
    </xf>
    <xf numFmtId="0" fontId="117" fillId="0" borderId="35" xfId="0" applyFont="1" applyBorder="1" applyAlignment="1" applyProtection="1">
      <alignment vertical="center"/>
      <protection locked="0" hidden="1"/>
    </xf>
    <xf numFmtId="0" fontId="117" fillId="0" borderId="0" xfId="0" applyFont="1" applyBorder="1" applyAlignment="1" applyProtection="1">
      <alignment vertical="center"/>
      <protection locked="0" hidden="1"/>
    </xf>
    <xf numFmtId="0" fontId="117" fillId="0" borderId="18" xfId="0" applyFont="1" applyBorder="1" applyAlignment="1" applyProtection="1">
      <alignment horizontal="left" vertical="center"/>
      <protection locked="0" hidden="1"/>
    </xf>
    <xf numFmtId="0" fontId="117" fillId="0" borderId="35" xfId="0" applyFont="1" applyBorder="1" applyAlignment="1" applyProtection="1">
      <alignment horizontal="left" vertical="center"/>
      <protection locked="0" hidden="1"/>
    </xf>
    <xf numFmtId="2" fontId="117" fillId="0" borderId="0" xfId="0" applyNumberFormat="1" applyFont="1" applyBorder="1" applyAlignment="1" applyProtection="1">
      <alignment horizontal="center" vertical="top" wrapText="1"/>
      <protection locked="0" hidden="1"/>
    </xf>
    <xf numFmtId="2" fontId="117" fillId="0" borderId="0" xfId="0" applyNumberFormat="1" applyFont="1" applyBorder="1" applyAlignment="1" applyProtection="1">
      <alignment vertical="top" wrapText="1"/>
      <protection locked="0" hidden="1"/>
    </xf>
    <xf numFmtId="2" fontId="117" fillId="0" borderId="35" xfId="0" applyNumberFormat="1" applyFont="1" applyBorder="1" applyAlignment="1" applyProtection="1">
      <alignment vertical="center" wrapText="1"/>
      <protection locked="0" hidden="1"/>
    </xf>
    <xf numFmtId="0" fontId="118" fillId="0" borderId="35" xfId="0" applyFont="1" applyBorder="1" applyAlignment="1" applyProtection="1">
      <alignment horizontal="center" vertical="center"/>
      <protection locked="0" hidden="1"/>
    </xf>
    <xf numFmtId="0" fontId="118" fillId="0" borderId="18" xfId="0" applyFont="1" applyBorder="1" applyAlignment="1" applyProtection="1">
      <alignment horizontal="center" vertical="center"/>
      <protection locked="0" hidden="1"/>
    </xf>
    <xf numFmtId="2" fontId="117" fillId="0" borderId="35" xfId="0" applyNumberFormat="1" applyFont="1" applyBorder="1" applyAlignment="1" applyProtection="1">
      <alignment vertical="top" wrapText="1"/>
      <protection locked="0" hidden="1"/>
    </xf>
    <xf numFmtId="0" fontId="117" fillId="0" borderId="0" xfId="0" applyFont="1" applyAlignment="1" applyProtection="1">
      <alignment vertical="center"/>
      <protection locked="0" hidden="1"/>
    </xf>
    <xf numFmtId="0" fontId="118" fillId="0" borderId="18" xfId="0" applyFont="1" applyBorder="1" applyAlignment="1" applyProtection="1">
      <alignment horizontal="center"/>
      <protection locked="0" hidden="1"/>
    </xf>
    <xf numFmtId="0" fontId="118" fillId="0" borderId="0" xfId="0" applyFont="1" applyBorder="1" applyAlignment="1" applyProtection="1">
      <protection locked="0" hidden="1"/>
    </xf>
    <xf numFmtId="0" fontId="118" fillId="0" borderId="35" xfId="0" applyFont="1" applyBorder="1" applyAlignment="1" applyProtection="1">
      <protection locked="0" hidden="1"/>
    </xf>
    <xf numFmtId="0" fontId="118" fillId="0" borderId="36" xfId="0" applyFont="1" applyBorder="1" applyAlignment="1" applyProtection="1">
      <alignment horizontal="center" vertical="center"/>
      <protection locked="0" hidden="1"/>
    </xf>
    <xf numFmtId="0" fontId="118" fillId="0" borderId="29" xfId="0" applyFont="1" applyBorder="1" applyAlignment="1" applyProtection="1">
      <alignment vertical="center"/>
      <protection locked="0" hidden="1"/>
    </xf>
    <xf numFmtId="0" fontId="118" fillId="0" borderId="37" xfId="0" applyFont="1" applyBorder="1" applyAlignment="1" applyProtection="1">
      <alignment vertical="center"/>
      <protection locked="0" hidden="1"/>
    </xf>
    <xf numFmtId="0" fontId="118" fillId="0" borderId="0" xfId="0" applyFont="1" applyAlignment="1" applyProtection="1">
      <alignment horizontal="center"/>
      <protection locked="0" hidden="1"/>
    </xf>
    <xf numFmtId="179" fontId="87" fillId="0" borderId="29" xfId="340" applyNumberFormat="1" applyFont="1" applyFill="1" applyBorder="1" applyAlignment="1" applyProtection="1"/>
    <xf numFmtId="166" fontId="64" fillId="0" borderId="15" xfId="0" applyNumberFormat="1" applyFont="1" applyFill="1" applyBorder="1" applyAlignment="1" applyProtection="1">
      <alignment vertical="center"/>
      <protection locked="0" hidden="1"/>
    </xf>
    <xf numFmtId="165" fontId="79" fillId="0" borderId="0" xfId="342" applyFont="1" applyFill="1" applyAlignment="1">
      <alignment vertical="center"/>
    </xf>
    <xf numFmtId="0" fontId="0" fillId="25" borderId="0" xfId="0" applyFill="1"/>
    <xf numFmtId="0" fontId="70" fillId="25" borderId="0" xfId="0" applyFont="1" applyFill="1"/>
    <xf numFmtId="0" fontId="70" fillId="0" borderId="0" xfId="0" applyFont="1"/>
    <xf numFmtId="178" fontId="118" fillId="25" borderId="20" xfId="0" applyNumberFormat="1" applyFont="1" applyFill="1" applyBorder="1" applyAlignment="1" applyProtection="1">
      <alignment vertical="center"/>
      <protection locked="0" hidden="1"/>
    </xf>
    <xf numFmtId="165" fontId="65" fillId="0" borderId="0" xfId="339" quotePrefix="1" applyFont="1" applyBorder="1" applyAlignment="1" applyProtection="1">
      <alignment horizontal="left"/>
    </xf>
    <xf numFmtId="171" fontId="76" fillId="25" borderId="35" xfId="343" applyNumberFormat="1" applyFont="1" applyFill="1" applyBorder="1" applyAlignment="1" applyProtection="1">
      <alignment horizontal="right" vertical="center"/>
    </xf>
    <xf numFmtId="171" fontId="76" fillId="25" borderId="37" xfId="343" applyNumberFormat="1" applyFont="1" applyFill="1" applyBorder="1" applyAlignment="1" applyProtection="1">
      <alignment horizontal="right" vertical="center"/>
    </xf>
    <xf numFmtId="165" fontId="53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5" fillId="0" borderId="0" xfId="339" quotePrefix="1" applyFont="1" applyFill="1" applyBorder="1" applyAlignment="1" applyProtection="1">
      <alignment horizontal="left"/>
    </xf>
    <xf numFmtId="165" fontId="82" fillId="0" borderId="0" xfId="340" applyFont="1" applyAlignment="1"/>
    <xf numFmtId="165" fontId="70" fillId="0" borderId="0" xfId="340" applyFont="1" applyAlignment="1"/>
    <xf numFmtId="4" fontId="53" fillId="0" borderId="0" xfId="449" applyNumberFormat="1" applyFont="1"/>
    <xf numFmtId="4" fontId="71" fillId="0" borderId="0" xfId="449" applyNumberFormat="1" applyFont="1"/>
    <xf numFmtId="178" fontId="117" fillId="0" borderId="0" xfId="0" applyNumberFormat="1" applyFont="1" applyProtection="1">
      <protection locked="0" hidden="1"/>
    </xf>
    <xf numFmtId="178" fontId="117" fillId="0" borderId="20" xfId="0" applyNumberFormat="1" applyFont="1" applyBorder="1" applyAlignment="1" applyProtection="1">
      <alignment vertical="center"/>
      <protection locked="0" hidden="1"/>
    </xf>
    <xf numFmtId="178" fontId="118" fillId="0" borderId="20" xfId="0" applyNumberFormat="1" applyFont="1" applyBorder="1" applyAlignment="1" applyProtection="1">
      <alignment vertical="center"/>
      <protection locked="0" hidden="1"/>
    </xf>
    <xf numFmtId="178" fontId="118" fillId="0" borderId="23" xfId="0" applyNumberFormat="1" applyFont="1" applyBorder="1" applyAlignment="1" applyProtection="1">
      <alignment vertical="center"/>
      <protection locked="0" hidden="1"/>
    </xf>
    <xf numFmtId="180" fontId="74" fillId="0" borderId="10" xfId="343" applyNumberFormat="1" applyFont="1" applyFill="1" applyBorder="1" applyAlignment="1" applyProtection="1">
      <alignment vertical="center"/>
    </xf>
    <xf numFmtId="180" fontId="64" fillId="0" borderId="0" xfId="343" applyNumberFormat="1" applyFont="1" applyFill="1" applyBorder="1" applyAlignment="1" applyProtection="1">
      <alignment vertical="center"/>
    </xf>
    <xf numFmtId="180" fontId="64" fillId="0" borderId="14" xfId="343" applyNumberFormat="1" applyFont="1" applyFill="1" applyBorder="1" applyAlignment="1" applyProtection="1">
      <alignment vertical="center"/>
    </xf>
    <xf numFmtId="180" fontId="74" fillId="0" borderId="0" xfId="343" applyNumberFormat="1" applyFont="1" applyFill="1" applyBorder="1" applyAlignment="1" applyProtection="1">
      <alignment vertical="center"/>
    </xf>
    <xf numFmtId="180" fontId="64" fillId="0" borderId="35" xfId="343" applyNumberFormat="1" applyFont="1" applyFill="1" applyBorder="1" applyAlignment="1" applyProtection="1">
      <alignment vertical="center"/>
    </xf>
    <xf numFmtId="180" fontId="76" fillId="0" borderId="0" xfId="343" applyNumberFormat="1" applyFont="1" applyFill="1" applyBorder="1" applyAlignment="1" applyProtection="1">
      <alignment vertical="center"/>
    </xf>
    <xf numFmtId="180" fontId="76" fillId="0" borderId="10" xfId="343" applyNumberFormat="1" applyFont="1" applyFill="1" applyBorder="1" applyAlignment="1" applyProtection="1">
      <alignment vertical="center"/>
    </xf>
    <xf numFmtId="180" fontId="74" fillId="0" borderId="10" xfId="342" applyNumberFormat="1" applyFont="1" applyFill="1" applyBorder="1" applyAlignment="1" applyProtection="1">
      <alignment vertical="center"/>
    </xf>
    <xf numFmtId="180" fontId="74" fillId="0" borderId="11" xfId="342" applyNumberFormat="1" applyFont="1" applyFill="1" applyBorder="1" applyAlignment="1" applyProtection="1">
      <alignment vertical="center"/>
    </xf>
    <xf numFmtId="171" fontId="76" fillId="25" borderId="18" xfId="342" applyNumberFormat="1" applyFont="1" applyFill="1" applyBorder="1" applyAlignment="1" applyProtection="1">
      <alignment horizontal="right" vertical="center"/>
    </xf>
    <xf numFmtId="171" fontId="124" fillId="0" borderId="0" xfId="342" applyNumberFormat="1" applyFont="1" applyFill="1" applyBorder="1" applyAlignment="1" applyProtection="1">
      <alignment horizontal="right" vertical="center"/>
    </xf>
    <xf numFmtId="171" fontId="124" fillId="0" borderId="35" xfId="342" applyNumberFormat="1" applyFont="1" applyFill="1" applyBorder="1" applyAlignment="1" applyProtection="1">
      <alignment horizontal="right" vertical="center"/>
    </xf>
    <xf numFmtId="171" fontId="124" fillId="0" borderId="29" xfId="342" applyNumberFormat="1" applyFont="1" applyFill="1" applyBorder="1" applyAlignment="1" applyProtection="1">
      <alignment horizontal="right" vertical="center"/>
    </xf>
    <xf numFmtId="171" fontId="124" fillId="0" borderId="37" xfId="342" applyNumberFormat="1" applyFont="1" applyFill="1" applyBorder="1" applyAlignment="1" applyProtection="1">
      <alignment horizontal="right" vertical="center"/>
    </xf>
    <xf numFmtId="171" fontId="104" fillId="0" borderId="0" xfId="342" applyNumberFormat="1" applyFont="1" applyFill="1" applyBorder="1" applyAlignment="1" applyProtection="1">
      <alignment horizontal="right" vertical="center"/>
    </xf>
    <xf numFmtId="171" fontId="104" fillId="25" borderId="0" xfId="342" applyNumberFormat="1" applyFont="1" applyFill="1" applyBorder="1" applyAlignment="1" applyProtection="1">
      <alignment horizontal="right" vertical="center"/>
    </xf>
    <xf numFmtId="171" fontId="104" fillId="0" borderId="35" xfId="342" applyNumberFormat="1" applyFont="1" applyFill="1" applyBorder="1" applyAlignment="1" applyProtection="1">
      <alignment horizontal="right" vertical="center"/>
    </xf>
    <xf numFmtId="171" fontId="104" fillId="0" borderId="29" xfId="342" applyNumberFormat="1" applyFont="1" applyFill="1" applyBorder="1" applyAlignment="1" applyProtection="1">
      <alignment horizontal="right" vertical="center"/>
    </xf>
    <xf numFmtId="171" fontId="104" fillId="0" borderId="37" xfId="342" applyNumberFormat="1" applyFont="1" applyFill="1" applyBorder="1" applyAlignment="1" applyProtection="1">
      <alignment horizontal="right" vertical="center"/>
    </xf>
    <xf numFmtId="180" fontId="124" fillId="0" borderId="0" xfId="345" applyNumberFormat="1" applyFont="1" applyFill="1" applyBorder="1" applyAlignment="1" applyProtection="1">
      <alignment horizontal="right" vertical="center"/>
    </xf>
    <xf numFmtId="180" fontId="124" fillId="0" borderId="14" xfId="345" applyNumberFormat="1" applyFont="1" applyFill="1" applyBorder="1" applyAlignment="1" applyProtection="1">
      <alignment horizontal="right" vertical="center"/>
    </xf>
    <xf numFmtId="180" fontId="124" fillId="0" borderId="35" xfId="345" applyNumberFormat="1" applyFont="1" applyFill="1" applyBorder="1" applyAlignment="1" applyProtection="1">
      <alignment horizontal="right" vertical="center"/>
    </xf>
    <xf numFmtId="171" fontId="67" fillId="0" borderId="0" xfId="0" applyNumberFormat="1" applyFont="1" applyFill="1" applyBorder="1" applyAlignment="1" applyProtection="1">
      <alignment horizontal="right" vertical="center"/>
    </xf>
    <xf numFmtId="180" fontId="104" fillId="0" borderId="0" xfId="345" applyNumberFormat="1" applyFont="1" applyFill="1" applyBorder="1" applyAlignment="1" applyProtection="1">
      <alignment horizontal="right" vertical="center"/>
    </xf>
    <xf numFmtId="171" fontId="70" fillId="0" borderId="0" xfId="0" applyNumberFormat="1" applyFont="1" applyFill="1" applyBorder="1" applyAlignment="1" applyProtection="1">
      <alignment horizontal="right" vertical="center"/>
    </xf>
    <xf numFmtId="180" fontId="104" fillId="0" borderId="52" xfId="345" applyNumberFormat="1" applyFont="1" applyFill="1" applyBorder="1" applyAlignment="1" applyProtection="1">
      <alignment horizontal="right" vertical="center"/>
    </xf>
    <xf numFmtId="180" fontId="104" fillId="0" borderId="19" xfId="345" applyNumberFormat="1" applyFont="1" applyFill="1" applyBorder="1" applyAlignment="1" applyProtection="1">
      <alignment horizontal="right" vertical="center"/>
    </xf>
    <xf numFmtId="180" fontId="104" fillId="0" borderId="0" xfId="345" applyNumberFormat="1" applyFont="1" applyFill="1" applyAlignment="1" applyProtection="1">
      <alignment horizontal="right" vertical="center"/>
    </xf>
    <xf numFmtId="181" fontId="64" fillId="0" borderId="20" xfId="467" applyNumberFormat="1" applyFont="1" applyBorder="1" applyAlignment="1" applyProtection="1">
      <alignment horizontal="right"/>
    </xf>
    <xf numFmtId="181" fontId="64" fillId="0" borderId="18" xfId="467" applyNumberFormat="1" applyFont="1" applyFill="1" applyBorder="1" applyAlignment="1" applyProtection="1">
      <alignment horizontal="right"/>
    </xf>
    <xf numFmtId="181" fontId="64" fillId="0" borderId="20" xfId="467" applyNumberFormat="1" applyFont="1" applyFill="1" applyBorder="1" applyAlignment="1" applyProtection="1">
      <alignment horizontal="right"/>
    </xf>
    <xf numFmtId="181" fontId="65" fillId="0" borderId="20" xfId="467" applyNumberFormat="1" applyFont="1" applyBorder="1" applyAlignment="1" applyProtection="1">
      <alignment horizontal="right"/>
    </xf>
    <xf numFmtId="181" fontId="65" fillId="0" borderId="18" xfId="467" applyNumberFormat="1" applyFont="1" applyFill="1" applyBorder="1" applyAlignment="1" applyProtection="1">
      <alignment horizontal="right"/>
    </xf>
    <xf numFmtId="181" fontId="65" fillId="0" borderId="20" xfId="467" applyNumberFormat="1" applyFont="1" applyFill="1" applyBorder="1" applyAlignment="1" applyProtection="1">
      <alignment horizontal="right"/>
    </xf>
    <xf numFmtId="171" fontId="76" fillId="25" borderId="0" xfId="343" applyNumberFormat="1" applyFont="1" applyFill="1" applyBorder="1" applyAlignment="1" applyProtection="1">
      <alignment horizontal="right" vertical="center"/>
    </xf>
    <xf numFmtId="171" fontId="126" fillId="0" borderId="35" xfId="340" applyNumberFormat="1" applyFont="1" applyFill="1" applyBorder="1" applyAlignment="1" applyProtection="1">
      <alignment horizontal="right"/>
    </xf>
    <xf numFmtId="171" fontId="126" fillId="0" borderId="37" xfId="340" applyNumberFormat="1" applyFont="1" applyFill="1" applyBorder="1" applyAlignment="1" applyProtection="1">
      <alignment horizontal="right"/>
    </xf>
    <xf numFmtId="0" fontId="121" fillId="0" borderId="23" xfId="0" applyFont="1" applyBorder="1" applyAlignment="1" applyProtection="1">
      <alignment horizontal="center" vertical="center"/>
      <protection locked="0" hidden="1"/>
    </xf>
    <xf numFmtId="0" fontId="65" fillId="0" borderId="0" xfId="0" applyFont="1" applyFill="1" applyAlignment="1">
      <alignment horizontal="left"/>
    </xf>
    <xf numFmtId="0" fontId="65" fillId="0" borderId="0" xfId="0" quotePrefix="1" applyFont="1" applyFill="1" applyAlignment="1">
      <alignment horizontal="left"/>
    </xf>
    <xf numFmtId="0" fontId="65" fillId="0" borderId="0" xfId="0" applyFont="1" applyFill="1"/>
    <xf numFmtId="3" fontId="65" fillId="0" borderId="23" xfId="449" applyNumberFormat="1" applyFont="1" applyFill="1" applyBorder="1"/>
    <xf numFmtId="3" fontId="65" fillId="0" borderId="37" xfId="449" applyNumberFormat="1" applyFont="1" applyFill="1" applyBorder="1"/>
    <xf numFmtId="0" fontId="118" fillId="0" borderId="0" xfId="0" applyFont="1" applyAlignment="1" applyProtection="1">
      <alignment horizontal="center"/>
      <protection locked="0" hidden="1"/>
    </xf>
    <xf numFmtId="165" fontId="67" fillId="0" borderId="20" xfId="339" applyFont="1" applyBorder="1" applyAlignment="1" applyProtection="1">
      <alignment horizontal="center"/>
    </xf>
    <xf numFmtId="165" fontId="67" fillId="0" borderId="53" xfId="339" applyFont="1" applyBorder="1" applyAlignment="1" applyProtection="1">
      <alignment horizontal="left"/>
    </xf>
    <xf numFmtId="0" fontId="67" fillId="0" borderId="22" xfId="0" applyFont="1" applyBorder="1" applyAlignment="1" applyProtection="1">
      <alignment horizontal="center"/>
    </xf>
    <xf numFmtId="165" fontId="67" fillId="0" borderId="66" xfId="339" quotePrefix="1" applyNumberFormat="1" applyFont="1" applyBorder="1" applyAlignment="1" applyProtection="1">
      <alignment horizontal="center"/>
    </xf>
    <xf numFmtId="167" fontId="65" fillId="0" borderId="15" xfId="450" applyNumberFormat="1" applyFont="1" applyFill="1" applyBorder="1" applyProtection="1"/>
    <xf numFmtId="167" fontId="65" fillId="0" borderId="26" xfId="339" applyNumberFormat="1" applyFont="1" applyFill="1" applyBorder="1" applyProtection="1"/>
    <xf numFmtId="165" fontId="53" fillId="0" borderId="0" xfId="339" applyFont="1" applyBorder="1"/>
    <xf numFmtId="167" fontId="53" fillId="0" borderId="0" xfId="339" applyNumberFormat="1" applyFont="1" applyBorder="1" applyProtection="1"/>
    <xf numFmtId="10" fontId="53" fillId="0" borderId="0" xfId="339" applyNumberFormat="1" applyFont="1" applyBorder="1" applyProtection="1"/>
    <xf numFmtId="165" fontId="64" fillId="0" borderId="18" xfId="340" applyFont="1" applyBorder="1"/>
    <xf numFmtId="1" fontId="65" fillId="0" borderId="18" xfId="340" applyNumberFormat="1" applyFont="1" applyBorder="1"/>
    <xf numFmtId="1" fontId="65" fillId="0" borderId="18" xfId="340" applyNumberFormat="1" applyFont="1" applyFill="1" applyBorder="1"/>
    <xf numFmtId="1" fontId="65" fillId="0" borderId="18" xfId="346" applyNumberFormat="1" applyFont="1" applyBorder="1"/>
    <xf numFmtId="165" fontId="82" fillId="0" borderId="36" xfId="340" applyFont="1" applyBorder="1"/>
    <xf numFmtId="171" fontId="74" fillId="0" borderId="23" xfId="340" applyNumberFormat="1" applyFont="1" applyFill="1" applyBorder="1" applyAlignment="1" applyProtection="1">
      <alignment horizontal="right"/>
    </xf>
    <xf numFmtId="171" fontId="127" fillId="0" borderId="35" xfId="340" applyNumberFormat="1" applyFont="1" applyFill="1" applyBorder="1" applyAlignment="1" applyProtection="1">
      <alignment horizontal="right"/>
    </xf>
    <xf numFmtId="49" fontId="65" fillId="25" borderId="18" xfId="483" applyNumberFormat="1" applyFont="1" applyFill="1" applyBorder="1" applyAlignment="1" applyProtection="1">
      <alignment horizontal="left"/>
    </xf>
    <xf numFmtId="165" fontId="65" fillId="25" borderId="0" xfId="483" quotePrefix="1" applyNumberFormat="1" applyFont="1" applyFill="1" applyBorder="1" applyAlignment="1" applyProtection="1">
      <alignment horizontal="center"/>
    </xf>
    <xf numFmtId="165" fontId="65" fillId="25" borderId="35" xfId="483" applyNumberFormat="1" applyFont="1" applyFill="1" applyBorder="1" applyAlignment="1" applyProtection="1">
      <alignment horizontal="left"/>
    </xf>
    <xf numFmtId="3" fontId="110" fillId="0" borderId="0" xfId="326" applyNumberFormat="1" applyFont="1" applyFill="1"/>
    <xf numFmtId="169" fontId="110" fillId="0" borderId="0" xfId="326" applyNumberFormat="1" applyFont="1" applyFill="1"/>
    <xf numFmtId="49" fontId="65" fillId="25" borderId="18" xfId="483" applyNumberFormat="1" applyFont="1" applyFill="1" applyBorder="1"/>
    <xf numFmtId="165" fontId="65" fillId="25" borderId="35" xfId="483" applyNumberFormat="1" applyFont="1" applyFill="1" applyBorder="1"/>
    <xf numFmtId="49" fontId="65" fillId="25" borderId="18" xfId="483" quotePrefix="1" applyNumberFormat="1" applyFont="1" applyFill="1" applyBorder="1"/>
    <xf numFmtId="169" fontId="110" fillId="0" borderId="0" xfId="326" applyNumberFormat="1" applyFont="1" applyFill="1" applyAlignment="1">
      <alignment vertical="center"/>
    </xf>
    <xf numFmtId="165" fontId="111" fillId="25" borderId="0" xfId="483" applyNumberFormat="1" applyFont="1" applyFill="1"/>
    <xf numFmtId="165" fontId="65" fillId="25" borderId="35" xfId="483" applyNumberFormat="1" applyFont="1" applyFill="1" applyBorder="1" applyAlignment="1">
      <alignment wrapText="1"/>
    </xf>
    <xf numFmtId="165" fontId="65" fillId="25" borderId="62" xfId="483" applyNumberFormat="1" applyFont="1" applyFill="1" applyBorder="1" applyAlignment="1">
      <alignment horizontal="center"/>
    </xf>
    <xf numFmtId="165" fontId="70" fillId="25" borderId="63" xfId="483" applyNumberFormat="1" applyFont="1" applyFill="1" applyBorder="1"/>
    <xf numFmtId="49" fontId="95" fillId="25" borderId="0" xfId="483" applyNumberFormat="1" applyFont="1" applyFill="1"/>
    <xf numFmtId="165" fontId="70" fillId="25" borderId="0" xfId="483" applyNumberFormat="1" applyFont="1" applyFill="1"/>
    <xf numFmtId="165" fontId="64" fillId="0" borderId="0" xfId="483" applyNumberFormat="1" applyFont="1" applyFill="1" applyAlignment="1">
      <alignment horizontal="center"/>
    </xf>
    <xf numFmtId="175" fontId="74" fillId="0" borderId="0" xfId="485" applyNumberFormat="1" applyFont="1" applyBorder="1"/>
    <xf numFmtId="175" fontId="74" fillId="0" borderId="14" xfId="485" applyNumberFormat="1" applyFont="1" applyBorder="1"/>
    <xf numFmtId="175" fontId="74" fillId="0" borderId="15" xfId="485" applyNumberFormat="1" applyFont="1" applyBorder="1"/>
    <xf numFmtId="175" fontId="74" fillId="0" borderId="0" xfId="485" applyNumberFormat="1" applyFont="1" applyBorder="1" applyProtection="1"/>
    <xf numFmtId="175" fontId="74" fillId="0" borderId="35" xfId="485" applyNumberFormat="1" applyFont="1" applyBorder="1" applyProtection="1"/>
    <xf numFmtId="1" fontId="65" fillId="0" borderId="20" xfId="485" applyNumberFormat="1" applyFont="1" applyBorder="1"/>
    <xf numFmtId="0" fontId="25" fillId="0" borderId="0" xfId="326"/>
    <xf numFmtId="165" fontId="111" fillId="0" borderId="20" xfId="485" applyNumberFormat="1" applyFont="1" applyBorder="1"/>
    <xf numFmtId="1" fontId="65" fillId="0" borderId="20" xfId="485" applyNumberFormat="1" applyFont="1" applyBorder="1" applyAlignment="1">
      <alignment wrapText="1"/>
    </xf>
    <xf numFmtId="1" fontId="65" fillId="0" borderId="20" xfId="486" applyNumberFormat="1" applyFont="1" applyBorder="1"/>
    <xf numFmtId="49" fontId="65" fillId="0" borderId="61" xfId="485" applyNumberFormat="1" applyFont="1" applyBorder="1"/>
    <xf numFmtId="165" fontId="82" fillId="0" borderId="0" xfId="485" applyNumberFormat="1" applyFont="1" applyFill="1" applyBorder="1"/>
    <xf numFmtId="4" fontId="82" fillId="0" borderId="0" xfId="485" applyNumberFormat="1" applyFont="1"/>
    <xf numFmtId="175" fontId="74" fillId="0" borderId="0" xfId="310" applyNumberFormat="1" applyFont="1" applyFill="1" applyBorder="1"/>
    <xf numFmtId="175" fontId="74" fillId="0" borderId="14" xfId="310" applyNumberFormat="1" applyFont="1" applyFill="1" applyBorder="1"/>
    <xf numFmtId="175" fontId="74" fillId="0" borderId="15" xfId="310" applyNumberFormat="1" applyFont="1" applyFill="1" applyBorder="1"/>
    <xf numFmtId="175" fontId="74" fillId="25" borderId="0" xfId="310" applyNumberFormat="1" applyFont="1" applyFill="1" applyBorder="1" applyProtection="1"/>
    <xf numFmtId="175" fontId="74" fillId="25" borderId="35" xfId="310" applyNumberFormat="1" applyFont="1" applyFill="1" applyBorder="1" applyProtection="1"/>
    <xf numFmtId="165" fontId="65" fillId="25" borderId="18" xfId="310" quotePrefix="1" applyNumberFormat="1" applyFont="1" applyFill="1" applyBorder="1" applyAlignment="1" applyProtection="1">
      <alignment horizontal="left"/>
    </xf>
    <xf numFmtId="165" fontId="65" fillId="25" borderId="0" xfId="310" quotePrefix="1" applyNumberFormat="1" applyFont="1" applyFill="1" applyBorder="1" applyAlignment="1" applyProtection="1">
      <alignment horizontal="center"/>
    </xf>
    <xf numFmtId="165" fontId="65" fillId="25" borderId="35" xfId="310" applyNumberFormat="1" applyFont="1" applyFill="1" applyBorder="1" applyAlignment="1" applyProtection="1">
      <alignment horizontal="left"/>
    </xf>
    <xf numFmtId="165" fontId="65" fillId="0" borderId="18" xfId="310" quotePrefix="1" applyNumberFormat="1" applyFont="1" applyFill="1" applyBorder="1" applyAlignment="1" applyProtection="1">
      <alignment horizontal="left"/>
    </xf>
    <xf numFmtId="165" fontId="65" fillId="0" borderId="0" xfId="310" applyNumberFormat="1" applyFont="1" applyFill="1" applyBorder="1" applyAlignment="1" applyProtection="1">
      <alignment horizontal="center"/>
    </xf>
    <xf numFmtId="165" fontId="65" fillId="0" borderId="35" xfId="310" applyNumberFormat="1" applyFont="1" applyFill="1" applyBorder="1" applyAlignment="1" applyProtection="1">
      <alignment horizontal="left"/>
    </xf>
    <xf numFmtId="165" fontId="65" fillId="0" borderId="0" xfId="310" quotePrefix="1" applyNumberFormat="1" applyFont="1" applyFill="1" applyBorder="1" applyAlignment="1" applyProtection="1">
      <alignment horizontal="center"/>
    </xf>
    <xf numFmtId="165" fontId="65" fillId="25" borderId="37" xfId="310" applyNumberFormat="1" applyFont="1" applyFill="1" applyBorder="1" applyAlignment="1" applyProtection="1">
      <alignment horizontal="left" wrapText="1"/>
    </xf>
    <xf numFmtId="3" fontId="69" fillId="0" borderId="42" xfId="449" quotePrefix="1" applyNumberFormat="1" applyFont="1" applyBorder="1" applyAlignment="1">
      <alignment horizontal="center" vertical="center"/>
    </xf>
    <xf numFmtId="2" fontId="53" fillId="0" borderId="0" xfId="449" applyNumberFormat="1" applyFont="1"/>
    <xf numFmtId="4" fontId="129" fillId="0" borderId="0" xfId="449" applyNumberFormat="1" applyFont="1"/>
    <xf numFmtId="177" fontId="53" fillId="0" borderId="0" xfId="449" applyNumberFormat="1" applyFont="1"/>
    <xf numFmtId="167" fontId="65" fillId="0" borderId="23" xfId="449" applyNumberFormat="1" applyFont="1" applyFill="1" applyBorder="1"/>
    <xf numFmtId="0" fontId="64" fillId="0" borderId="18" xfId="449" applyFont="1" applyBorder="1"/>
    <xf numFmtId="0" fontId="130" fillId="0" borderId="0" xfId="0" applyFont="1" applyProtection="1">
      <protection locked="0" hidden="1"/>
    </xf>
    <xf numFmtId="0" fontId="130" fillId="0" borderId="0" xfId="0" applyFont="1" applyBorder="1" applyProtection="1">
      <protection locked="0" hidden="1"/>
    </xf>
    <xf numFmtId="0" fontId="118" fillId="0" borderId="15" xfId="0" applyFont="1" applyBorder="1" applyAlignment="1" applyProtection="1">
      <alignment horizontal="centerContinuous"/>
      <protection locked="0" hidden="1"/>
    </xf>
    <xf numFmtId="0" fontId="122" fillId="0" borderId="23" xfId="0" applyFont="1" applyBorder="1" applyAlignment="1" applyProtection="1">
      <alignment horizontal="center"/>
      <protection locked="0" hidden="1"/>
    </xf>
    <xf numFmtId="165" fontId="65" fillId="0" borderId="0" xfId="483" quotePrefix="1" applyNumberFormat="1" applyFont="1" applyFill="1"/>
    <xf numFmtId="165" fontId="64" fillId="0" borderId="0" xfId="467" applyFont="1" applyAlignment="1">
      <alignment horizontal="center"/>
    </xf>
    <xf numFmtId="179" fontId="115" fillId="0" borderId="0" xfId="0" applyNumberFormat="1" applyFont="1" applyAlignment="1">
      <alignment horizontal="right"/>
    </xf>
    <xf numFmtId="179" fontId="114" fillId="0" borderId="0" xfId="0" applyNumberFormat="1" applyFont="1" applyAlignment="1">
      <alignment horizontal="right" vertical="center"/>
    </xf>
    <xf numFmtId="179" fontId="115" fillId="26" borderId="20" xfId="0" applyNumberFormat="1" applyFont="1" applyFill="1" applyBorder="1" applyAlignment="1">
      <alignment horizontal="right"/>
    </xf>
    <xf numFmtId="179" fontId="65" fillId="0" borderId="20" xfId="313" applyNumberFormat="1" applyFont="1" applyFill="1" applyBorder="1" applyAlignment="1">
      <alignment vertical="center"/>
    </xf>
    <xf numFmtId="179" fontId="74" fillId="25" borderId="0" xfId="341" applyNumberFormat="1" applyFont="1" applyFill="1" applyBorder="1" applyAlignment="1" applyProtection="1"/>
    <xf numFmtId="179" fontId="115" fillId="0" borderId="12" xfId="0" applyNumberFormat="1" applyFont="1" applyBorder="1" applyAlignment="1">
      <alignment horizontal="right" wrapText="1"/>
    </xf>
    <xf numFmtId="179" fontId="76" fillId="25" borderId="18" xfId="341" applyNumberFormat="1" applyFont="1" applyFill="1" applyBorder="1" applyAlignment="1" applyProtection="1"/>
    <xf numFmtId="179" fontId="114" fillId="0" borderId="0" xfId="0" applyNumberFormat="1" applyFont="1" applyBorder="1" applyAlignment="1">
      <alignment horizontal="right" wrapText="1"/>
    </xf>
    <xf numFmtId="179" fontId="76" fillId="25" borderId="36" xfId="341" applyNumberFormat="1" applyFont="1" applyFill="1" applyBorder="1" applyAlignment="1" applyProtection="1"/>
    <xf numFmtId="179" fontId="114" fillId="0" borderId="29" xfId="0" applyNumberFormat="1" applyFont="1" applyBorder="1" applyAlignment="1">
      <alignment horizontal="right" wrapText="1"/>
    </xf>
    <xf numFmtId="165" fontId="82" fillId="25" borderId="11" xfId="483" applyNumberFormat="1" applyFont="1" applyFill="1" applyBorder="1"/>
    <xf numFmtId="179" fontId="110" fillId="0" borderId="0" xfId="326" applyNumberFormat="1" applyFont="1" applyFill="1" applyAlignment="1">
      <alignment vertical="center"/>
    </xf>
    <xf numFmtId="179" fontId="110" fillId="0" borderId="0" xfId="326" applyNumberFormat="1" applyFont="1" applyFill="1"/>
    <xf numFmtId="179" fontId="110" fillId="0" borderId="35" xfId="326" applyNumberFormat="1" applyFont="1" applyFill="1" applyBorder="1"/>
    <xf numFmtId="179" fontId="65" fillId="0" borderId="35" xfId="483" applyNumberFormat="1" applyFont="1" applyFill="1" applyBorder="1" applyAlignment="1">
      <alignment vertical="center"/>
    </xf>
    <xf numFmtId="179" fontId="76" fillId="0" borderId="18" xfId="483" applyNumberFormat="1" applyFont="1" applyFill="1" applyBorder="1" applyAlignment="1" applyProtection="1">
      <alignment vertical="center"/>
    </xf>
    <xf numFmtId="179" fontId="110" fillId="0" borderId="35" xfId="326" applyNumberFormat="1" applyFont="1" applyFill="1" applyBorder="1" applyAlignment="1">
      <alignment vertical="center"/>
    </xf>
    <xf numFmtId="179" fontId="110" fillId="0" borderId="18" xfId="326" applyNumberFormat="1" applyFont="1" applyFill="1" applyBorder="1" applyAlignment="1">
      <alignment vertical="center"/>
    </xf>
    <xf numFmtId="179" fontId="110" fillId="0" borderId="63" xfId="326" applyNumberFormat="1" applyFont="1" applyFill="1" applyBorder="1"/>
    <xf numFmtId="179" fontId="112" fillId="0" borderId="29" xfId="326" applyNumberFormat="1" applyFont="1" applyFill="1" applyBorder="1"/>
    <xf numFmtId="179" fontId="65" fillId="0" borderId="37" xfId="483" applyNumberFormat="1" applyFont="1" applyFill="1" applyBorder="1" applyAlignment="1">
      <alignment vertical="center"/>
    </xf>
    <xf numFmtId="179" fontId="110" fillId="0" borderId="37" xfId="326" applyNumberFormat="1" applyFont="1" applyFill="1" applyBorder="1" applyAlignment="1">
      <alignment vertical="center"/>
    </xf>
    <xf numFmtId="179" fontId="74" fillId="0" borderId="0" xfId="483" applyNumberFormat="1" applyFont="1" applyFill="1" applyBorder="1" applyAlignment="1">
      <alignment vertical="center"/>
    </xf>
    <xf numFmtId="179" fontId="74" fillId="0" borderId="20" xfId="483" applyNumberFormat="1" applyFont="1" applyFill="1" applyBorder="1" applyAlignment="1">
      <alignment vertical="center"/>
    </xf>
    <xf numFmtId="179" fontId="74" fillId="0" borderId="35" xfId="483" applyNumberFormat="1" applyFont="1" applyFill="1" applyBorder="1" applyAlignment="1">
      <alignment vertical="center"/>
    </xf>
    <xf numFmtId="179" fontId="83" fillId="0" borderId="0" xfId="483" applyNumberFormat="1" applyFont="1" applyFill="1" applyBorder="1" applyAlignment="1">
      <alignment vertical="center"/>
    </xf>
    <xf numFmtId="179" fontId="65" fillId="0" borderId="61" xfId="483" applyNumberFormat="1" applyFont="1" applyFill="1" applyBorder="1" applyAlignment="1">
      <alignment vertical="center"/>
    </xf>
    <xf numFmtId="179" fontId="65" fillId="0" borderId="62" xfId="483" applyNumberFormat="1" applyFont="1" applyFill="1" applyBorder="1" applyAlignment="1">
      <alignment vertical="center"/>
    </xf>
    <xf numFmtId="179" fontId="110" fillId="0" borderId="63" xfId="326" applyNumberFormat="1" applyFont="1" applyFill="1" applyBorder="1" applyAlignment="1">
      <alignment vertical="center"/>
    </xf>
    <xf numFmtId="179" fontId="65" fillId="0" borderId="63" xfId="483" applyNumberFormat="1" applyFont="1" applyFill="1" applyBorder="1" applyAlignment="1">
      <alignment vertical="center"/>
    </xf>
    <xf numFmtId="179" fontId="76" fillId="0" borderId="62" xfId="483" applyNumberFormat="1" applyFont="1" applyFill="1" applyBorder="1" applyAlignment="1" applyProtection="1">
      <alignment vertical="center"/>
    </xf>
    <xf numFmtId="179" fontId="76" fillId="0" borderId="36" xfId="484" applyNumberFormat="1" applyFont="1" applyFill="1" applyBorder="1" applyAlignment="1">
      <alignment horizontal="right" vertical="center" wrapText="1"/>
    </xf>
    <xf numFmtId="179" fontId="112" fillId="0" borderId="29" xfId="326" applyNumberFormat="1" applyFont="1" applyFill="1" applyBorder="1" applyAlignment="1">
      <alignment vertical="center"/>
    </xf>
    <xf numFmtId="169" fontId="110" fillId="0" borderId="0" xfId="326" applyNumberFormat="1" applyFont="1" applyFill="1" applyBorder="1"/>
    <xf numFmtId="169" fontId="110" fillId="0" borderId="0" xfId="326" applyNumberFormat="1" applyFont="1" applyFill="1" applyBorder="1" applyAlignment="1">
      <alignment vertical="center"/>
    </xf>
    <xf numFmtId="175" fontId="65" fillId="0" borderId="0" xfId="483" applyNumberFormat="1" applyFont="1" applyFill="1" applyBorder="1"/>
    <xf numFmtId="3" fontId="76" fillId="0" borderId="0" xfId="484" applyNumberFormat="1" applyFont="1" applyFill="1" applyBorder="1" applyAlignment="1">
      <alignment horizontal="right" wrapText="1"/>
    </xf>
    <xf numFmtId="165" fontId="82" fillId="0" borderId="0" xfId="483" applyNumberFormat="1" applyFont="1" applyFill="1" applyBorder="1" applyAlignment="1" applyProtection="1">
      <alignment horizontal="center"/>
    </xf>
    <xf numFmtId="179" fontId="74" fillId="0" borderId="0" xfId="485" applyNumberFormat="1" applyFont="1" applyFill="1" applyBorder="1"/>
    <xf numFmtId="179" fontId="74" fillId="0" borderId="35" xfId="485" applyNumberFormat="1" applyFont="1" applyFill="1" applyBorder="1"/>
    <xf numFmtId="179" fontId="65" fillId="0" borderId="35" xfId="485" applyNumberFormat="1" applyFont="1" applyFill="1" applyBorder="1"/>
    <xf numFmtId="179" fontId="76" fillId="0" borderId="18" xfId="485" applyNumberFormat="1" applyFont="1" applyFill="1" applyBorder="1" applyProtection="1"/>
    <xf numFmtId="179" fontId="76" fillId="0" borderId="18" xfId="485" applyNumberFormat="1" applyFont="1" applyFill="1" applyBorder="1" applyAlignment="1" applyProtection="1">
      <alignment vertical="center"/>
    </xf>
    <xf numFmtId="179" fontId="114" fillId="0" borderId="0" xfId="326" applyNumberFormat="1" applyFont="1" applyFill="1" applyBorder="1"/>
    <xf numFmtId="179" fontId="65" fillId="0" borderId="20" xfId="485" applyNumberFormat="1" applyFont="1" applyFill="1" applyBorder="1"/>
    <xf numFmtId="179" fontId="65" fillId="0" borderId="61" xfId="485" applyNumberFormat="1" applyFont="1" applyFill="1" applyBorder="1"/>
    <xf numFmtId="179" fontId="65" fillId="0" borderId="62" xfId="485" applyNumberFormat="1" applyFont="1" applyFill="1" applyBorder="1"/>
    <xf numFmtId="179" fontId="65" fillId="0" borderId="63" xfId="485" applyNumberFormat="1" applyFont="1" applyFill="1" applyBorder="1"/>
    <xf numFmtId="179" fontId="65" fillId="0" borderId="67" xfId="485" applyNumberFormat="1" applyFont="1" applyFill="1" applyBorder="1"/>
    <xf numFmtId="179" fontId="76" fillId="0" borderId="62" xfId="485" applyNumberFormat="1" applyFont="1" applyFill="1" applyBorder="1" applyProtection="1"/>
    <xf numFmtId="179" fontId="110" fillId="0" borderId="36" xfId="326" applyNumberFormat="1" applyFont="1" applyFill="1" applyBorder="1"/>
    <xf numFmtId="179" fontId="65" fillId="0" borderId="37" xfId="485" applyNumberFormat="1" applyFont="1" applyFill="1" applyBorder="1"/>
    <xf numFmtId="179" fontId="65" fillId="0" borderId="23" xfId="485" applyNumberFormat="1" applyFont="1" applyFill="1" applyBorder="1"/>
    <xf numFmtId="179" fontId="110" fillId="0" borderId="37" xfId="326" applyNumberFormat="1" applyFont="1" applyFill="1" applyBorder="1"/>
    <xf numFmtId="179" fontId="74" fillId="0" borderId="0" xfId="310" applyNumberFormat="1" applyFont="1" applyFill="1" applyBorder="1" applyAlignment="1">
      <alignment vertical="center"/>
    </xf>
    <xf numFmtId="179" fontId="74" fillId="0" borderId="35" xfId="310" applyNumberFormat="1" applyFont="1" applyFill="1" applyBorder="1" applyAlignment="1">
      <alignment vertical="center"/>
    </xf>
    <xf numFmtId="179" fontId="74" fillId="25" borderId="0" xfId="310" applyNumberFormat="1" applyFont="1" applyFill="1" applyBorder="1" applyAlignment="1" applyProtection="1">
      <alignment vertical="center"/>
    </xf>
    <xf numFmtId="179" fontId="74" fillId="25" borderId="35" xfId="310" applyNumberFormat="1" applyFont="1" applyFill="1" applyBorder="1" applyAlignment="1" applyProtection="1">
      <alignment vertical="center"/>
    </xf>
    <xf numFmtId="179" fontId="114" fillId="0" borderId="0" xfId="310" applyNumberFormat="1" applyFont="1" applyFill="1" applyAlignment="1">
      <alignment vertical="center"/>
    </xf>
    <xf numFmtId="179" fontId="114" fillId="0" borderId="35" xfId="310" applyNumberFormat="1" applyFont="1" applyFill="1" applyBorder="1" applyAlignment="1">
      <alignment vertical="center"/>
    </xf>
    <xf numFmtId="179" fontId="114" fillId="0" borderId="18" xfId="310" applyNumberFormat="1" applyFont="1" applyFill="1" applyBorder="1" applyAlignment="1">
      <alignment vertical="center"/>
    </xf>
    <xf numFmtId="179" fontId="110" fillId="25" borderId="35" xfId="326" applyNumberFormat="1" applyFont="1" applyFill="1" applyBorder="1" applyAlignment="1">
      <alignment vertical="center"/>
    </xf>
    <xf numFmtId="179" fontId="76" fillId="25" borderId="18" xfId="310" applyNumberFormat="1" applyFont="1" applyFill="1" applyBorder="1" applyAlignment="1" applyProtection="1">
      <alignment vertical="center"/>
    </xf>
    <xf numFmtId="179" fontId="76" fillId="0" borderId="18" xfId="310" applyNumberFormat="1" applyFont="1" applyFill="1" applyBorder="1" applyAlignment="1" applyProtection="1">
      <alignment vertical="center"/>
    </xf>
    <xf numFmtId="179" fontId="76" fillId="25" borderId="36" xfId="310" applyNumberFormat="1" applyFont="1" applyFill="1" applyBorder="1" applyAlignment="1" applyProtection="1">
      <alignment vertical="center"/>
    </xf>
    <xf numFmtId="0" fontId="65" fillId="25" borderId="18" xfId="315" quotePrefix="1" applyNumberFormat="1" applyFont="1" applyFill="1" applyBorder="1" applyAlignment="1">
      <alignment horizontal="center"/>
    </xf>
    <xf numFmtId="179" fontId="115" fillId="0" borderId="0" xfId="315" applyNumberFormat="1" applyFont="1" applyFill="1"/>
    <xf numFmtId="179" fontId="74" fillId="0" borderId="35" xfId="315" applyNumberFormat="1" applyFont="1" applyFill="1" applyBorder="1"/>
    <xf numFmtId="179" fontId="74" fillId="25" borderId="18" xfId="315" applyNumberFormat="1" applyFont="1" applyFill="1" applyBorder="1" applyProtection="1"/>
    <xf numFmtId="179" fontId="116" fillId="25" borderId="35" xfId="326" applyNumberFormat="1" applyFont="1" applyFill="1" applyBorder="1" applyAlignment="1"/>
    <xf numFmtId="179" fontId="114" fillId="0" borderId="0" xfId="315" applyNumberFormat="1" applyFont="1" applyFill="1"/>
    <xf numFmtId="179" fontId="65" fillId="0" borderId="35" xfId="315" applyNumberFormat="1" applyFont="1" applyFill="1" applyBorder="1"/>
    <xf numFmtId="179" fontId="76" fillId="25" borderId="18" xfId="315" applyNumberFormat="1" applyFont="1" applyFill="1" applyBorder="1" applyProtection="1"/>
    <xf numFmtId="179" fontId="110" fillId="25" borderId="35" xfId="326" applyNumberFormat="1" applyFont="1" applyFill="1" applyBorder="1"/>
    <xf numFmtId="165" fontId="67" fillId="0" borderId="0" xfId="467" applyFont="1" applyBorder="1" applyAlignment="1" applyProtection="1">
      <alignment horizontal="center"/>
    </xf>
    <xf numFmtId="165" fontId="69" fillId="0" borderId="0" xfId="467" applyFont="1" applyBorder="1" applyAlignment="1" applyProtection="1">
      <alignment horizontal="center" vertical="center"/>
    </xf>
    <xf numFmtId="181" fontId="64" fillId="0" borderId="0" xfId="467" applyNumberFormat="1" applyFont="1" applyFill="1" applyBorder="1" applyAlignment="1" applyProtection="1">
      <alignment horizontal="right"/>
    </xf>
    <xf numFmtId="181" fontId="65" fillId="0" borderId="0" xfId="467" applyNumberFormat="1" applyFont="1" applyFill="1" applyBorder="1" applyAlignment="1" applyProtection="1">
      <alignment horizontal="right"/>
    </xf>
    <xf numFmtId="167" fontId="65" fillId="0" borderId="0" xfId="467" applyNumberFormat="1" applyFont="1" applyFill="1" applyBorder="1" applyAlignment="1" applyProtection="1">
      <alignment horizontal="right"/>
    </xf>
    <xf numFmtId="3" fontId="71" fillId="0" borderId="0" xfId="449" applyNumberFormat="1" applyFont="1"/>
    <xf numFmtId="166" fontId="64" fillId="0" borderId="14" xfId="449" applyNumberFormat="1" applyFont="1" applyBorder="1" applyAlignment="1">
      <alignment horizontal="right"/>
    </xf>
    <xf numFmtId="166" fontId="64" fillId="0" borderId="35" xfId="449" applyNumberFormat="1" applyFont="1" applyBorder="1" applyAlignment="1">
      <alignment horizontal="right"/>
    </xf>
    <xf numFmtId="166" fontId="65" fillId="0" borderId="35" xfId="449" applyNumberFormat="1" applyFont="1" applyBorder="1" applyAlignment="1">
      <alignment horizontal="right"/>
    </xf>
    <xf numFmtId="166" fontId="65" fillId="0" borderId="37" xfId="449" applyNumberFormat="1" applyFont="1" applyBorder="1" applyAlignment="1">
      <alignment horizontal="right"/>
    </xf>
    <xf numFmtId="183" fontId="64" fillId="0" borderId="0" xfId="449" applyNumberFormat="1" applyFont="1" applyAlignment="1">
      <alignment horizontal="right"/>
    </xf>
    <xf numFmtId="183" fontId="64" fillId="0" borderId="15" xfId="487" applyNumberFormat="1" applyFont="1" applyFill="1" applyBorder="1" applyAlignment="1">
      <alignment horizontal="right"/>
    </xf>
    <xf numFmtId="183" fontId="64" fillId="0" borderId="20" xfId="449" applyNumberFormat="1" applyFont="1" applyFill="1" applyBorder="1" applyAlignment="1">
      <alignment horizontal="right"/>
    </xf>
    <xf numFmtId="183" fontId="65" fillId="0" borderId="0" xfId="449" applyNumberFormat="1" applyFont="1" applyAlignment="1">
      <alignment horizontal="right"/>
    </xf>
    <xf numFmtId="183" fontId="65" fillId="0" borderId="20" xfId="449" applyNumberFormat="1" applyFont="1" applyFill="1" applyBorder="1" applyAlignment="1">
      <alignment horizontal="right"/>
    </xf>
    <xf numFmtId="183" fontId="65" fillId="0" borderId="23" xfId="449" applyNumberFormat="1" applyFont="1" applyFill="1" applyBorder="1" applyAlignment="1">
      <alignment horizontal="right"/>
    </xf>
    <xf numFmtId="0" fontId="53" fillId="0" borderId="0" xfId="449" applyFont="1" applyAlignment="1">
      <alignment horizontal="right"/>
    </xf>
    <xf numFmtId="165" fontId="111" fillId="25" borderId="0" xfId="483" applyNumberFormat="1" applyFont="1" applyFill="1" applyAlignment="1">
      <alignment horizontal="center"/>
    </xf>
    <xf numFmtId="166" fontId="131" fillId="0" borderId="11" xfId="339" applyNumberFormat="1" applyFont="1" applyFill="1" applyBorder="1" applyAlignment="1" applyProtection="1">
      <alignment horizontal="right"/>
    </xf>
    <xf numFmtId="184" fontId="65" fillId="0" borderId="35" xfId="449" applyNumberFormat="1" applyFont="1" applyFill="1" applyBorder="1"/>
    <xf numFmtId="184" fontId="65" fillId="0" borderId="20" xfId="449" applyNumberFormat="1" applyFont="1" applyFill="1" applyBorder="1"/>
    <xf numFmtId="184" fontId="65" fillId="0" borderId="37" xfId="449" applyNumberFormat="1" applyFont="1" applyFill="1" applyBorder="1"/>
    <xf numFmtId="184" fontId="65" fillId="0" borderId="20" xfId="339" applyNumberFormat="1" applyFont="1" applyFill="1" applyBorder="1" applyProtection="1"/>
    <xf numFmtId="184" fontId="65" fillId="0" borderId="38" xfId="339" applyNumberFormat="1" applyFont="1" applyFill="1" applyBorder="1" applyProtection="1"/>
    <xf numFmtId="184" fontId="65" fillId="0" borderId="23" xfId="339" applyNumberFormat="1" applyFont="1" applyFill="1" applyBorder="1" applyProtection="1"/>
    <xf numFmtId="184" fontId="65" fillId="0" borderId="22" xfId="339" applyNumberFormat="1" applyFont="1" applyFill="1" applyBorder="1" applyProtection="1"/>
    <xf numFmtId="184" fontId="78" fillId="0" borderId="22" xfId="339" applyNumberFormat="1" applyFont="1" applyFill="1" applyBorder="1" applyProtection="1"/>
    <xf numFmtId="183" fontId="53" fillId="0" borderId="0" xfId="449" applyNumberFormat="1" applyFont="1"/>
    <xf numFmtId="184" fontId="65" fillId="0" borderId="23" xfId="449" applyNumberFormat="1" applyFont="1" applyFill="1" applyBorder="1"/>
    <xf numFmtId="180" fontId="133" fillId="0" borderId="0" xfId="0" applyNumberFormat="1" applyFont="1" applyAlignment="1">
      <alignment horizontal="center" vertical="center"/>
    </xf>
    <xf numFmtId="165" fontId="70" fillId="0" borderId="0" xfId="340" applyFont="1"/>
    <xf numFmtId="166" fontId="64" fillId="0" borderId="10" xfId="0" applyNumberFormat="1" applyFont="1" applyFill="1" applyBorder="1" applyAlignment="1" applyProtection="1">
      <alignment vertical="center"/>
      <protection locked="0" hidden="1"/>
    </xf>
    <xf numFmtId="166" fontId="64" fillId="0" borderId="18" xfId="0" applyNumberFormat="1" applyFont="1" applyFill="1" applyBorder="1" applyAlignment="1" applyProtection="1">
      <alignment vertical="center"/>
      <protection locked="0" hidden="1"/>
    </xf>
    <xf numFmtId="0" fontId="121" fillId="0" borderId="35" xfId="0" applyFont="1" applyBorder="1" applyAlignment="1" applyProtection="1">
      <alignment horizontal="center" vertical="center"/>
      <protection locked="0" hidden="1"/>
    </xf>
    <xf numFmtId="182" fontId="132" fillId="0" borderId="0" xfId="485" applyNumberFormat="1" applyFont="1"/>
    <xf numFmtId="1" fontId="134" fillId="0" borderId="0" xfId="0" applyNumberFormat="1" applyFont="1"/>
    <xf numFmtId="167" fontId="65" fillId="0" borderId="20" xfId="339" applyNumberFormat="1" applyFont="1" applyFill="1" applyBorder="1" applyProtection="1"/>
    <xf numFmtId="167" fontId="65" fillId="0" borderId="10" xfId="450" applyNumberFormat="1" applyFont="1" applyBorder="1" applyAlignment="1" applyProtection="1"/>
    <xf numFmtId="167" fontId="65" fillId="0" borderId="20" xfId="450" applyNumberFormat="1" applyFont="1" applyFill="1" applyBorder="1" applyProtection="1"/>
    <xf numFmtId="167" fontId="65" fillId="0" borderId="35" xfId="339" applyNumberFormat="1" applyFont="1" applyFill="1" applyBorder="1" applyProtection="1"/>
    <xf numFmtId="167" fontId="65" fillId="0" borderId="40" xfId="339" applyNumberFormat="1" applyFont="1" applyFill="1" applyBorder="1" applyProtection="1"/>
    <xf numFmtId="3" fontId="39" fillId="0" borderId="0" xfId="313" applyNumberFormat="1" applyFill="1"/>
    <xf numFmtId="179" fontId="65" fillId="0" borderId="23" xfId="313" applyNumberFormat="1" applyFont="1" applyFill="1" applyBorder="1" applyAlignment="1">
      <alignment vertical="center"/>
    </xf>
    <xf numFmtId="165" fontId="65" fillId="0" borderId="21" xfId="339" quotePrefix="1" applyFont="1" applyBorder="1" applyAlignment="1" applyProtection="1">
      <alignment horizontal="left" wrapText="1"/>
    </xf>
    <xf numFmtId="177" fontId="71" fillId="0" borderId="0" xfId="449" applyNumberFormat="1" applyFont="1"/>
    <xf numFmtId="186" fontId="114" fillId="0" borderId="0" xfId="0" applyNumberFormat="1" applyFont="1" applyAlignment="1">
      <alignment horizontal="right" vertical="center"/>
    </xf>
    <xf numFmtId="186" fontId="115" fillId="0" borderId="0" xfId="0" applyNumberFormat="1" applyFont="1" applyAlignment="1">
      <alignment horizontal="right"/>
    </xf>
    <xf numFmtId="186" fontId="87" fillId="0" borderId="29" xfId="340" applyNumberFormat="1" applyFont="1" applyFill="1" applyBorder="1" applyAlignment="1" applyProtection="1"/>
    <xf numFmtId="1" fontId="65" fillId="0" borderId="20" xfId="485" applyNumberFormat="1" applyFont="1" applyFill="1" applyBorder="1"/>
    <xf numFmtId="165" fontId="65" fillId="25" borderId="0" xfId="310" quotePrefix="1" applyNumberFormat="1" applyFont="1" applyFill="1" applyBorder="1" applyAlignment="1" applyProtection="1">
      <alignment horizontal="center" vertical="center"/>
    </xf>
    <xf numFmtId="165" fontId="65" fillId="25" borderId="0" xfId="483" quotePrefix="1" applyNumberFormat="1" applyFont="1" applyFill="1" applyBorder="1" applyAlignment="1" applyProtection="1">
      <alignment horizontal="center" vertical="center" wrapText="1"/>
    </xf>
    <xf numFmtId="165" fontId="65" fillId="25" borderId="35" xfId="483" applyNumberFormat="1" applyFont="1" applyFill="1" applyBorder="1" applyAlignment="1" applyProtection="1">
      <alignment wrapText="1"/>
    </xf>
    <xf numFmtId="49" fontId="65" fillId="25" borderId="18" xfId="483" applyNumberFormat="1" applyFont="1" applyFill="1" applyBorder="1" applyAlignment="1">
      <alignment vertical="center" wrapText="1"/>
    </xf>
    <xf numFmtId="165" fontId="65" fillId="25" borderId="18" xfId="310" quotePrefix="1" applyNumberFormat="1" applyFont="1" applyFill="1" applyBorder="1" applyAlignment="1" applyProtection="1">
      <alignment horizontal="left" vertical="center"/>
    </xf>
    <xf numFmtId="167" fontId="65" fillId="0" borderId="20" xfId="339" applyNumberFormat="1" applyFont="1" applyFill="1" applyBorder="1" applyProtection="1"/>
    <xf numFmtId="167" fontId="65" fillId="0" borderId="20" xfId="339" applyNumberFormat="1" applyFont="1" applyFill="1" applyBorder="1" applyProtection="1"/>
    <xf numFmtId="167" fontId="65" fillId="0" borderId="10" xfId="450" applyNumberFormat="1" applyFont="1" applyBorder="1" applyAlignment="1" applyProtection="1"/>
    <xf numFmtId="167" fontId="65" fillId="0" borderId="20" xfId="339" applyNumberFormat="1" applyFont="1" applyFill="1" applyBorder="1" applyProtection="1"/>
    <xf numFmtId="167" fontId="65" fillId="0" borderId="20" xfId="450" applyNumberFormat="1" applyFont="1" applyFill="1" applyBorder="1" applyProtection="1"/>
    <xf numFmtId="167" fontId="65" fillId="0" borderId="35" xfId="339" applyNumberFormat="1" applyFont="1" applyFill="1" applyBorder="1" applyProtection="1"/>
    <xf numFmtId="165" fontId="82" fillId="25" borderId="0" xfId="483" applyNumberFormat="1" applyFont="1" applyFill="1" applyAlignment="1" applyProtection="1">
      <alignment horizontal="center"/>
    </xf>
    <xf numFmtId="169" fontId="110" fillId="0" borderId="0" xfId="326" applyNumberFormat="1" applyFont="1" applyFill="1"/>
    <xf numFmtId="165" fontId="83" fillId="25" borderId="0" xfId="483" applyNumberFormat="1" applyFont="1" applyFill="1"/>
    <xf numFmtId="165" fontId="65" fillId="25" borderId="35" xfId="483" applyNumberFormat="1" applyFont="1" applyFill="1" applyBorder="1" applyAlignment="1" applyProtection="1">
      <alignment horizontal="left" vertical="center" wrapText="1"/>
    </xf>
    <xf numFmtId="165" fontId="82" fillId="25" borderId="0" xfId="310" applyNumberFormat="1" applyFont="1" applyFill="1"/>
    <xf numFmtId="165" fontId="83" fillId="25" borderId="0" xfId="310" applyNumberFormat="1" applyFont="1" applyFill="1"/>
    <xf numFmtId="178" fontId="118" fillId="0" borderId="15" xfId="0" applyNumberFormat="1" applyFont="1" applyBorder="1" applyAlignment="1" applyProtection="1">
      <alignment vertical="center"/>
      <protection locked="0" hidden="1"/>
    </xf>
    <xf numFmtId="0" fontId="119" fillId="0" borderId="15" xfId="0" applyFont="1" applyBorder="1" applyAlignment="1" applyProtection="1">
      <alignment horizontal="center" vertical="center"/>
      <protection locked="0" hidden="1"/>
    </xf>
    <xf numFmtId="0" fontId="119" fillId="0" borderId="20" xfId="0" applyFont="1" applyBorder="1" applyAlignment="1" applyProtection="1">
      <alignment horizontal="center" vertical="center"/>
      <protection locked="0" hidden="1"/>
    </xf>
    <xf numFmtId="187" fontId="65" fillId="0" borderId="20" xfId="449" applyNumberFormat="1" applyFont="1" applyFill="1" applyBorder="1" applyAlignment="1">
      <alignment horizontal="right"/>
    </xf>
    <xf numFmtId="0" fontId="80" fillId="0" borderId="0" xfId="0" applyFont="1"/>
    <xf numFmtId="4" fontId="26" fillId="0" borderId="0" xfId="329" applyNumberFormat="1" applyFont="1"/>
    <xf numFmtId="165" fontId="64" fillId="0" borderId="15" xfId="342" applyFont="1" applyFill="1" applyBorder="1" applyAlignment="1">
      <alignment horizontal="left" vertical="center"/>
    </xf>
    <xf numFmtId="165" fontId="64" fillId="0" borderId="12" xfId="342" applyFont="1" applyFill="1" applyBorder="1" applyAlignment="1">
      <alignment horizontal="left" vertical="center"/>
    </xf>
    <xf numFmtId="165" fontId="64" fillId="0" borderId="16" xfId="342" applyFont="1" applyFill="1" applyBorder="1" applyAlignment="1">
      <alignment horizontal="left" vertical="center"/>
    </xf>
    <xf numFmtId="165" fontId="64" fillId="0" borderId="0" xfId="342" applyFont="1" applyFill="1" applyAlignment="1">
      <alignment vertical="center"/>
    </xf>
    <xf numFmtId="165" fontId="72" fillId="0" borderId="0" xfId="342" applyFont="1" applyFill="1" applyBorder="1" applyAlignment="1" applyProtection="1">
      <alignment horizontal="left" vertical="center"/>
      <protection locked="0"/>
    </xf>
    <xf numFmtId="165" fontId="67" fillId="0" borderId="20" xfId="342" applyFont="1" applyFill="1" applyBorder="1" applyAlignment="1">
      <alignment horizontal="centerContinuous" vertical="top"/>
    </xf>
    <xf numFmtId="165" fontId="67" fillId="0" borderId="0" xfId="342" applyFont="1" applyFill="1" applyAlignment="1">
      <alignment horizontal="center" vertical="center"/>
    </xf>
    <xf numFmtId="165" fontId="67" fillId="0" borderId="21" xfId="342" applyFont="1" applyFill="1" applyBorder="1" applyAlignment="1">
      <alignment horizontal="center" vertical="center"/>
    </xf>
    <xf numFmtId="165" fontId="67" fillId="0" borderId="21" xfId="342" applyFont="1" applyFill="1" applyBorder="1" applyAlignment="1">
      <alignment horizontal="centerContinuous" vertical="top"/>
    </xf>
    <xf numFmtId="165" fontId="65" fillId="0" borderId="0" xfId="342" applyFont="1" applyFill="1" applyAlignment="1">
      <alignment vertical="center"/>
    </xf>
    <xf numFmtId="165" fontId="67" fillId="0" borderId="20" xfId="342" applyFont="1" applyFill="1" applyBorder="1" applyAlignment="1">
      <alignment horizontal="centerContinuous" vertical="center"/>
    </xf>
    <xf numFmtId="165" fontId="67" fillId="0" borderId="21" xfId="342" applyFont="1" applyFill="1" applyBorder="1" applyAlignment="1">
      <alignment horizontal="center" vertical="top"/>
    </xf>
    <xf numFmtId="165" fontId="67" fillId="0" borderId="23" xfId="342" applyFont="1" applyFill="1" applyBorder="1" applyAlignment="1">
      <alignment vertical="center"/>
    </xf>
    <xf numFmtId="165" fontId="82" fillId="0" borderId="0" xfId="340" applyFont="1"/>
    <xf numFmtId="165" fontId="64" fillId="0" borderId="0" xfId="342" applyFont="1" applyFill="1" applyAlignment="1">
      <alignment horizontal="left" vertical="center"/>
    </xf>
    <xf numFmtId="165" fontId="64" fillId="0" borderId="12" xfId="342" applyFont="1" applyFill="1" applyBorder="1" applyAlignment="1">
      <alignment horizontal="centerContinuous" vertical="center"/>
    </xf>
    <xf numFmtId="165" fontId="64" fillId="0" borderId="21" xfId="342" applyFont="1" applyFill="1" applyBorder="1" applyAlignment="1">
      <alignment horizontal="left" vertical="center"/>
    </xf>
    <xf numFmtId="165" fontId="67" fillId="0" borderId="0" xfId="342" applyFont="1" applyFill="1" applyAlignment="1">
      <alignment horizontal="centerContinuous" vertical="center"/>
    </xf>
    <xf numFmtId="165" fontId="67" fillId="0" borderId="21" xfId="342" applyFont="1" applyFill="1" applyBorder="1" applyAlignment="1">
      <alignment horizontal="left" vertical="center"/>
    </xf>
    <xf numFmtId="165" fontId="67" fillId="0" borderId="0" xfId="342" applyFont="1" applyFill="1" applyBorder="1" applyAlignment="1" applyProtection="1">
      <alignment horizontal="right"/>
    </xf>
    <xf numFmtId="171" fontId="76" fillId="0" borderId="0" xfId="342" applyNumberFormat="1" applyFont="1" applyFill="1" applyBorder="1" applyAlignment="1" applyProtection="1">
      <alignment horizontal="right" vertical="center"/>
    </xf>
    <xf numFmtId="165" fontId="64" fillId="0" borderId="0" xfId="342" applyFont="1" applyFill="1" applyAlignment="1" applyProtection="1">
      <alignment horizontal="centerContinuous" vertical="center"/>
      <protection locked="0"/>
    </xf>
    <xf numFmtId="165" fontId="64" fillId="0" borderId="0" xfId="342" applyFont="1" applyFill="1" applyAlignment="1">
      <alignment horizontal="centerContinuous" vertical="center"/>
    </xf>
    <xf numFmtId="165" fontId="64" fillId="0" borderId="29" xfId="342" applyFont="1" applyFill="1" applyBorder="1" applyAlignment="1">
      <alignment vertical="center"/>
    </xf>
    <xf numFmtId="165" fontId="67" fillId="0" borderId="0" xfId="342" applyFont="1" applyFill="1" applyAlignment="1">
      <alignment horizontal="right" vertical="center"/>
    </xf>
    <xf numFmtId="165" fontId="64" fillId="0" borderId="47" xfId="342" applyFont="1" applyFill="1" applyBorder="1" applyAlignment="1">
      <alignment vertical="center"/>
    </xf>
    <xf numFmtId="165" fontId="67" fillId="0" borderId="0" xfId="342" applyFont="1" applyFill="1" applyBorder="1" applyAlignment="1">
      <alignment vertical="center"/>
    </xf>
    <xf numFmtId="165" fontId="64" fillId="0" borderId="12" xfId="342" applyFont="1" applyFill="1" applyBorder="1" applyAlignment="1">
      <alignment vertical="center"/>
    </xf>
    <xf numFmtId="165" fontId="64" fillId="0" borderId="18" xfId="342" applyFont="1" applyFill="1" applyBorder="1" applyAlignment="1">
      <alignment vertical="center"/>
    </xf>
    <xf numFmtId="165" fontId="64" fillId="0" borderId="0" xfId="342" applyFont="1" applyFill="1" applyBorder="1" applyAlignment="1">
      <alignment vertical="center"/>
    </xf>
    <xf numFmtId="165" fontId="64" fillId="0" borderId="18" xfId="342" applyFont="1" applyFill="1" applyBorder="1" applyAlignment="1">
      <alignment horizontal="center" vertical="center"/>
    </xf>
    <xf numFmtId="165" fontId="64" fillId="0" borderId="0" xfId="342" applyFont="1" applyFill="1" applyBorder="1" applyAlignment="1">
      <alignment horizontal="center" vertical="center"/>
    </xf>
    <xf numFmtId="165" fontId="64" fillId="0" borderId="18" xfId="342" applyFont="1" applyFill="1" applyBorder="1" applyAlignment="1">
      <alignment horizontal="left" vertical="center"/>
    </xf>
    <xf numFmtId="165" fontId="64" fillId="0" borderId="0" xfId="342" applyFont="1" applyFill="1" applyBorder="1" applyAlignment="1">
      <alignment horizontal="left" vertical="center"/>
    </xf>
    <xf numFmtId="165" fontId="64" fillId="0" borderId="35" xfId="342" applyFont="1" applyFill="1" applyBorder="1" applyAlignment="1">
      <alignment vertical="center"/>
    </xf>
    <xf numFmtId="165" fontId="67" fillId="0" borderId="0" xfId="342" applyFont="1" applyFill="1" applyBorder="1" applyAlignment="1">
      <alignment horizontal="centerContinuous" vertical="center"/>
    </xf>
    <xf numFmtId="165" fontId="67" fillId="0" borderId="20" xfId="342" applyFont="1" applyFill="1" applyBorder="1" applyAlignment="1">
      <alignment vertical="center"/>
    </xf>
    <xf numFmtId="165" fontId="67" fillId="0" borderId="21" xfId="342" applyFont="1" applyFill="1" applyBorder="1" applyAlignment="1">
      <alignment vertical="center"/>
    </xf>
    <xf numFmtId="165" fontId="67" fillId="0" borderId="35" xfId="342" applyFont="1" applyFill="1" applyBorder="1" applyAlignment="1">
      <alignment vertical="center"/>
    </xf>
    <xf numFmtId="165" fontId="69" fillId="0" borderId="27" xfId="342" applyFont="1" applyFill="1" applyBorder="1" applyAlignment="1">
      <alignment horizontal="centerContinuous" vertical="center"/>
    </xf>
    <xf numFmtId="165" fontId="69" fillId="0" borderId="28" xfId="342" applyFont="1" applyFill="1" applyBorder="1" applyAlignment="1">
      <alignment horizontal="centerContinuous" vertical="center"/>
    </xf>
    <xf numFmtId="165" fontId="69" fillId="0" borderId="42" xfId="342" applyFont="1" applyFill="1" applyBorder="1" applyAlignment="1">
      <alignment horizontal="centerContinuous" vertical="center"/>
    </xf>
    <xf numFmtId="165" fontId="69" fillId="0" borderId="48" xfId="342" applyFont="1" applyFill="1" applyBorder="1" applyAlignment="1">
      <alignment horizontal="center" vertical="center"/>
    </xf>
    <xf numFmtId="165" fontId="69" fillId="0" borderId="28" xfId="342" applyFont="1" applyFill="1" applyBorder="1" applyAlignment="1">
      <alignment horizontal="center" vertical="center"/>
    </xf>
    <xf numFmtId="165" fontId="69" fillId="0" borderId="49" xfId="342" applyFont="1" applyFill="1" applyBorder="1" applyAlignment="1">
      <alignment horizontal="center" vertical="center"/>
    </xf>
    <xf numFmtId="165" fontId="69" fillId="0" borderId="42" xfId="342" applyFont="1" applyFill="1" applyBorder="1" applyAlignment="1">
      <alignment horizontal="center" vertical="center"/>
    </xf>
    <xf numFmtId="165" fontId="69" fillId="0" borderId="50" xfId="342" applyFont="1" applyFill="1" applyBorder="1" applyAlignment="1">
      <alignment horizontal="center" vertical="center"/>
    </xf>
    <xf numFmtId="165" fontId="65" fillId="0" borderId="0" xfId="342" applyFont="1" applyFill="1" applyAlignment="1">
      <alignment horizontal="center" vertical="center"/>
    </xf>
    <xf numFmtId="165" fontId="64" fillId="0" borderId="10" xfId="342" applyFont="1" applyFill="1" applyBorder="1"/>
    <xf numFmtId="165" fontId="64" fillId="0" borderId="11" xfId="342" applyFont="1" applyFill="1" applyBorder="1"/>
    <xf numFmtId="165" fontId="64" fillId="0" borderId="11" xfId="342" applyFont="1" applyFill="1" applyBorder="1" applyAlignment="1" applyProtection="1">
      <alignment horizontal="left"/>
    </xf>
    <xf numFmtId="165" fontId="67" fillId="0" borderId="14" xfId="342" applyFont="1" applyFill="1" applyBorder="1" applyAlignment="1">
      <alignment horizontal="centerContinuous" vertical="center"/>
    </xf>
    <xf numFmtId="165" fontId="64" fillId="0" borderId="18" xfId="342" applyFont="1" applyFill="1" applyBorder="1"/>
    <xf numFmtId="165" fontId="64" fillId="0" borderId="0" xfId="342" applyFont="1" applyFill="1" applyBorder="1"/>
    <xf numFmtId="165" fontId="64" fillId="0" borderId="0" xfId="342" applyFont="1" applyFill="1" applyBorder="1" applyAlignment="1" applyProtection="1">
      <alignment horizontal="left"/>
    </xf>
    <xf numFmtId="165" fontId="64" fillId="0" borderId="36" xfId="342" applyFont="1" applyFill="1" applyBorder="1"/>
    <xf numFmtId="165" fontId="64" fillId="0" borderId="29" xfId="342" applyFont="1" applyFill="1" applyBorder="1"/>
    <xf numFmtId="165" fontId="64" fillId="0" borderId="29" xfId="342" applyFont="1" applyFill="1" applyBorder="1" applyAlignment="1" applyProtection="1">
      <alignment horizontal="left"/>
    </xf>
    <xf numFmtId="165" fontId="65" fillId="0" borderId="18" xfId="342" quotePrefix="1" applyFont="1" applyFill="1" applyBorder="1" applyAlignment="1" applyProtection="1">
      <alignment horizontal="left"/>
    </xf>
    <xf numFmtId="165" fontId="65" fillId="0" borderId="0" xfId="342" quotePrefix="1" applyFont="1" applyFill="1" applyBorder="1" applyAlignment="1" applyProtection="1">
      <alignment horizontal="left"/>
    </xf>
    <xf numFmtId="165" fontId="65" fillId="0" borderId="0" xfId="342" applyFont="1" applyFill="1" applyBorder="1" applyAlignment="1" applyProtection="1">
      <alignment horizontal="left"/>
    </xf>
    <xf numFmtId="165" fontId="70" fillId="0" borderId="12" xfId="342" applyFont="1" applyFill="1" applyBorder="1" applyAlignment="1">
      <alignment horizontal="centerContinuous" vertical="center"/>
    </xf>
    <xf numFmtId="165" fontId="65" fillId="0" borderId="18" xfId="342" applyFont="1" applyFill="1" applyBorder="1" applyAlignment="1" applyProtection="1">
      <alignment horizontal="left"/>
    </xf>
    <xf numFmtId="165" fontId="70" fillId="0" borderId="0" xfId="342" applyFont="1" applyFill="1" applyBorder="1" applyAlignment="1">
      <alignment horizontal="centerContinuous" vertical="center"/>
    </xf>
    <xf numFmtId="165" fontId="65" fillId="0" borderId="36" xfId="342" applyFont="1" applyFill="1" applyBorder="1" applyAlignment="1" applyProtection="1">
      <alignment horizontal="left"/>
    </xf>
    <xf numFmtId="165" fontId="65" fillId="0" borderId="29" xfId="342" applyFont="1" applyFill="1" applyBorder="1" applyAlignment="1" applyProtection="1">
      <alignment horizontal="left"/>
    </xf>
    <xf numFmtId="165" fontId="70" fillId="0" borderId="29" xfId="342" applyFont="1" applyFill="1" applyBorder="1" applyAlignment="1">
      <alignment horizontal="centerContinuous" vertical="center"/>
    </xf>
    <xf numFmtId="165" fontId="65" fillId="0" borderId="0" xfId="342" applyFont="1" applyFill="1" applyBorder="1" applyAlignment="1">
      <alignment vertical="center"/>
    </xf>
    <xf numFmtId="165" fontId="70" fillId="0" borderId="24" xfId="342" applyFont="1" applyFill="1" applyBorder="1" applyAlignment="1">
      <alignment horizontal="centerContinuous" vertical="center"/>
    </xf>
    <xf numFmtId="165" fontId="70" fillId="0" borderId="37" xfId="342" applyFont="1" applyFill="1" applyBorder="1" applyAlignment="1">
      <alignment horizontal="centerContinuous" vertical="center"/>
    </xf>
    <xf numFmtId="165" fontId="76" fillId="0" borderId="10" xfId="342" quotePrefix="1" applyFont="1" applyFill="1" applyBorder="1" applyAlignment="1" applyProtection="1">
      <alignment horizontal="left"/>
    </xf>
    <xf numFmtId="165" fontId="65" fillId="0" borderId="11" xfId="342" quotePrefix="1" applyFont="1" applyFill="1" applyBorder="1" applyAlignment="1" applyProtection="1">
      <alignment horizontal="left"/>
    </xf>
    <xf numFmtId="1" fontId="65" fillId="0" borderId="11" xfId="342" applyNumberFormat="1" applyFont="1" applyFill="1" applyBorder="1"/>
    <xf numFmtId="165" fontId="70" fillId="0" borderId="11" xfId="342" applyFont="1" applyFill="1" applyBorder="1" applyAlignment="1">
      <alignment horizontal="centerContinuous" vertical="center"/>
    </xf>
    <xf numFmtId="165" fontId="70" fillId="0" borderId="14" xfId="342" applyFont="1" applyFill="1" applyBorder="1" applyAlignment="1">
      <alignment horizontal="centerContinuous" vertical="center"/>
    </xf>
    <xf numFmtId="165" fontId="65" fillId="0" borderId="10" xfId="342" quotePrefix="1" applyFont="1" applyFill="1" applyBorder="1" applyAlignment="1" applyProtection="1">
      <alignment horizontal="left"/>
    </xf>
    <xf numFmtId="165" fontId="65" fillId="0" borderId="11" xfId="342" applyFont="1" applyFill="1" applyBorder="1" applyAlignment="1" applyProtection="1">
      <alignment horizontal="left"/>
    </xf>
    <xf numFmtId="165" fontId="65" fillId="0" borderId="36" xfId="342" quotePrefix="1" applyFont="1" applyFill="1" applyBorder="1" applyAlignment="1" applyProtection="1">
      <alignment horizontal="left"/>
    </xf>
    <xf numFmtId="165" fontId="76" fillId="0" borderId="0" xfId="342" applyFont="1" applyFill="1" applyAlignment="1">
      <alignment vertical="center"/>
    </xf>
    <xf numFmtId="165" fontId="69" fillId="0" borderId="51" xfId="342" applyFont="1" applyFill="1" applyBorder="1" applyAlignment="1">
      <alignment horizontal="center" vertical="center"/>
    </xf>
    <xf numFmtId="171" fontId="74" fillId="0" borderId="18" xfId="342" applyNumberFormat="1" applyFont="1" applyFill="1" applyBorder="1" applyAlignment="1" applyProtection="1">
      <alignment horizontal="right" vertical="center"/>
    </xf>
    <xf numFmtId="171" fontId="74" fillId="0" borderId="0" xfId="342" applyNumberFormat="1" applyFont="1" applyFill="1" applyBorder="1" applyAlignment="1" applyProtection="1">
      <alignment horizontal="right" vertical="center"/>
    </xf>
    <xf numFmtId="171" fontId="74" fillId="0" borderId="35" xfId="342" applyNumberFormat="1" applyFont="1" applyFill="1" applyBorder="1" applyAlignment="1" applyProtection="1">
      <alignment horizontal="right" vertical="center"/>
    </xf>
    <xf numFmtId="171" fontId="74" fillId="0" borderId="36" xfId="342" applyNumberFormat="1" applyFont="1" applyFill="1" applyBorder="1" applyAlignment="1" applyProtection="1">
      <alignment horizontal="right" vertical="center"/>
    </xf>
    <xf numFmtId="171" fontId="74" fillId="0" borderId="29" xfId="342" applyNumberFormat="1" applyFont="1" applyFill="1" applyBorder="1" applyAlignment="1" applyProtection="1">
      <alignment horizontal="right" vertical="center"/>
    </xf>
    <xf numFmtId="171" fontId="74" fillId="0" borderId="37" xfId="342" applyNumberFormat="1" applyFont="1" applyFill="1" applyBorder="1" applyAlignment="1" applyProtection="1">
      <alignment horizontal="right" vertical="center"/>
    </xf>
    <xf numFmtId="171" fontId="76" fillId="0" borderId="18" xfId="342" applyNumberFormat="1" applyFont="1" applyFill="1" applyBorder="1" applyAlignment="1" applyProtection="1">
      <alignment horizontal="right" vertical="center"/>
    </xf>
    <xf numFmtId="171" fontId="76" fillId="0" borderId="35" xfId="342" applyNumberFormat="1" applyFont="1" applyFill="1" applyBorder="1" applyAlignment="1" applyProtection="1">
      <alignment horizontal="right" vertical="center"/>
    </xf>
    <xf numFmtId="171" fontId="76" fillId="0" borderId="36" xfId="342" applyNumberFormat="1" applyFont="1" applyFill="1" applyBorder="1" applyAlignment="1" applyProtection="1">
      <alignment horizontal="right" vertical="center"/>
    </xf>
    <xf numFmtId="171" fontId="76" fillId="0" borderId="29" xfId="342" applyNumberFormat="1" applyFont="1" applyFill="1" applyBorder="1" applyAlignment="1" applyProtection="1">
      <alignment horizontal="right" vertical="center"/>
    </xf>
    <xf numFmtId="171" fontId="76" fillId="0" borderId="37" xfId="342" applyNumberFormat="1" applyFont="1" applyFill="1" applyBorder="1" applyAlignment="1" applyProtection="1">
      <alignment horizontal="right" vertical="center"/>
    </xf>
    <xf numFmtId="167" fontId="65" fillId="0" borderId="0" xfId="449" applyNumberFormat="1" applyFont="1" applyFill="1" applyBorder="1"/>
    <xf numFmtId="0" fontId="53" fillId="0" borderId="0" xfId="449" applyFont="1" applyFill="1" applyBorder="1"/>
    <xf numFmtId="167" fontId="64" fillId="0" borderId="37" xfId="449" applyNumberFormat="1" applyFont="1" applyFill="1" applyBorder="1"/>
    <xf numFmtId="167" fontId="65" fillId="0" borderId="35" xfId="449" applyNumberFormat="1" applyFont="1" applyFill="1" applyBorder="1"/>
    <xf numFmtId="167" fontId="65" fillId="0" borderId="20" xfId="449" applyNumberFormat="1" applyFont="1" applyFill="1" applyBorder="1"/>
    <xf numFmtId="0" fontId="64" fillId="0" borderId="0" xfId="313" applyFont="1" applyFill="1"/>
    <xf numFmtId="0" fontId="65" fillId="0" borderId="0" xfId="313" applyFont="1" applyFill="1" applyBorder="1"/>
    <xf numFmtId="0" fontId="65" fillId="0" borderId="0" xfId="313" applyFont="1" applyFill="1"/>
    <xf numFmtId="0" fontId="39" fillId="0" borderId="0" xfId="313" applyFill="1"/>
    <xf numFmtId="0" fontId="53" fillId="0" borderId="0" xfId="313" applyFont="1" applyFill="1"/>
    <xf numFmtId="0" fontId="65" fillId="0" borderId="0" xfId="313" applyFont="1" applyFill="1" applyBorder="1" applyAlignment="1">
      <alignment horizontal="center"/>
    </xf>
    <xf numFmtId="0" fontId="65" fillId="0" borderId="0" xfId="313" applyFont="1" applyFill="1" applyAlignment="1">
      <alignment horizontal="center"/>
    </xf>
    <xf numFmtId="0" fontId="53" fillId="0" borderId="0" xfId="313" applyFont="1" applyFill="1" applyBorder="1" applyAlignment="1">
      <alignment horizontal="center"/>
    </xf>
    <xf numFmtId="0" fontId="53" fillId="0" borderId="29" xfId="313" applyFont="1" applyFill="1" applyBorder="1"/>
    <xf numFmtId="0" fontId="64" fillId="0" borderId="0" xfId="313" applyFont="1" applyFill="1" applyAlignment="1">
      <alignment horizontal="right" vertical="center"/>
    </xf>
    <xf numFmtId="0" fontId="65" fillId="0" borderId="15" xfId="313" applyFont="1" applyFill="1" applyBorder="1"/>
    <xf numFmtId="0" fontId="64" fillId="0" borderId="10" xfId="313" applyFont="1" applyFill="1" applyBorder="1" applyAlignment="1">
      <alignment horizontal="center"/>
    </xf>
    <xf numFmtId="0" fontId="64" fillId="0" borderId="35" xfId="313" applyFont="1" applyFill="1" applyBorder="1" applyAlignment="1">
      <alignment horizontal="center" vertical="center"/>
    </xf>
    <xf numFmtId="0" fontId="64" fillId="0" borderId="20" xfId="313" applyFont="1" applyFill="1" applyBorder="1" applyAlignment="1">
      <alignment horizontal="center"/>
    </xf>
    <xf numFmtId="0" fontId="64" fillId="0" borderId="18" xfId="313" applyFont="1" applyFill="1" applyBorder="1" applyAlignment="1">
      <alignment horizontal="center" vertical="center"/>
    </xf>
    <xf numFmtId="0" fontId="64" fillId="0" borderId="0" xfId="313" applyFont="1" applyFill="1" applyBorder="1" applyAlignment="1">
      <alignment horizontal="center"/>
    </xf>
    <xf numFmtId="0" fontId="64" fillId="0" borderId="35" xfId="313" applyFont="1" applyFill="1" applyBorder="1" applyAlignment="1">
      <alignment horizontal="center"/>
    </xf>
    <xf numFmtId="0" fontId="64" fillId="0" borderId="15" xfId="313" applyFont="1" applyFill="1" applyBorder="1" applyAlignment="1">
      <alignment horizontal="center"/>
    </xf>
    <xf numFmtId="0" fontId="64" fillId="0" borderId="14" xfId="313" applyFont="1" applyFill="1" applyBorder="1" applyAlignment="1">
      <alignment horizontal="center"/>
    </xf>
    <xf numFmtId="0" fontId="65" fillId="0" borderId="20" xfId="313" applyFont="1" applyFill="1" applyBorder="1"/>
    <xf numFmtId="0" fontId="64" fillId="0" borderId="36" xfId="313" applyFont="1" applyFill="1" applyBorder="1" applyAlignment="1">
      <alignment horizontal="center" vertical="center"/>
    </xf>
    <xf numFmtId="0" fontId="106" fillId="0" borderId="35" xfId="313" applyFont="1" applyFill="1" applyBorder="1" applyAlignment="1">
      <alignment horizontal="left" vertical="center"/>
    </xf>
    <xf numFmtId="0" fontId="64" fillId="0" borderId="36" xfId="313" quotePrefix="1" applyFont="1" applyFill="1" applyBorder="1" applyAlignment="1">
      <alignment horizontal="center" vertical="center"/>
    </xf>
    <xf numFmtId="0" fontId="64" fillId="0" borderId="37" xfId="313" quotePrefix="1" applyFont="1" applyFill="1" applyBorder="1" applyAlignment="1">
      <alignment horizontal="center" vertical="center"/>
    </xf>
    <xf numFmtId="0" fontId="64" fillId="0" borderId="37" xfId="313" applyFont="1" applyFill="1" applyBorder="1" applyAlignment="1">
      <alignment horizontal="center" vertical="center"/>
    </xf>
    <xf numFmtId="0" fontId="64" fillId="0" borderId="23" xfId="313" quotePrefix="1" applyFont="1" applyFill="1" applyBorder="1" applyAlignment="1">
      <alignment horizontal="center" vertical="center"/>
    </xf>
    <xf numFmtId="20" fontId="64" fillId="0" borderId="37" xfId="313" quotePrefix="1" applyNumberFormat="1" applyFont="1" applyFill="1" applyBorder="1" applyAlignment="1">
      <alignment horizontal="center" vertical="center"/>
    </xf>
    <xf numFmtId="0" fontId="69" fillId="0" borderId="42" xfId="313" applyFont="1" applyFill="1" applyBorder="1" applyAlignment="1">
      <alignment horizontal="center" vertical="center"/>
    </xf>
    <xf numFmtId="0" fontId="69" fillId="0" borderId="27" xfId="313" applyFont="1" applyFill="1" applyBorder="1" applyAlignment="1">
      <alignment horizontal="center" vertical="center"/>
    </xf>
    <xf numFmtId="0" fontId="69" fillId="0" borderId="45" xfId="313" applyFont="1" applyFill="1" applyBorder="1" applyAlignment="1">
      <alignment horizontal="center" vertical="center"/>
    </xf>
    <xf numFmtId="0" fontId="69" fillId="0" borderId="11" xfId="313" applyFont="1" applyFill="1" applyBorder="1" applyAlignment="1">
      <alignment horizontal="center" vertical="center"/>
    </xf>
    <xf numFmtId="0" fontId="53" fillId="0" borderId="0" xfId="313" applyFont="1" applyFill="1" applyAlignment="1">
      <alignment vertical="center"/>
    </xf>
    <xf numFmtId="0" fontId="65" fillId="0" borderId="0" xfId="313" applyFont="1" applyFill="1" applyAlignment="1">
      <alignment vertical="center"/>
    </xf>
    <xf numFmtId="0" fontId="64" fillId="0" borderId="20" xfId="313" applyFont="1" applyFill="1" applyBorder="1" applyAlignment="1">
      <alignment vertical="center"/>
    </xf>
    <xf numFmtId="3" fontId="64" fillId="0" borderId="14" xfId="313" applyNumberFormat="1" applyFont="1" applyFill="1" applyBorder="1" applyAlignment="1">
      <alignment vertical="center"/>
    </xf>
    <xf numFmtId="166" fontId="64" fillId="0" borderId="35" xfId="233" applyNumberFormat="1" applyFont="1" applyFill="1" applyBorder="1" applyAlignment="1">
      <alignment vertical="center"/>
    </xf>
    <xf numFmtId="0" fontId="39" fillId="0" borderId="0" xfId="313" applyFill="1" applyAlignment="1">
      <alignment vertical="center"/>
    </xf>
    <xf numFmtId="0" fontId="71" fillId="0" borderId="20" xfId="313" applyFont="1" applyFill="1" applyBorder="1" applyAlignment="1">
      <alignment vertical="center"/>
    </xf>
    <xf numFmtId="0" fontId="65" fillId="0" borderId="20" xfId="313" applyFont="1" applyFill="1" applyBorder="1" applyAlignment="1">
      <alignment vertical="center"/>
    </xf>
    <xf numFmtId="166" fontId="65" fillId="0" borderId="35" xfId="233" applyNumberFormat="1" applyFont="1" applyFill="1" applyBorder="1" applyAlignment="1">
      <alignment vertical="center"/>
    </xf>
    <xf numFmtId="0" fontId="53" fillId="0" borderId="20" xfId="313" applyFont="1" applyFill="1" applyBorder="1" applyAlignment="1">
      <alignment vertical="center"/>
    </xf>
    <xf numFmtId="0" fontId="65" fillId="0" borderId="20" xfId="313" applyFont="1" applyFill="1" applyBorder="1" applyAlignment="1">
      <alignment horizontal="left" vertical="center"/>
    </xf>
    <xf numFmtId="0" fontId="65" fillId="0" borderId="20" xfId="313" quotePrefix="1" applyFont="1" applyFill="1" applyBorder="1" applyAlignment="1">
      <alignment vertical="center"/>
    </xf>
    <xf numFmtId="0" fontId="64" fillId="0" borderId="23" xfId="313" applyFont="1" applyFill="1" applyBorder="1" applyAlignment="1">
      <alignment vertical="center"/>
    </xf>
    <xf numFmtId="166" fontId="64" fillId="0" borderId="23" xfId="233" applyNumberFormat="1" applyFont="1" applyFill="1" applyBorder="1" applyAlignment="1">
      <alignment vertical="center"/>
    </xf>
    <xf numFmtId="166" fontId="64" fillId="0" borderId="20" xfId="0" applyNumberFormat="1" applyFont="1" applyFill="1" applyBorder="1" applyAlignment="1" applyProtection="1">
      <alignment vertical="center"/>
      <protection locked="0" hidden="1"/>
    </xf>
    <xf numFmtId="166" fontId="65" fillId="0" borderId="20" xfId="0" applyNumberFormat="1" applyFont="1" applyFill="1" applyBorder="1" applyAlignment="1" applyProtection="1">
      <alignment vertical="center"/>
      <protection locked="0" hidden="1"/>
    </xf>
    <xf numFmtId="166" fontId="64" fillId="0" borderId="23" xfId="0" applyNumberFormat="1" applyFont="1" applyFill="1" applyBorder="1" applyAlignment="1" applyProtection="1">
      <alignment vertical="center"/>
      <protection locked="0" hidden="1"/>
    </xf>
    <xf numFmtId="178" fontId="118" fillId="25" borderId="20" xfId="0" applyNumberFormat="1" applyFont="1" applyFill="1" applyBorder="1" applyAlignment="1" applyProtection="1">
      <alignment vertical="center"/>
      <protection locked="0" hidden="1"/>
    </xf>
    <xf numFmtId="178" fontId="117" fillId="0" borderId="20" xfId="0" applyNumberFormat="1" applyFont="1" applyBorder="1" applyAlignment="1" applyProtection="1">
      <alignment vertical="center"/>
      <protection locked="0" hidden="1"/>
    </xf>
    <xf numFmtId="178" fontId="118" fillId="0" borderId="20" xfId="0" applyNumberFormat="1" applyFont="1" applyBorder="1" applyAlignment="1" applyProtection="1">
      <alignment vertical="center"/>
      <protection locked="0" hidden="1"/>
    </xf>
    <xf numFmtId="178" fontId="118" fillId="0" borderId="23" xfId="0" applyNumberFormat="1" applyFont="1" applyBorder="1" applyAlignment="1" applyProtection="1">
      <alignment vertical="center"/>
      <protection locked="0" hidden="1"/>
    </xf>
    <xf numFmtId="171" fontId="76" fillId="25" borderId="0" xfId="342" applyNumberFormat="1" applyFont="1" applyFill="1" applyBorder="1" applyAlignment="1" applyProtection="1">
      <alignment horizontal="right" vertical="center"/>
    </xf>
    <xf numFmtId="171" fontId="76" fillId="25" borderId="35" xfId="342" applyNumberFormat="1" applyFont="1" applyFill="1" applyBorder="1" applyAlignment="1" applyProtection="1">
      <alignment horizontal="right" vertical="center"/>
    </xf>
    <xf numFmtId="180" fontId="76" fillId="0" borderId="0" xfId="342" applyNumberFormat="1" applyFont="1" applyFill="1" applyBorder="1" applyAlignment="1" applyProtection="1">
      <alignment vertical="center"/>
    </xf>
    <xf numFmtId="180" fontId="74" fillId="0" borderId="0" xfId="342" applyNumberFormat="1" applyFont="1" applyFill="1" applyBorder="1" applyAlignment="1" applyProtection="1">
      <alignment vertical="center"/>
    </xf>
    <xf numFmtId="180" fontId="74" fillId="0" borderId="14" xfId="342" applyNumberFormat="1" applyFont="1" applyFill="1" applyBorder="1" applyAlignment="1" applyProtection="1">
      <alignment vertical="center"/>
    </xf>
    <xf numFmtId="180" fontId="74" fillId="0" borderId="18" xfId="342" applyNumberFormat="1" applyFont="1" applyFill="1" applyBorder="1" applyAlignment="1" applyProtection="1">
      <alignment vertical="center"/>
    </xf>
    <xf numFmtId="180" fontId="74" fillId="0" borderId="35" xfId="342" applyNumberFormat="1" applyFont="1" applyFill="1" applyBorder="1" applyAlignment="1" applyProtection="1">
      <alignment vertical="center"/>
    </xf>
    <xf numFmtId="180" fontId="76" fillId="0" borderId="10" xfId="342" applyNumberFormat="1" applyFont="1" applyFill="1" applyBorder="1" applyAlignment="1" applyProtection="1">
      <alignment vertical="center"/>
    </xf>
    <xf numFmtId="180" fontId="76" fillId="0" borderId="11" xfId="342" applyNumberFormat="1" applyFont="1" applyFill="1" applyBorder="1" applyAlignment="1" applyProtection="1">
      <alignment vertical="center"/>
    </xf>
    <xf numFmtId="180" fontId="76" fillId="0" borderId="18" xfId="342" applyNumberFormat="1" applyFont="1" applyFill="1" applyBorder="1" applyAlignment="1" applyProtection="1">
      <alignment vertical="center"/>
    </xf>
    <xf numFmtId="180" fontId="76" fillId="0" borderId="35" xfId="342" applyNumberFormat="1" applyFont="1" applyFill="1" applyBorder="1" applyAlignment="1" applyProtection="1">
      <alignment vertical="center"/>
    </xf>
    <xf numFmtId="180" fontId="76" fillId="0" borderId="14" xfId="342" applyNumberFormat="1" applyFont="1" applyFill="1" applyBorder="1" applyAlignment="1" applyProtection="1">
      <alignment vertical="center"/>
    </xf>
    <xf numFmtId="167" fontId="64" fillId="0" borderId="20" xfId="449" applyNumberFormat="1" applyFont="1" applyFill="1" applyBorder="1"/>
    <xf numFmtId="0" fontId="64" fillId="0" borderId="0" xfId="313" applyFont="1" applyFill="1" applyAlignment="1">
      <alignment horizontal="center"/>
    </xf>
    <xf numFmtId="167" fontId="64" fillId="0" borderId="23" xfId="449" applyNumberFormat="1" applyFont="1" applyFill="1" applyBorder="1"/>
    <xf numFmtId="167" fontId="64" fillId="0" borderId="42" xfId="449" applyNumberFormat="1" applyFont="1" applyFill="1" applyBorder="1"/>
    <xf numFmtId="167" fontId="64" fillId="0" borderId="15" xfId="449" applyNumberFormat="1" applyFont="1" applyFill="1" applyBorder="1"/>
    <xf numFmtId="167" fontId="64" fillId="0" borderId="14" xfId="449" applyNumberFormat="1" applyFont="1" applyFill="1" applyBorder="1"/>
    <xf numFmtId="3" fontId="105" fillId="0" borderId="0" xfId="313" applyNumberFormat="1" applyFont="1" applyFill="1" applyBorder="1" applyAlignment="1">
      <alignment vertical="center"/>
    </xf>
    <xf numFmtId="167" fontId="64" fillId="0" borderId="35" xfId="449" applyNumberFormat="1" applyFont="1" applyFill="1" applyBorder="1"/>
    <xf numFmtId="0" fontId="70" fillId="0" borderId="0" xfId="313" applyFont="1" applyFill="1"/>
    <xf numFmtId="0" fontId="118" fillId="0" borderId="20" xfId="0" quotePrefix="1" applyFont="1" applyBorder="1" applyAlignment="1" applyProtection="1">
      <alignment horizontal="center" vertical="center"/>
      <protection locked="0" hidden="1"/>
    </xf>
    <xf numFmtId="20" fontId="118" fillId="0" borderId="20" xfId="0" quotePrefix="1" applyNumberFormat="1" applyFont="1" applyBorder="1" applyAlignment="1" applyProtection="1">
      <alignment horizontal="center" vertical="center"/>
      <protection locked="0" hidden="1"/>
    </xf>
    <xf numFmtId="184" fontId="64" fillId="0" borderId="37" xfId="449" applyNumberFormat="1" applyFont="1" applyFill="1" applyBorder="1"/>
    <xf numFmtId="184" fontId="64" fillId="0" borderId="14" xfId="449" applyNumberFormat="1" applyFont="1" applyFill="1" applyBorder="1"/>
    <xf numFmtId="184" fontId="64" fillId="0" borderId="35" xfId="449" applyNumberFormat="1" applyFont="1" applyFill="1" applyBorder="1"/>
    <xf numFmtId="184" fontId="64" fillId="0" borderId="10" xfId="449" applyNumberFormat="1" applyFont="1" applyFill="1" applyBorder="1"/>
    <xf numFmtId="184" fontId="64" fillId="0" borderId="15" xfId="449" applyNumberFormat="1" applyFont="1" applyFill="1" applyBorder="1"/>
    <xf numFmtId="184" fontId="65" fillId="0" borderId="35" xfId="449" applyNumberFormat="1" applyFont="1" applyFill="1" applyBorder="1"/>
    <xf numFmtId="184" fontId="65" fillId="0" borderId="20" xfId="449" applyNumberFormat="1" applyFont="1" applyFill="1" applyBorder="1"/>
    <xf numFmtId="3" fontId="64" fillId="0" borderId="11" xfId="313" applyNumberFormat="1" applyFont="1" applyFill="1" applyBorder="1" applyAlignment="1">
      <alignment vertical="center"/>
    </xf>
    <xf numFmtId="3" fontId="64" fillId="0" borderId="18" xfId="313" applyNumberFormat="1" applyFont="1" applyFill="1" applyBorder="1" applyAlignment="1">
      <alignment vertical="center"/>
    </xf>
    <xf numFmtId="3" fontId="64" fillId="0" borderId="0" xfId="313" applyNumberFormat="1" applyFont="1" applyFill="1" applyBorder="1" applyAlignment="1">
      <alignment vertical="center"/>
    </xf>
    <xf numFmtId="3" fontId="64" fillId="0" borderId="35" xfId="313" applyNumberFormat="1" applyFont="1" applyFill="1" applyBorder="1" applyAlignment="1">
      <alignment vertical="center"/>
    </xf>
    <xf numFmtId="3" fontId="65" fillId="0" borderId="18" xfId="313" applyNumberFormat="1" applyFont="1" applyFill="1" applyBorder="1" applyAlignment="1">
      <alignment vertical="center"/>
    </xf>
    <xf numFmtId="3" fontId="65" fillId="0" borderId="0" xfId="313" applyNumberFormat="1" applyFont="1" applyFill="1" applyBorder="1" applyAlignment="1">
      <alignment vertical="center"/>
    </xf>
    <xf numFmtId="3" fontId="65" fillId="0" borderId="35" xfId="313" applyNumberFormat="1" applyFont="1" applyFill="1" applyBorder="1" applyAlignment="1">
      <alignment vertical="center"/>
    </xf>
    <xf numFmtId="3" fontId="66" fillId="0" borderId="35" xfId="313" applyNumberFormat="1" applyFont="1" applyFill="1" applyBorder="1" applyAlignment="1">
      <alignment vertical="center"/>
    </xf>
    <xf numFmtId="3" fontId="64" fillId="0" borderId="29" xfId="313" applyNumberFormat="1" applyFont="1" applyFill="1" applyBorder="1" applyAlignment="1">
      <alignment vertical="center"/>
    </xf>
    <xf numFmtId="3" fontId="64" fillId="0" borderId="37" xfId="313" applyNumberFormat="1" applyFont="1" applyFill="1" applyBorder="1" applyAlignment="1">
      <alignment vertical="center"/>
    </xf>
    <xf numFmtId="3" fontId="39" fillId="0" borderId="0" xfId="313" applyNumberFormat="1" applyFill="1" applyAlignment="1">
      <alignment vertical="center"/>
    </xf>
    <xf numFmtId="184" fontId="64" fillId="0" borderId="42" xfId="449" applyNumberFormat="1" applyFont="1" applyFill="1" applyBorder="1"/>
    <xf numFmtId="184" fontId="64" fillId="0" borderId="23" xfId="449" applyNumberFormat="1" applyFont="1" applyFill="1" applyBorder="1"/>
    <xf numFmtId="184" fontId="53" fillId="0" borderId="20" xfId="449" applyNumberFormat="1" applyFont="1" applyBorder="1" applyAlignment="1">
      <alignment horizontal="right" vertical="top"/>
    </xf>
    <xf numFmtId="166" fontId="64" fillId="0" borderId="18" xfId="0" applyNumberFormat="1" applyFont="1" applyFill="1" applyBorder="1" applyAlignment="1" applyProtection="1">
      <alignment vertical="center"/>
      <protection locked="0" hidden="1"/>
    </xf>
    <xf numFmtId="166" fontId="65" fillId="0" borderId="18" xfId="0" applyNumberFormat="1" applyFont="1" applyFill="1" applyBorder="1" applyAlignment="1" applyProtection="1">
      <alignment vertical="center"/>
      <protection locked="0" hidden="1"/>
    </xf>
    <xf numFmtId="3" fontId="64" fillId="0" borderId="10" xfId="313" applyNumberFormat="1" applyFont="1" applyFill="1" applyBorder="1"/>
    <xf numFmtId="3" fontId="65" fillId="0" borderId="18" xfId="313" applyNumberFormat="1" applyFont="1" applyFill="1" applyBorder="1"/>
    <xf numFmtId="3" fontId="64" fillId="0" borderId="18" xfId="313" applyNumberFormat="1" applyFont="1" applyFill="1" applyBorder="1"/>
    <xf numFmtId="3" fontId="64" fillId="0" borderId="36" xfId="313" applyNumberFormat="1" applyFont="1" applyFill="1" applyBorder="1"/>
    <xf numFmtId="178" fontId="118" fillId="0" borderId="15" xfId="0" applyNumberFormat="1" applyFont="1" applyBorder="1" applyAlignment="1" applyProtection="1">
      <alignment vertical="center"/>
      <protection locked="0" hidden="1"/>
    </xf>
    <xf numFmtId="171" fontId="76" fillId="0" borderId="20" xfId="340" applyNumberFormat="1" applyFont="1" applyFill="1" applyBorder="1" applyAlignment="1" applyProtection="1">
      <alignment horizontal="right" vertical="center"/>
    </xf>
    <xf numFmtId="167" fontId="64" fillId="0" borderId="20" xfId="449" applyNumberFormat="1" applyFont="1" applyFill="1" applyBorder="1" applyAlignment="1">
      <alignment horizontal="right"/>
    </xf>
    <xf numFmtId="1" fontId="64" fillId="0" borderId="23" xfId="449" applyNumberFormat="1" applyFont="1" applyFill="1" applyBorder="1" applyAlignment="1">
      <alignment horizontal="right"/>
    </xf>
    <xf numFmtId="0" fontId="67" fillId="0" borderId="0" xfId="343" applyFont="1" applyFill="1" applyBorder="1" applyAlignment="1">
      <alignment horizontal="center" vertical="center"/>
    </xf>
    <xf numFmtId="0" fontId="71" fillId="0" borderId="13" xfId="343" applyFont="1" applyFill="1" applyBorder="1" applyAlignment="1">
      <alignment horizontal="center" vertical="center"/>
    </xf>
    <xf numFmtId="0" fontId="67" fillId="0" borderId="35" xfId="343" applyFont="1" applyFill="1" applyBorder="1" applyAlignment="1">
      <alignment horizontal="center" vertical="center"/>
    </xf>
    <xf numFmtId="0" fontId="71" fillId="0" borderId="14" xfId="343" applyFont="1" applyFill="1" applyBorder="1" applyAlignment="1">
      <alignment horizontal="center" vertical="center"/>
    </xf>
    <xf numFmtId="0" fontId="71" fillId="0" borderId="36" xfId="343" applyFont="1" applyFill="1" applyBorder="1" applyAlignment="1">
      <alignment horizontal="center" vertical="center"/>
    </xf>
    <xf numFmtId="0" fontId="71" fillId="0" borderId="37" xfId="343" applyFont="1" applyFill="1" applyBorder="1" applyAlignment="1">
      <alignment horizontal="center" vertical="center"/>
    </xf>
    <xf numFmtId="180" fontId="138" fillId="0" borderId="0" xfId="342" applyNumberFormat="1" applyFont="1" applyFill="1" applyBorder="1" applyAlignment="1" applyProtection="1">
      <alignment vertical="center"/>
    </xf>
    <xf numFmtId="179" fontId="76" fillId="0" borderId="36" xfId="483" applyNumberFormat="1" applyFont="1" applyFill="1" applyBorder="1" applyAlignment="1" applyProtection="1">
      <alignment vertical="center"/>
    </xf>
    <xf numFmtId="179" fontId="76" fillId="0" borderId="36" xfId="485" applyNumberFormat="1" applyFont="1" applyFill="1" applyBorder="1" applyProtection="1"/>
    <xf numFmtId="180" fontId="104" fillId="0" borderId="0" xfId="342" applyNumberFormat="1" applyFont="1" applyFill="1" applyBorder="1" applyAlignment="1" applyProtection="1">
      <alignment vertical="center"/>
    </xf>
    <xf numFmtId="180" fontId="104" fillId="0" borderId="35" xfId="342" applyNumberFormat="1" applyFont="1" applyFill="1" applyBorder="1" applyAlignment="1" applyProtection="1">
      <alignment vertical="center"/>
    </xf>
    <xf numFmtId="0" fontId="135" fillId="0" borderId="0" xfId="0" applyFont="1" applyFill="1" applyBorder="1" applyAlignment="1"/>
    <xf numFmtId="165" fontId="98" fillId="0" borderId="0" xfId="485" applyNumberFormat="1" applyFont="1" applyFill="1" applyBorder="1"/>
    <xf numFmtId="165" fontId="70" fillId="0" borderId="0" xfId="483" quotePrefix="1" applyNumberFormat="1" applyFont="1" applyFill="1"/>
    <xf numFmtId="165" fontId="139" fillId="25" borderId="0" xfId="310" applyNumberFormat="1" applyFont="1" applyFill="1"/>
    <xf numFmtId="1" fontId="140" fillId="0" borderId="0" xfId="0" applyNumberFormat="1" applyFont="1"/>
    <xf numFmtId="165" fontId="139" fillId="25" borderId="0" xfId="483" applyNumberFormat="1" applyFont="1" applyFill="1" applyAlignment="1">
      <alignment horizontal="center"/>
    </xf>
    <xf numFmtId="165" fontId="141" fillId="0" borderId="0" xfId="345" applyFont="1" applyFill="1" applyAlignment="1">
      <alignment vertical="center"/>
    </xf>
    <xf numFmtId="165" fontId="141" fillId="0" borderId="0" xfId="342" applyFont="1" applyFill="1" applyAlignment="1">
      <alignment vertical="center"/>
    </xf>
    <xf numFmtId="0" fontId="141" fillId="0" borderId="0" xfId="343" applyFont="1" applyFill="1" applyAlignment="1">
      <alignment vertical="center"/>
    </xf>
    <xf numFmtId="0" fontId="121" fillId="0" borderId="27" xfId="0" applyFont="1" applyBorder="1" applyAlignment="1" applyProtection="1">
      <alignment horizontal="center" vertical="center"/>
      <protection locked="0" hidden="1"/>
    </xf>
    <xf numFmtId="0" fontId="64" fillId="0" borderId="23" xfId="449" quotePrefix="1" applyFont="1" applyBorder="1" applyAlignment="1">
      <alignment vertical="center" wrapText="1"/>
    </xf>
    <xf numFmtId="0" fontId="64" fillId="0" borderId="23" xfId="449" quotePrefix="1" applyFont="1" applyBorder="1" applyAlignment="1">
      <alignment vertical="center"/>
    </xf>
    <xf numFmtId="171" fontId="76" fillId="0" borderId="0" xfId="342" applyNumberFormat="1" applyFont="1" applyFill="1" applyBorder="1" applyAlignment="1" applyProtection="1">
      <alignment horizontal="right" vertical="center"/>
    </xf>
    <xf numFmtId="171" fontId="76" fillId="0" borderId="18" xfId="342" applyNumberFormat="1" applyFont="1" applyFill="1" applyBorder="1" applyAlignment="1" applyProtection="1">
      <alignment horizontal="right" vertical="center"/>
    </xf>
    <xf numFmtId="171" fontId="76" fillId="0" borderId="35" xfId="342" applyNumberFormat="1" applyFont="1" applyFill="1" applyBorder="1" applyAlignment="1" applyProtection="1">
      <alignment horizontal="right" vertical="center"/>
    </xf>
    <xf numFmtId="171" fontId="76" fillId="0" borderId="36" xfId="342" applyNumberFormat="1" applyFont="1" applyFill="1" applyBorder="1" applyAlignment="1" applyProtection="1">
      <alignment horizontal="right" vertical="center"/>
    </xf>
    <xf numFmtId="171" fontId="76" fillId="0" borderId="29" xfId="342" applyNumberFormat="1" applyFont="1" applyFill="1" applyBorder="1" applyAlignment="1" applyProtection="1">
      <alignment horizontal="right" vertical="center"/>
    </xf>
    <xf numFmtId="171" fontId="76" fillId="0" borderId="37" xfId="342" applyNumberFormat="1" applyFont="1" applyFill="1" applyBorder="1" applyAlignment="1" applyProtection="1">
      <alignment horizontal="right" vertical="center"/>
    </xf>
    <xf numFmtId="180" fontId="76" fillId="0" borderId="0" xfId="342" applyNumberFormat="1" applyFont="1" applyFill="1" applyBorder="1" applyAlignment="1" applyProtection="1">
      <alignment vertical="center"/>
    </xf>
    <xf numFmtId="180" fontId="76" fillId="0" borderId="10" xfId="342" applyNumberFormat="1" applyFont="1" applyFill="1" applyBorder="1" applyAlignment="1" applyProtection="1">
      <alignment vertical="center"/>
    </xf>
    <xf numFmtId="180" fontId="76" fillId="0" borderId="18" xfId="342" applyNumberFormat="1" applyFont="1" applyFill="1" applyBorder="1" applyAlignment="1" applyProtection="1">
      <alignment vertical="center"/>
    </xf>
    <xf numFmtId="180" fontId="76" fillId="0" borderId="35" xfId="342" applyNumberFormat="1" applyFont="1" applyFill="1" applyBorder="1" applyAlignment="1" applyProtection="1">
      <alignment vertical="center"/>
    </xf>
    <xf numFmtId="0" fontId="110" fillId="0" borderId="0" xfId="0" applyFont="1" applyFill="1" applyAlignment="1" applyProtection="1">
      <alignment horizontal="right"/>
    </xf>
    <xf numFmtId="0" fontId="110" fillId="0" borderId="0" xfId="0" applyFont="1" applyFill="1" applyAlignment="1" applyProtection="1">
      <alignment horizontal="left"/>
    </xf>
    <xf numFmtId="0" fontId="110" fillId="0" borderId="0" xfId="0" applyFont="1" applyFill="1"/>
    <xf numFmtId="0" fontId="132" fillId="0" borderId="0" xfId="0" applyFont="1" applyFill="1" applyAlignment="1" applyProtection="1">
      <alignment horizontal="right"/>
    </xf>
    <xf numFmtId="49" fontId="65" fillId="0" borderId="0" xfId="0" applyNumberFormat="1" applyFont="1" applyAlignment="1">
      <alignment horizontal="left"/>
    </xf>
    <xf numFmtId="49" fontId="65" fillId="0" borderId="0" xfId="0" quotePrefix="1" applyNumberFormat="1" applyFont="1" applyAlignment="1">
      <alignment horizontal="left"/>
    </xf>
    <xf numFmtId="166" fontId="64" fillId="0" borderId="36" xfId="0" applyNumberFormat="1" applyFont="1" applyFill="1" applyBorder="1" applyAlignment="1" applyProtection="1">
      <alignment vertical="center"/>
      <protection locked="0" hidden="1"/>
    </xf>
    <xf numFmtId="166" fontId="64" fillId="0" borderId="37" xfId="233" applyNumberFormat="1" applyFont="1" applyFill="1" applyBorder="1" applyAlignment="1">
      <alignment vertical="center"/>
    </xf>
    <xf numFmtId="0" fontId="64" fillId="0" borderId="0" xfId="449" applyFont="1" applyFill="1" applyAlignment="1"/>
    <xf numFmtId="3" fontId="65" fillId="0" borderId="0" xfId="449" applyNumberFormat="1" applyFont="1" applyFill="1" applyAlignment="1"/>
    <xf numFmtId="0" fontId="53" fillId="0" borderId="0" xfId="449" applyFont="1" applyFill="1"/>
    <xf numFmtId="0" fontId="65" fillId="0" borderId="0" xfId="449" quotePrefix="1" applyFont="1" applyFill="1" applyAlignment="1"/>
    <xf numFmtId="0" fontId="64" fillId="0" borderId="0" xfId="449" applyFont="1" applyFill="1" applyAlignment="1">
      <alignment horizontal="centerContinuous" vertical="center"/>
    </xf>
    <xf numFmtId="0" fontId="65" fillId="0" borderId="0" xfId="449" quotePrefix="1" applyFont="1" applyFill="1" applyAlignment="1">
      <alignment horizontal="centerContinuous"/>
    </xf>
    <xf numFmtId="3" fontId="65" fillId="0" borderId="0" xfId="449" applyNumberFormat="1" applyFont="1" applyFill="1" applyAlignment="1">
      <alignment horizontal="centerContinuous"/>
    </xf>
    <xf numFmtId="0" fontId="65" fillId="0" borderId="0" xfId="449" applyFont="1" applyFill="1"/>
    <xf numFmtId="3" fontId="65" fillId="0" borderId="0" xfId="449" applyNumberFormat="1" applyFont="1" applyFill="1" applyBorder="1"/>
    <xf numFmtId="3" fontId="65" fillId="0" borderId="0" xfId="449" applyNumberFormat="1" applyFont="1" applyFill="1"/>
    <xf numFmtId="3" fontId="64" fillId="0" borderId="0" xfId="449" applyNumberFormat="1" applyFont="1" applyFill="1" applyAlignment="1">
      <alignment horizontal="centerContinuous"/>
    </xf>
    <xf numFmtId="3" fontId="67" fillId="0" borderId="0" xfId="449" applyNumberFormat="1" applyFont="1" applyFill="1" applyAlignment="1">
      <alignment horizontal="centerContinuous"/>
    </xf>
    <xf numFmtId="0" fontId="70" fillId="0" borderId="15" xfId="449" applyFont="1" applyFill="1" applyBorder="1"/>
    <xf numFmtId="0" fontId="67" fillId="0" borderId="15" xfId="449" applyFont="1" applyFill="1" applyBorder="1" applyAlignment="1">
      <alignment horizontal="centerContinuous" vertical="top"/>
    </xf>
    <xf numFmtId="3" fontId="67" fillId="0" borderId="42" xfId="449" applyNumberFormat="1" applyFont="1" applyFill="1" applyBorder="1" applyAlignment="1">
      <alignment horizontal="centerContinuous" vertical="top"/>
    </xf>
    <xf numFmtId="3" fontId="67" fillId="0" borderId="42" xfId="449" applyNumberFormat="1" applyFont="1" applyFill="1" applyBorder="1" applyAlignment="1">
      <alignment horizontal="centerContinuous"/>
    </xf>
    <xf numFmtId="3" fontId="67" fillId="0" borderId="28" xfId="449" applyNumberFormat="1" applyFont="1" applyFill="1" applyBorder="1" applyAlignment="1">
      <alignment horizontal="centerContinuous" vertical="top"/>
    </xf>
    <xf numFmtId="3" fontId="67" fillId="0" borderId="28" xfId="449" applyNumberFormat="1" applyFont="1" applyFill="1" applyBorder="1" applyAlignment="1">
      <alignment horizontal="centerContinuous"/>
    </xf>
    <xf numFmtId="3" fontId="67" fillId="0" borderId="45" xfId="449" applyNumberFormat="1" applyFont="1" applyFill="1" applyBorder="1" applyAlignment="1">
      <alignment horizontal="centerContinuous"/>
    </xf>
    <xf numFmtId="0" fontId="67" fillId="0" borderId="20" xfId="449" applyFont="1" applyFill="1" applyBorder="1" applyAlignment="1">
      <alignment horizontal="center"/>
    </xf>
    <xf numFmtId="0" fontId="67" fillId="0" borderId="20" xfId="449" applyFont="1" applyFill="1" applyBorder="1" applyAlignment="1">
      <alignment horizontal="centerContinuous"/>
    </xf>
    <xf numFmtId="3" fontId="67" fillId="0" borderId="35" xfId="449" applyNumberFormat="1" applyFont="1" applyFill="1" applyBorder="1" applyAlignment="1">
      <alignment horizontal="center"/>
    </xf>
    <xf numFmtId="3" fontId="67" fillId="0" borderId="15" xfId="449" quotePrefix="1" applyNumberFormat="1" applyFont="1" applyFill="1" applyBorder="1" applyAlignment="1">
      <alignment horizontal="center"/>
    </xf>
    <xf numFmtId="0" fontId="67" fillId="0" borderId="23" xfId="449" applyFont="1" applyFill="1" applyBorder="1"/>
    <xf numFmtId="0" fontId="67" fillId="0" borderId="23" xfId="449" applyFont="1" applyFill="1" applyBorder="1" applyAlignment="1">
      <alignment horizontal="centerContinuous"/>
    </xf>
    <xf numFmtId="3" fontId="67" fillId="0" borderId="35" xfId="449" quotePrefix="1" applyNumberFormat="1" applyFont="1" applyFill="1" applyBorder="1" applyAlignment="1">
      <alignment horizontal="center"/>
    </xf>
    <xf numFmtId="3" fontId="67" fillId="0" borderId="20" xfId="449" quotePrefix="1" applyNumberFormat="1" applyFont="1" applyFill="1" applyBorder="1" applyAlignment="1">
      <alignment horizontal="center"/>
    </xf>
    <xf numFmtId="0" fontId="69" fillId="0" borderId="23" xfId="449" quotePrefix="1" applyFont="1" applyFill="1" applyBorder="1" applyAlignment="1">
      <alignment horizontal="center" vertical="center"/>
    </xf>
    <xf numFmtId="0" fontId="69" fillId="0" borderId="42" xfId="449" quotePrefix="1" applyFont="1" applyFill="1" applyBorder="1" applyAlignment="1">
      <alignment horizontal="center" vertical="center"/>
    </xf>
    <xf numFmtId="3" fontId="69" fillId="0" borderId="45" xfId="449" quotePrefix="1" applyNumberFormat="1" applyFont="1" applyFill="1" applyBorder="1" applyAlignment="1">
      <alignment horizontal="center" vertical="center"/>
    </xf>
    <xf numFmtId="3" fontId="69" fillId="0" borderId="15" xfId="449" quotePrefix="1" applyNumberFormat="1" applyFont="1" applyFill="1" applyBorder="1" applyAlignment="1">
      <alignment horizontal="center" vertical="center"/>
    </xf>
    <xf numFmtId="0" fontId="53" fillId="0" borderId="0" xfId="449" applyFont="1" applyFill="1" applyAlignment="1">
      <alignment horizontal="center" vertical="center"/>
    </xf>
    <xf numFmtId="0" fontId="67" fillId="0" borderId="15" xfId="449" applyFont="1" applyFill="1" applyBorder="1"/>
    <xf numFmtId="167" fontId="65" fillId="0" borderId="20" xfId="449" applyNumberFormat="1" applyFont="1" applyFill="1" applyBorder="1" applyAlignment="1">
      <alignment horizontal="right"/>
    </xf>
    <xf numFmtId="166" fontId="65" fillId="0" borderId="15" xfId="449" applyNumberFormat="1" applyFont="1" applyFill="1" applyBorder="1"/>
    <xf numFmtId="166" fontId="65" fillId="0" borderId="10" xfId="449" applyNumberFormat="1" applyFont="1" applyFill="1" applyBorder="1"/>
    <xf numFmtId="0" fontId="67" fillId="0" borderId="20" xfId="449" applyFont="1" applyFill="1" applyBorder="1"/>
    <xf numFmtId="166" fontId="65" fillId="0" borderId="18" xfId="449" applyNumberFormat="1" applyFont="1" applyFill="1" applyBorder="1"/>
    <xf numFmtId="166" fontId="65" fillId="0" borderId="20" xfId="449" applyNumberFormat="1" applyFont="1" applyFill="1" applyBorder="1"/>
    <xf numFmtId="167" fontId="65" fillId="0" borderId="37" xfId="449" applyNumberFormat="1" applyFont="1" applyFill="1" applyBorder="1"/>
    <xf numFmtId="166" fontId="65" fillId="0" borderId="23" xfId="449" applyNumberFormat="1" applyFont="1" applyFill="1" applyBorder="1"/>
    <xf numFmtId="166" fontId="65" fillId="0" borderId="36" xfId="449" applyNumberFormat="1" applyFont="1" applyFill="1" applyBorder="1"/>
    <xf numFmtId="0" fontId="96" fillId="0" borderId="0" xfId="452"/>
    <xf numFmtId="0" fontId="96" fillId="0" borderId="0" xfId="452" applyFill="1"/>
    <xf numFmtId="3" fontId="142" fillId="0" borderId="0" xfId="452" applyNumberFormat="1" applyFont="1" applyBorder="1" applyAlignment="1">
      <alignment horizontal="left" vertical="top" wrapText="1"/>
    </xf>
    <xf numFmtId="3" fontId="142" fillId="0" borderId="0" xfId="452" applyNumberFormat="1" applyFont="1" applyAlignment="1">
      <alignment vertical="top" wrapText="1"/>
    </xf>
    <xf numFmtId="3" fontId="65" fillId="0" borderId="0" xfId="452" applyNumberFormat="1" applyFont="1" applyAlignment="1">
      <alignment horizontal="right" vertical="top" wrapText="1"/>
    </xf>
    <xf numFmtId="3" fontId="88" fillId="0" borderId="29" xfId="452" applyNumberFormat="1" applyFont="1" applyBorder="1" applyAlignment="1">
      <alignment horizontal="center" vertical="top" wrapText="1"/>
    </xf>
    <xf numFmtId="3" fontId="142" fillId="0" borderId="29" xfId="452" applyNumberFormat="1" applyFont="1" applyBorder="1" applyAlignment="1">
      <alignment vertical="top" wrapText="1"/>
    </xf>
    <xf numFmtId="3" fontId="65" fillId="0" borderId="0" xfId="452" applyNumberFormat="1" applyFont="1" applyAlignment="1">
      <alignment horizontal="center" vertical="top" wrapText="1"/>
    </xf>
    <xf numFmtId="4" fontId="142" fillId="25" borderId="42" xfId="452" applyNumberFormat="1" applyFont="1" applyFill="1" applyBorder="1" applyAlignment="1">
      <alignment horizontal="center" vertical="center" wrapText="1"/>
    </xf>
    <xf numFmtId="3" fontId="142" fillId="0" borderId="42" xfId="452" applyNumberFormat="1" applyFont="1" applyBorder="1" applyAlignment="1">
      <alignment horizontal="center" vertical="center" wrapText="1"/>
    </xf>
    <xf numFmtId="3" fontId="64" fillId="0" borderId="0" xfId="452" applyNumberFormat="1" applyFont="1" applyAlignment="1">
      <alignment horizontal="center" vertical="top" wrapText="1"/>
    </xf>
    <xf numFmtId="4" fontId="65" fillId="25" borderId="42" xfId="452" applyNumberFormat="1" applyFont="1" applyFill="1" applyBorder="1" applyAlignment="1">
      <alignment horizontal="center" vertical="center" wrapText="1"/>
    </xf>
    <xf numFmtId="49" fontId="65" fillId="0" borderId="42" xfId="452" applyNumberFormat="1" applyFont="1" applyBorder="1" applyAlignment="1">
      <alignment horizontal="center" vertical="center" wrapText="1"/>
    </xf>
    <xf numFmtId="0" fontId="65" fillId="0" borderId="42" xfId="452" applyFont="1" applyBorder="1" applyAlignment="1">
      <alignment horizontal="center" vertical="center" wrapText="1"/>
    </xf>
    <xf numFmtId="3" fontId="65" fillId="0" borderId="42" xfId="452" applyNumberFormat="1" applyFont="1" applyFill="1" applyBorder="1" applyAlignment="1">
      <alignment horizontal="center" vertical="center" wrapText="1"/>
    </xf>
    <xf numFmtId="3" fontId="65" fillId="25" borderId="42" xfId="452" applyNumberFormat="1" applyFont="1" applyFill="1" applyBorder="1" applyAlignment="1">
      <alignment horizontal="center" vertical="center" wrapText="1"/>
    </xf>
    <xf numFmtId="0" fontId="65" fillId="0" borderId="42" xfId="452" applyFont="1" applyFill="1" applyBorder="1" applyAlignment="1">
      <alignment horizontal="left" vertical="center" wrapText="1" indent="1"/>
    </xf>
    <xf numFmtId="188" fontId="65" fillId="0" borderId="15" xfId="452" applyNumberFormat="1" applyFont="1" applyBorder="1" applyAlignment="1">
      <alignment horizontal="center" vertical="center"/>
    </xf>
    <xf numFmtId="188" fontId="65" fillId="25" borderId="42" xfId="452" applyNumberFormat="1" applyFont="1" applyFill="1" applyBorder="1" applyAlignment="1">
      <alignment horizontal="center" vertical="center" wrapText="1"/>
    </xf>
    <xf numFmtId="166" fontId="65" fillId="0" borderId="42" xfId="453" applyNumberFormat="1" applyFont="1" applyBorder="1" applyAlignment="1">
      <alignment horizontal="center" vertical="center"/>
    </xf>
    <xf numFmtId="3" fontId="65" fillId="0" borderId="0" xfId="452" applyNumberFormat="1" applyFont="1" applyFill="1" applyBorder="1" applyAlignment="1">
      <alignment vertical="center" wrapText="1"/>
    </xf>
    <xf numFmtId="3" fontId="65" fillId="0" borderId="0" xfId="452" applyNumberFormat="1" applyFont="1" applyFill="1" applyAlignment="1">
      <alignment vertical="center" wrapText="1"/>
    </xf>
    <xf numFmtId="188" fontId="65" fillId="0" borderId="42" xfId="452" applyNumberFormat="1" applyFont="1" applyBorder="1" applyAlignment="1">
      <alignment horizontal="center" vertical="center"/>
    </xf>
    <xf numFmtId="0" fontId="64" fillId="0" borderId="68" xfId="452" applyFont="1" applyFill="1" applyBorder="1" applyAlignment="1">
      <alignment horizontal="center" vertical="center" wrapText="1"/>
    </xf>
    <xf numFmtId="188" fontId="64" fillId="0" borderId="68" xfId="452" applyNumberFormat="1" applyFont="1" applyBorder="1" applyAlignment="1">
      <alignment horizontal="center" vertical="center"/>
    </xf>
    <xf numFmtId="188" fontId="64" fillId="25" borderId="68" xfId="452" applyNumberFormat="1" applyFont="1" applyFill="1" applyBorder="1" applyAlignment="1">
      <alignment horizontal="center" vertical="center"/>
    </xf>
    <xf numFmtId="166" fontId="64" fillId="0" borderId="68" xfId="453" applyNumberFormat="1" applyFont="1" applyBorder="1" applyAlignment="1">
      <alignment horizontal="center" vertical="center"/>
    </xf>
    <xf numFmtId="0" fontId="143" fillId="0" borderId="23" xfId="647" applyFont="1" applyFill="1" applyBorder="1" applyAlignment="1">
      <alignment horizontal="left" vertical="center" wrapText="1" indent="1"/>
    </xf>
    <xf numFmtId="178" fontId="143" fillId="0" borderId="42" xfId="647" applyNumberFormat="1" applyFont="1" applyBorder="1" applyAlignment="1">
      <alignment horizontal="center" vertical="center"/>
    </xf>
    <xf numFmtId="188" fontId="65" fillId="25" borderId="23" xfId="452" applyNumberFormat="1" applyFont="1" applyFill="1" applyBorder="1" applyAlignment="1">
      <alignment horizontal="center" vertical="center" wrapText="1"/>
    </xf>
    <xf numFmtId="0" fontId="143" fillId="0" borderId="42" xfId="647" applyFont="1" applyFill="1" applyBorder="1" applyAlignment="1">
      <alignment horizontal="left" vertical="center" wrapText="1" indent="1"/>
    </xf>
    <xf numFmtId="0" fontId="143" fillId="0" borderId="69" xfId="647" applyFont="1" applyFill="1" applyBorder="1" applyAlignment="1">
      <alignment horizontal="left" vertical="center" wrapText="1" indent="1"/>
    </xf>
    <xf numFmtId="178" fontId="143" fillId="0" borderId="69" xfId="647" applyNumberFormat="1" applyFont="1" applyBorder="1" applyAlignment="1">
      <alignment horizontal="center" vertical="center"/>
    </xf>
    <xf numFmtId="188" fontId="65" fillId="25" borderId="69" xfId="452" applyNumberFormat="1" applyFont="1" applyFill="1" applyBorder="1" applyAlignment="1">
      <alignment horizontal="center" vertical="center" wrapText="1"/>
    </xf>
    <xf numFmtId="166" fontId="110" fillId="0" borderId="69" xfId="453" applyNumberFormat="1" applyFont="1" applyBorder="1" applyAlignment="1">
      <alignment horizontal="center" vertical="center"/>
    </xf>
    <xf numFmtId="166" fontId="64" fillId="25" borderId="68" xfId="452" applyNumberFormat="1" applyFont="1" applyFill="1" applyBorder="1" applyAlignment="1">
      <alignment horizontal="center" vertical="center"/>
    </xf>
    <xf numFmtId="188" fontId="65" fillId="0" borderId="23" xfId="452" applyNumberFormat="1" applyFont="1" applyBorder="1" applyAlignment="1">
      <alignment horizontal="center" vertical="center"/>
    </xf>
    <xf numFmtId="166" fontId="110" fillId="0" borderId="23" xfId="453" applyNumberFormat="1" applyFont="1" applyBorder="1" applyAlignment="1">
      <alignment horizontal="center" vertical="center"/>
    </xf>
    <xf numFmtId="166" fontId="110" fillId="0" borderId="42" xfId="453" applyNumberFormat="1" applyFont="1" applyBorder="1" applyAlignment="1">
      <alignment horizontal="center" vertical="center"/>
    </xf>
    <xf numFmtId="0" fontId="65" fillId="0" borderId="69" xfId="452" applyFont="1" applyFill="1" applyBorder="1" applyAlignment="1">
      <alignment horizontal="left" vertical="center" wrapText="1" indent="1"/>
    </xf>
    <xf numFmtId="188" fontId="65" fillId="0" borderId="69" xfId="452" applyNumberFormat="1" applyFont="1" applyBorder="1" applyAlignment="1">
      <alignment horizontal="center" vertical="center"/>
    </xf>
    <xf numFmtId="3" fontId="64" fillId="0" borderId="70" xfId="452" applyNumberFormat="1" applyFont="1" applyFill="1" applyBorder="1" applyAlignment="1">
      <alignment horizontal="center" vertical="center" wrapText="1"/>
    </xf>
    <xf numFmtId="188" fontId="64" fillId="0" borderId="70" xfId="452" applyNumberFormat="1" applyFont="1" applyBorder="1" applyAlignment="1">
      <alignment horizontal="center" vertical="center"/>
    </xf>
    <xf numFmtId="166" fontId="64" fillId="0" borderId="70" xfId="452" applyNumberFormat="1" applyFont="1" applyBorder="1" applyAlignment="1">
      <alignment horizontal="center" vertical="center"/>
    </xf>
    <xf numFmtId="3" fontId="65" fillId="0" borderId="0" xfId="452" applyNumberFormat="1" applyFont="1" applyFill="1" applyBorder="1" applyAlignment="1">
      <alignment horizontal="right" vertical="center" wrapText="1"/>
    </xf>
    <xf numFmtId="3" fontId="65" fillId="0" borderId="0" xfId="452" applyNumberFormat="1" applyFont="1" applyFill="1" applyAlignment="1">
      <alignment horizontal="right" vertical="center" wrapText="1"/>
    </xf>
    <xf numFmtId="3" fontId="65" fillId="25" borderId="0" xfId="452" applyNumberFormat="1" applyFont="1" applyFill="1" applyBorder="1" applyAlignment="1">
      <alignment horizontal="right" vertical="top" wrapText="1"/>
    </xf>
    <xf numFmtId="3" fontId="65" fillId="0" borderId="0" xfId="452" applyNumberFormat="1" applyFont="1" applyBorder="1" applyAlignment="1">
      <alignment horizontal="right" vertical="top" wrapText="1"/>
    </xf>
    <xf numFmtId="3" fontId="65" fillId="0" borderId="0" xfId="452" applyNumberFormat="1" applyFont="1" applyAlignment="1">
      <alignment horizontal="left" vertical="top" wrapText="1"/>
    </xf>
    <xf numFmtId="3" fontId="65" fillId="25" borderId="0" xfId="452" applyNumberFormat="1" applyFont="1" applyFill="1" applyAlignment="1">
      <alignment horizontal="right" vertical="top" wrapText="1"/>
    </xf>
    <xf numFmtId="3" fontId="65" fillId="0" borderId="0" xfId="452" applyNumberFormat="1" applyFont="1" applyBorder="1" applyAlignment="1">
      <alignment horizontal="right" vertical="top" wrapText="1" indent="2"/>
    </xf>
    <xf numFmtId="167" fontId="144" fillId="25" borderId="0" xfId="455" applyNumberFormat="1" applyFont="1" applyFill="1" applyAlignment="1"/>
    <xf numFmtId="167" fontId="145" fillId="0" borderId="0" xfId="647" applyNumberFormat="1" applyFont="1" applyFill="1" applyAlignment="1">
      <alignment horizontal="center"/>
    </xf>
    <xf numFmtId="167" fontId="145" fillId="0" borderId="0" xfId="647" applyNumberFormat="1" applyFont="1" applyFill="1" applyBorder="1" applyAlignment="1">
      <alignment horizontal="left"/>
    </xf>
    <xf numFmtId="167" fontId="145" fillId="0" borderId="0" xfId="647" applyNumberFormat="1" applyFont="1" applyFill="1" applyAlignment="1">
      <alignment horizontal="left" indent="1"/>
    </xf>
    <xf numFmtId="167" fontId="145" fillId="25" borderId="0" xfId="647" applyNumberFormat="1" applyFont="1" applyFill="1" applyAlignment="1">
      <alignment horizontal="right" vertical="center"/>
    </xf>
    <xf numFmtId="4" fontId="146" fillId="0" borderId="0" xfId="647" applyNumberFormat="1" applyFont="1" applyFill="1" applyAlignment="1">
      <alignment horizontal="right" vertical="center"/>
    </xf>
    <xf numFmtId="178" fontId="146" fillId="0" borderId="0" xfId="647" applyNumberFormat="1" applyFont="1" applyFill="1" applyAlignment="1">
      <alignment horizontal="right" vertical="center"/>
    </xf>
    <xf numFmtId="4" fontId="146" fillId="25" borderId="0" xfId="647" applyNumberFormat="1" applyFont="1" applyFill="1" applyAlignment="1">
      <alignment horizontal="right" vertical="center"/>
    </xf>
    <xf numFmtId="43" fontId="146" fillId="25" borderId="0" xfId="647" applyNumberFormat="1" applyFont="1" applyFill="1" applyAlignment="1">
      <alignment horizontal="center" vertical="center"/>
    </xf>
    <xf numFmtId="0" fontId="146" fillId="25" borderId="0" xfId="647" applyFont="1" applyFill="1" applyAlignment="1">
      <alignment horizontal="center" vertical="center"/>
    </xf>
    <xf numFmtId="0" fontId="111" fillId="0" borderId="0" xfId="456" applyFont="1" applyFill="1"/>
    <xf numFmtId="167" fontId="149" fillId="25" borderId="0" xfId="647" applyNumberFormat="1" applyFont="1" applyFill="1" applyBorder="1" applyAlignment="1">
      <alignment horizontal="center" wrapText="1"/>
    </xf>
    <xf numFmtId="167" fontId="145" fillId="0" borderId="0" xfId="647" applyNumberFormat="1" applyFont="1" applyFill="1" applyBorder="1" applyAlignment="1">
      <alignment horizontal="center"/>
    </xf>
    <xf numFmtId="167" fontId="145" fillId="0" borderId="0" xfId="647" applyNumberFormat="1" applyFont="1" applyFill="1" applyBorder="1" applyAlignment="1">
      <alignment horizontal="left" indent="1"/>
    </xf>
    <xf numFmtId="167" fontId="145" fillId="25" borderId="0" xfId="647" applyNumberFormat="1" applyFont="1" applyFill="1" applyBorder="1" applyAlignment="1">
      <alignment horizontal="right" vertical="center"/>
    </xf>
    <xf numFmtId="167" fontId="150" fillId="25" borderId="42" xfId="456" applyNumberFormat="1" applyFont="1" applyFill="1" applyBorder="1" applyAlignment="1">
      <alignment horizontal="center" vertical="center" wrapText="1"/>
    </xf>
    <xf numFmtId="167" fontId="150" fillId="25" borderId="42" xfId="456" applyNumberFormat="1" applyFont="1" applyFill="1" applyBorder="1" applyAlignment="1">
      <alignment horizontal="center" vertical="center"/>
    </xf>
    <xf numFmtId="4" fontId="150" fillId="0" borderId="42" xfId="456" applyNumberFormat="1" applyFont="1" applyFill="1" applyBorder="1" applyAlignment="1">
      <alignment horizontal="center" vertical="center" wrapText="1"/>
    </xf>
    <xf numFmtId="167" fontId="150" fillId="0" borderId="42" xfId="456" applyNumberFormat="1" applyFont="1" applyFill="1" applyBorder="1" applyAlignment="1">
      <alignment horizontal="center" vertical="center"/>
    </xf>
    <xf numFmtId="178" fontId="150" fillId="0" borderId="42" xfId="456" applyNumberFormat="1" applyFont="1" applyFill="1" applyBorder="1" applyAlignment="1">
      <alignment horizontal="center" vertical="center" wrapText="1"/>
    </xf>
    <xf numFmtId="20" fontId="150" fillId="25" borderId="42" xfId="456" quotePrefix="1" applyNumberFormat="1" applyFont="1" applyFill="1" applyBorder="1" applyAlignment="1">
      <alignment horizontal="center" vertical="center" wrapText="1"/>
    </xf>
    <xf numFmtId="0" fontId="150" fillId="25" borderId="75" xfId="456" quotePrefix="1" applyFont="1" applyFill="1" applyBorder="1" applyAlignment="1">
      <alignment horizontal="center" vertical="center" wrapText="1"/>
    </xf>
    <xf numFmtId="167" fontId="151" fillId="25" borderId="76" xfId="456" applyNumberFormat="1" applyFont="1" applyFill="1" applyBorder="1" applyAlignment="1">
      <alignment horizontal="center" vertical="center" wrapText="1"/>
    </xf>
    <xf numFmtId="167" fontId="151" fillId="0" borderId="15" xfId="456" applyNumberFormat="1" applyFont="1" applyFill="1" applyBorder="1" applyAlignment="1">
      <alignment horizontal="center" vertical="center" wrapText="1"/>
    </xf>
    <xf numFmtId="0" fontId="151" fillId="0" borderId="15" xfId="456" applyFont="1" applyFill="1" applyBorder="1" applyAlignment="1">
      <alignment horizontal="center" vertical="center" wrapText="1"/>
    </xf>
    <xf numFmtId="167" fontId="151" fillId="0" borderId="76" xfId="456" applyNumberFormat="1" applyFont="1" applyFill="1" applyBorder="1" applyAlignment="1">
      <alignment horizontal="center" vertical="center" wrapText="1"/>
    </xf>
    <xf numFmtId="167" fontId="151" fillId="25" borderId="15" xfId="456" applyNumberFormat="1" applyFont="1" applyFill="1" applyBorder="1" applyAlignment="1">
      <alignment horizontal="center" vertical="center" wrapText="1"/>
    </xf>
    <xf numFmtId="0" fontId="151" fillId="25" borderId="15" xfId="456" applyFont="1" applyFill="1" applyBorder="1" applyAlignment="1">
      <alignment horizontal="center" vertical="center" wrapText="1"/>
    </xf>
    <xf numFmtId="167" fontId="151" fillId="0" borderId="14" xfId="456" applyNumberFormat="1" applyFont="1" applyFill="1" applyBorder="1" applyAlignment="1">
      <alignment horizontal="center" vertical="center" wrapText="1"/>
    </xf>
    <xf numFmtId="3" fontId="151" fillId="0" borderId="15" xfId="456" applyNumberFormat="1" applyFont="1" applyFill="1" applyBorder="1" applyAlignment="1">
      <alignment horizontal="center" vertical="center" wrapText="1"/>
    </xf>
    <xf numFmtId="3" fontId="151" fillId="0" borderId="10" xfId="456" applyNumberFormat="1" applyFont="1" applyFill="1" applyBorder="1" applyAlignment="1">
      <alignment horizontal="center" vertical="center" wrapText="1"/>
    </xf>
    <xf numFmtId="0" fontId="151" fillId="25" borderId="77" xfId="456" applyFont="1" applyFill="1" applyBorder="1" applyAlignment="1">
      <alignment horizontal="center" vertical="center" wrapText="1"/>
    </xf>
    <xf numFmtId="0" fontId="111" fillId="0" borderId="0" xfId="456" applyFont="1" applyFill="1" applyAlignment="1">
      <alignment horizontal="center" vertical="center"/>
    </xf>
    <xf numFmtId="167" fontId="145" fillId="25" borderId="78" xfId="647" quotePrefix="1" applyNumberFormat="1" applyFont="1" applyFill="1" applyBorder="1" applyAlignment="1">
      <alignment horizontal="center" vertical="center"/>
    </xf>
    <xf numFmtId="49" fontId="145" fillId="25" borderId="79" xfId="647" quotePrefix="1" applyNumberFormat="1" applyFont="1" applyFill="1" applyBorder="1" applyAlignment="1">
      <alignment horizontal="center" vertical="center"/>
    </xf>
    <xf numFmtId="49" fontId="145" fillId="25" borderId="79" xfId="647" applyNumberFormat="1" applyFont="1" applyFill="1" applyBorder="1" applyAlignment="1">
      <alignment horizontal="left" vertical="center"/>
    </xf>
    <xf numFmtId="0" fontId="145" fillId="25" borderId="79" xfId="647" applyFont="1" applyFill="1" applyBorder="1" applyAlignment="1">
      <alignment horizontal="left" vertical="center" wrapText="1"/>
    </xf>
    <xf numFmtId="178" fontId="145" fillId="25" borderId="79" xfId="647" applyNumberFormat="1" applyFont="1" applyFill="1" applyBorder="1" applyAlignment="1">
      <alignment horizontal="right" vertical="center"/>
    </xf>
    <xf numFmtId="178" fontId="145" fillId="0" borderId="79" xfId="456" applyNumberFormat="1" applyFont="1" applyFill="1" applyBorder="1" applyAlignment="1">
      <alignment horizontal="right" vertical="center" wrapText="1"/>
    </xf>
    <xf numFmtId="178" fontId="152" fillId="0" borderId="79" xfId="453" applyNumberFormat="1" applyFont="1" applyFill="1" applyBorder="1" applyAlignment="1">
      <alignment horizontal="right" vertical="center"/>
    </xf>
    <xf numFmtId="178" fontId="145" fillId="25" borderId="79" xfId="456" applyNumberFormat="1" applyFont="1" applyFill="1" applyBorder="1" applyAlignment="1">
      <alignment horizontal="right" vertical="center"/>
    </xf>
    <xf numFmtId="166" fontId="145" fillId="25" borderId="79" xfId="456" applyNumberFormat="1" applyFont="1" applyFill="1" applyBorder="1" applyAlignment="1">
      <alignment horizontal="right" vertical="center"/>
    </xf>
    <xf numFmtId="166" fontId="145" fillId="25" borderId="80" xfId="456" applyNumberFormat="1" applyFont="1" applyFill="1" applyBorder="1" applyAlignment="1">
      <alignment horizontal="right" vertical="center"/>
    </xf>
    <xf numFmtId="0" fontId="145" fillId="25" borderId="72" xfId="647" applyFont="1" applyFill="1" applyBorder="1" applyAlignment="1">
      <alignment horizontal="left" vertical="center" wrapText="1"/>
    </xf>
    <xf numFmtId="178" fontId="145" fillId="25" borderId="72" xfId="647" applyNumberFormat="1" applyFont="1" applyFill="1" applyBorder="1" applyAlignment="1">
      <alignment horizontal="right" vertical="center" wrapText="1"/>
    </xf>
    <xf numFmtId="178" fontId="152" fillId="0" borderId="72" xfId="453" applyNumberFormat="1" applyFont="1" applyFill="1" applyBorder="1" applyAlignment="1">
      <alignment horizontal="right" vertical="center"/>
    </xf>
    <xf numFmtId="41" fontId="152" fillId="0" borderId="72" xfId="453" applyNumberFormat="1" applyFont="1" applyFill="1" applyBorder="1" applyAlignment="1">
      <alignment horizontal="right" vertical="center"/>
    </xf>
    <xf numFmtId="189" fontId="152" fillId="25" borderId="72" xfId="453" applyNumberFormat="1" applyFont="1" applyFill="1" applyBorder="1" applyAlignment="1">
      <alignment horizontal="right" vertical="center"/>
    </xf>
    <xf numFmtId="189" fontId="152" fillId="25" borderId="73" xfId="453" applyNumberFormat="1" applyFont="1" applyFill="1" applyBorder="1" applyAlignment="1">
      <alignment horizontal="right" vertical="center"/>
    </xf>
    <xf numFmtId="0" fontId="145" fillId="25" borderId="82" xfId="647" applyFont="1" applyFill="1" applyBorder="1" applyAlignment="1">
      <alignment horizontal="left" vertical="center" wrapText="1"/>
    </xf>
    <xf numFmtId="178" fontId="145" fillId="25" borderId="82" xfId="647" applyNumberFormat="1" applyFont="1" applyFill="1" applyBorder="1" applyAlignment="1">
      <alignment horizontal="right" vertical="center" wrapText="1"/>
    </xf>
    <xf numFmtId="178" fontId="152" fillId="0" borderId="82" xfId="453" applyNumberFormat="1" applyFont="1" applyFill="1" applyBorder="1" applyAlignment="1">
      <alignment horizontal="right" vertical="center"/>
    </xf>
    <xf numFmtId="178" fontId="145" fillId="0" borderId="82" xfId="456" applyNumberFormat="1" applyFont="1" applyFill="1" applyBorder="1" applyAlignment="1">
      <alignment horizontal="right" vertical="center"/>
    </xf>
    <xf numFmtId="166" fontId="145" fillId="25" borderId="82" xfId="456" applyNumberFormat="1" applyFont="1" applyFill="1" applyBorder="1" applyAlignment="1">
      <alignment horizontal="right" vertical="center"/>
    </xf>
    <xf numFmtId="166" fontId="145" fillId="25" borderId="83" xfId="456" applyNumberFormat="1" applyFont="1" applyFill="1" applyBorder="1" applyAlignment="1">
      <alignment horizontal="right" vertical="center"/>
    </xf>
    <xf numFmtId="167" fontId="145" fillId="25" borderId="84" xfId="647" quotePrefix="1" applyNumberFormat="1" applyFont="1" applyFill="1" applyBorder="1" applyAlignment="1">
      <alignment horizontal="center" vertical="center"/>
    </xf>
    <xf numFmtId="167" fontId="145" fillId="25" borderId="20" xfId="647" quotePrefix="1" applyNumberFormat="1" applyFont="1" applyFill="1" applyBorder="1" applyAlignment="1">
      <alignment horizontal="center" vertical="center"/>
    </xf>
    <xf numFmtId="167" fontId="145" fillId="25" borderId="20" xfId="647" applyNumberFormat="1" applyFont="1" applyFill="1" applyBorder="1" applyAlignment="1">
      <alignment vertical="center" wrapText="1"/>
    </xf>
    <xf numFmtId="0" fontId="145" fillId="25" borderId="20" xfId="647" applyFont="1" applyFill="1" applyBorder="1" applyAlignment="1">
      <alignment horizontal="left" vertical="center" wrapText="1" indent="1"/>
    </xf>
    <xf numFmtId="178" fontId="145" fillId="25" borderId="20" xfId="647" applyNumberFormat="1" applyFont="1" applyFill="1" applyBorder="1" applyAlignment="1">
      <alignment horizontal="right" vertical="center"/>
    </xf>
    <xf numFmtId="178" fontId="152" fillId="0" borderId="20" xfId="453" applyNumberFormat="1" applyFont="1" applyFill="1" applyBorder="1" applyAlignment="1">
      <alignment horizontal="right" vertical="center"/>
    </xf>
    <xf numFmtId="178" fontId="145" fillId="0" borderId="20" xfId="456" applyNumberFormat="1" applyFont="1" applyFill="1" applyBorder="1" applyAlignment="1">
      <alignment horizontal="right" vertical="center"/>
    </xf>
    <xf numFmtId="178" fontId="145" fillId="25" borderId="20" xfId="456" applyNumberFormat="1" applyFont="1" applyFill="1" applyBorder="1" applyAlignment="1">
      <alignment horizontal="right" vertical="center"/>
    </xf>
    <xf numFmtId="166" fontId="145" fillId="25" borderId="20" xfId="456" applyNumberFormat="1" applyFont="1" applyFill="1" applyBorder="1" applyAlignment="1">
      <alignment horizontal="right" vertical="center"/>
    </xf>
    <xf numFmtId="166" fontId="145" fillId="25" borderId="85" xfId="456" applyNumberFormat="1" applyFont="1" applyFill="1" applyBorder="1" applyAlignment="1">
      <alignment horizontal="right" vertical="center"/>
    </xf>
    <xf numFmtId="167" fontId="145" fillId="25" borderId="72" xfId="647" applyNumberFormat="1" applyFont="1" applyFill="1" applyBorder="1" applyAlignment="1">
      <alignment horizontal="center" vertical="center" wrapText="1"/>
    </xf>
    <xf numFmtId="178" fontId="145" fillId="0" borderId="72" xfId="456" applyNumberFormat="1" applyFont="1" applyFill="1" applyBorder="1" applyAlignment="1">
      <alignment horizontal="right" vertical="center"/>
    </xf>
    <xf numFmtId="166" fontId="145" fillId="25" borderId="72" xfId="456" applyNumberFormat="1" applyFont="1" applyFill="1" applyBorder="1" applyAlignment="1">
      <alignment horizontal="right" vertical="center"/>
    </xf>
    <xf numFmtId="166" fontId="145" fillId="25" borderId="73" xfId="456" applyNumberFormat="1" applyFont="1" applyFill="1" applyBorder="1" applyAlignment="1">
      <alignment horizontal="right" vertical="center"/>
    </xf>
    <xf numFmtId="167" fontId="145" fillId="25" borderId="82" xfId="647" applyNumberFormat="1" applyFont="1" applyFill="1" applyBorder="1" applyAlignment="1">
      <alignment horizontal="center" vertical="center" wrapText="1"/>
    </xf>
    <xf numFmtId="0" fontId="145" fillId="25" borderId="23" xfId="647" applyFont="1" applyFill="1" applyBorder="1" applyAlignment="1">
      <alignment horizontal="left" vertical="center" wrapText="1"/>
    </xf>
    <xf numFmtId="178" fontId="145" fillId="25" borderId="23" xfId="647" applyNumberFormat="1" applyFont="1" applyFill="1" applyBorder="1" applyAlignment="1">
      <alignment horizontal="right" vertical="center" wrapText="1"/>
    </xf>
    <xf numFmtId="178" fontId="152" fillId="0" borderId="23" xfId="453" applyNumberFormat="1" applyFont="1" applyFill="1" applyBorder="1" applyAlignment="1">
      <alignment horizontal="right" vertical="center"/>
    </xf>
    <xf numFmtId="178" fontId="145" fillId="0" borderId="23" xfId="456" applyNumberFormat="1" applyFont="1" applyFill="1" applyBorder="1" applyAlignment="1">
      <alignment horizontal="right" vertical="center"/>
    </xf>
    <xf numFmtId="166" fontId="145" fillId="25" borderId="23" xfId="456" applyNumberFormat="1" applyFont="1" applyFill="1" applyBorder="1" applyAlignment="1">
      <alignment horizontal="right" vertical="center"/>
    </xf>
    <xf numFmtId="166" fontId="145" fillId="25" borderId="87" xfId="456" applyNumberFormat="1" applyFont="1" applyFill="1" applyBorder="1" applyAlignment="1">
      <alignment horizontal="right" vertical="center"/>
    </xf>
    <xf numFmtId="0" fontId="145" fillId="25" borderId="42" xfId="647" applyFont="1" applyFill="1" applyBorder="1" applyAlignment="1">
      <alignment horizontal="left" vertical="center" wrapText="1"/>
    </xf>
    <xf numFmtId="178" fontId="145" fillId="25" borderId="42" xfId="647" applyNumberFormat="1" applyFont="1" applyFill="1" applyBorder="1" applyAlignment="1">
      <alignment horizontal="right" vertical="center" wrapText="1"/>
    </xf>
    <xf numFmtId="178" fontId="152" fillId="0" borderId="42" xfId="453" applyNumberFormat="1" applyFont="1" applyFill="1" applyBorder="1" applyAlignment="1">
      <alignment horizontal="right" vertical="center"/>
    </xf>
    <xf numFmtId="178" fontId="145" fillId="0" borderId="42" xfId="456" applyNumberFormat="1" applyFont="1" applyFill="1" applyBorder="1" applyAlignment="1">
      <alignment horizontal="right" vertical="center"/>
    </xf>
    <xf numFmtId="166" fontId="145" fillId="25" borderId="42" xfId="456" applyNumberFormat="1" applyFont="1" applyFill="1" applyBorder="1" applyAlignment="1">
      <alignment horizontal="right" vertical="center"/>
    </xf>
    <xf numFmtId="166" fontId="145" fillId="25" borderId="75" xfId="456" applyNumberFormat="1" applyFont="1" applyFill="1" applyBorder="1" applyAlignment="1">
      <alignment horizontal="right" vertical="center"/>
    </xf>
    <xf numFmtId="0" fontId="145" fillId="25" borderId="15" xfId="647" applyFont="1" applyFill="1" applyBorder="1" applyAlignment="1">
      <alignment horizontal="left" vertical="center" wrapText="1"/>
    </xf>
    <xf numFmtId="178" fontId="145" fillId="25" borderId="15" xfId="647" applyNumberFormat="1" applyFont="1" applyFill="1" applyBorder="1" applyAlignment="1">
      <alignment horizontal="right" vertical="center" wrapText="1"/>
    </xf>
    <xf numFmtId="178" fontId="152" fillId="0" borderId="15" xfId="453" applyNumberFormat="1" applyFont="1" applyFill="1" applyBorder="1" applyAlignment="1">
      <alignment horizontal="right" vertical="center"/>
    </xf>
    <xf numFmtId="178" fontId="145" fillId="0" borderId="15" xfId="456" applyNumberFormat="1" applyFont="1" applyFill="1" applyBorder="1" applyAlignment="1">
      <alignment horizontal="right" vertical="center"/>
    </xf>
    <xf numFmtId="166" fontId="145" fillId="25" borderId="15" xfId="456" applyNumberFormat="1" applyFont="1" applyFill="1" applyBorder="1" applyAlignment="1">
      <alignment horizontal="right" vertical="center"/>
    </xf>
    <xf numFmtId="166" fontId="145" fillId="25" borderId="77" xfId="456" applyNumberFormat="1" applyFont="1" applyFill="1" applyBorder="1" applyAlignment="1">
      <alignment horizontal="right" vertical="center"/>
    </xf>
    <xf numFmtId="0" fontId="153" fillId="0" borderId="0" xfId="456" applyFont="1" applyFill="1" applyAlignment="1">
      <alignment horizontal="center" vertical="center"/>
    </xf>
    <xf numFmtId="189" fontId="152" fillId="25" borderId="42" xfId="453" applyNumberFormat="1" applyFont="1" applyFill="1" applyBorder="1" applyAlignment="1">
      <alignment horizontal="right" vertical="center"/>
    </xf>
    <xf numFmtId="167" fontId="145" fillId="25" borderId="42" xfId="647" applyNumberFormat="1" applyFont="1" applyFill="1" applyBorder="1" applyAlignment="1">
      <alignment horizontal="center" vertical="center" wrapText="1"/>
    </xf>
    <xf numFmtId="41" fontId="152" fillId="0" borderId="42" xfId="453" applyNumberFormat="1" applyFont="1" applyFill="1" applyBorder="1" applyAlignment="1">
      <alignment horizontal="right" vertical="center"/>
    </xf>
    <xf numFmtId="189" fontId="152" fillId="25" borderId="75" xfId="453" applyNumberFormat="1" applyFont="1" applyFill="1" applyBorder="1" applyAlignment="1">
      <alignment horizontal="right" vertical="center"/>
    </xf>
    <xf numFmtId="178" fontId="154" fillId="0" borderId="42" xfId="456" applyNumberFormat="1" applyFont="1" applyFill="1" applyBorder="1" applyAlignment="1">
      <alignment horizontal="right" vertical="center"/>
    </xf>
    <xf numFmtId="0" fontId="155" fillId="0" borderId="0" xfId="456" applyFont="1" applyFill="1" applyAlignment="1">
      <alignment vertical="top"/>
    </xf>
    <xf numFmtId="167" fontId="145" fillId="25" borderId="84" xfId="647" quotePrefix="1" applyNumberFormat="1" applyFont="1" applyFill="1" applyBorder="1" applyAlignment="1">
      <alignment horizontal="center" vertical="center" wrapText="1"/>
    </xf>
    <xf numFmtId="167" fontId="145" fillId="25" borderId="20" xfId="647" applyNumberFormat="1" applyFont="1" applyFill="1" applyBorder="1" applyAlignment="1">
      <alignment horizontal="center" vertical="center" wrapText="1"/>
    </xf>
    <xf numFmtId="0" fontId="145" fillId="25" borderId="20" xfId="647" applyFont="1" applyFill="1" applyBorder="1" applyAlignment="1">
      <alignment horizontal="left" vertical="center" wrapText="1"/>
    </xf>
    <xf numFmtId="178" fontId="145" fillId="25" borderId="20" xfId="647" applyNumberFormat="1" applyFont="1" applyFill="1" applyBorder="1" applyAlignment="1">
      <alignment horizontal="right" vertical="center" wrapText="1"/>
    </xf>
    <xf numFmtId="178" fontId="145" fillId="25" borderId="72" xfId="647" applyNumberFormat="1" applyFont="1" applyFill="1" applyBorder="1" applyAlignment="1">
      <alignment horizontal="right" vertical="center"/>
    </xf>
    <xf numFmtId="178" fontId="145" fillId="25" borderId="42" xfId="647" applyNumberFormat="1" applyFont="1" applyFill="1" applyBorder="1" applyAlignment="1">
      <alignment horizontal="right" vertical="center"/>
    </xf>
    <xf numFmtId="178" fontId="145" fillId="25" borderId="82" xfId="647" applyNumberFormat="1" applyFont="1" applyFill="1" applyBorder="1" applyAlignment="1">
      <alignment horizontal="right" vertical="center"/>
    </xf>
    <xf numFmtId="167" fontId="145" fillId="25" borderId="72" xfId="647" quotePrefix="1" applyNumberFormat="1" applyFont="1" applyFill="1" applyBorder="1" applyAlignment="1">
      <alignment horizontal="center" vertical="center" wrapText="1"/>
    </xf>
    <xf numFmtId="0" fontId="145" fillId="25" borderId="42" xfId="647" applyFont="1" applyFill="1" applyBorder="1" applyAlignment="1">
      <alignment vertical="center" wrapText="1"/>
    </xf>
    <xf numFmtId="41" fontId="152" fillId="0" borderId="82" xfId="453" applyNumberFormat="1" applyFont="1" applyFill="1" applyBorder="1" applyAlignment="1">
      <alignment horizontal="right" vertical="center"/>
    </xf>
    <xf numFmtId="189" fontId="152" fillId="25" borderId="82" xfId="453" applyNumberFormat="1" applyFont="1" applyFill="1" applyBorder="1" applyAlignment="1">
      <alignment horizontal="right" vertical="center"/>
    </xf>
    <xf numFmtId="189" fontId="152" fillId="25" borderId="83" xfId="453" applyNumberFormat="1" applyFont="1" applyFill="1" applyBorder="1" applyAlignment="1">
      <alignment horizontal="right" vertical="center"/>
    </xf>
    <xf numFmtId="0" fontId="145" fillId="25" borderId="20" xfId="647" applyFont="1" applyFill="1" applyBorder="1" applyAlignment="1">
      <alignment vertical="center" wrapText="1"/>
    </xf>
    <xf numFmtId="178" fontId="154" fillId="25" borderId="20" xfId="456" applyNumberFormat="1" applyFont="1" applyFill="1" applyBorder="1" applyAlignment="1">
      <alignment horizontal="right" vertical="center"/>
    </xf>
    <xf numFmtId="0" fontId="145" fillId="25" borderId="72" xfId="647" applyFont="1" applyFill="1" applyBorder="1" applyAlignment="1">
      <alignment vertical="center" wrapText="1"/>
    </xf>
    <xf numFmtId="190" fontId="152" fillId="0" borderId="42" xfId="647" applyNumberFormat="1" applyFont="1" applyFill="1" applyBorder="1" applyAlignment="1">
      <alignment horizontal="right" vertical="center"/>
    </xf>
    <xf numFmtId="0" fontId="145" fillId="25" borderId="23" xfId="647" applyFont="1" applyFill="1" applyBorder="1" applyAlignment="1">
      <alignment vertical="center" wrapText="1"/>
    </xf>
    <xf numFmtId="178" fontId="145" fillId="25" borderId="23" xfId="647" applyNumberFormat="1" applyFont="1" applyFill="1" applyBorder="1" applyAlignment="1">
      <alignment horizontal="right" vertical="center"/>
    </xf>
    <xf numFmtId="0" fontId="145" fillId="25" borderId="15" xfId="647" applyFont="1" applyFill="1" applyBorder="1" applyAlignment="1">
      <alignment vertical="center" wrapText="1"/>
    </xf>
    <xf numFmtId="178" fontId="145" fillId="25" borderId="15" xfId="647" applyNumberFormat="1" applyFont="1" applyFill="1" applyBorder="1" applyAlignment="1">
      <alignment horizontal="right" vertical="center"/>
    </xf>
    <xf numFmtId="167" fontId="145" fillId="25" borderId="72" xfId="647" quotePrefix="1" applyNumberFormat="1" applyFont="1" applyFill="1" applyBorder="1" applyAlignment="1">
      <alignment horizontal="center" vertical="center"/>
    </xf>
    <xf numFmtId="167" fontId="145" fillId="25" borderId="72" xfId="647" applyNumberFormat="1" applyFont="1" applyFill="1" applyBorder="1" applyAlignment="1">
      <alignment horizontal="left" vertical="center"/>
    </xf>
    <xf numFmtId="167" fontId="145" fillId="25" borderId="82" xfId="647" quotePrefix="1" applyNumberFormat="1" applyFont="1" applyFill="1" applyBorder="1" applyAlignment="1">
      <alignment horizontal="center" vertical="center"/>
    </xf>
    <xf numFmtId="167" fontId="145" fillId="25" borderId="82" xfId="647" applyNumberFormat="1" applyFont="1" applyFill="1" applyBorder="1" applyAlignment="1">
      <alignment horizontal="left" vertical="center"/>
    </xf>
    <xf numFmtId="0" fontId="145" fillId="25" borderId="82" xfId="647" applyFont="1" applyFill="1" applyBorder="1" applyAlignment="1">
      <alignment vertical="center" wrapText="1"/>
    </xf>
    <xf numFmtId="0" fontId="145" fillId="25" borderId="23" xfId="647" quotePrefix="1" applyFont="1" applyFill="1" applyBorder="1" applyAlignment="1">
      <alignment horizontal="center" vertical="center"/>
    </xf>
    <xf numFmtId="49" fontId="145" fillId="25" borderId="72" xfId="647" quotePrefix="1" applyNumberFormat="1" applyFont="1" applyFill="1" applyBorder="1" applyAlignment="1">
      <alignment horizontal="center" vertical="center"/>
    </xf>
    <xf numFmtId="49" fontId="145" fillId="25" borderId="72" xfId="647" applyNumberFormat="1" applyFont="1" applyFill="1" applyBorder="1" applyAlignment="1">
      <alignment horizontal="left" vertical="center"/>
    </xf>
    <xf numFmtId="49" fontId="145" fillId="25" borderId="82" xfId="647" quotePrefix="1" applyNumberFormat="1" applyFont="1" applyFill="1" applyBorder="1" applyAlignment="1">
      <alignment horizontal="center" vertical="center"/>
    </xf>
    <xf numFmtId="49" fontId="145" fillId="25" borderId="23" xfId="647" quotePrefix="1" applyNumberFormat="1" applyFont="1" applyFill="1" applyBorder="1" applyAlignment="1">
      <alignment horizontal="center" vertical="center"/>
    </xf>
    <xf numFmtId="49" fontId="145" fillId="25" borderId="23" xfId="647" applyNumberFormat="1" applyFont="1" applyFill="1" applyBorder="1" applyAlignment="1">
      <alignment vertical="center"/>
    </xf>
    <xf numFmtId="49" fontId="145" fillId="25" borderId="42" xfId="647" quotePrefix="1" applyNumberFormat="1" applyFont="1" applyFill="1" applyBorder="1" applyAlignment="1">
      <alignment horizontal="center" vertical="center"/>
    </xf>
    <xf numFmtId="49" fontId="145" fillId="25" borderId="42" xfId="647" applyNumberFormat="1" applyFont="1" applyFill="1" applyBorder="1" applyAlignment="1">
      <alignment horizontal="left" vertical="center"/>
    </xf>
    <xf numFmtId="49" fontId="145" fillId="25" borderId="15" xfId="647" quotePrefix="1" applyNumberFormat="1" applyFont="1" applyFill="1" applyBorder="1" applyAlignment="1">
      <alignment horizontal="center" vertical="center"/>
    </xf>
    <xf numFmtId="49" fontId="145" fillId="25" borderId="15" xfId="647" applyNumberFormat="1" applyFont="1" applyFill="1" applyBorder="1" applyAlignment="1">
      <alignment horizontal="left" vertical="center" wrapText="1"/>
    </xf>
    <xf numFmtId="189" fontId="152" fillId="25" borderId="23" xfId="453" applyNumberFormat="1" applyFont="1" applyFill="1" applyBorder="1" applyAlignment="1">
      <alignment horizontal="right" vertical="center"/>
    </xf>
    <xf numFmtId="189" fontId="152" fillId="25" borderId="15" xfId="453" applyNumberFormat="1" applyFont="1" applyFill="1" applyBorder="1" applyAlignment="1">
      <alignment horizontal="right" vertical="center"/>
    </xf>
    <xf numFmtId="0" fontId="145" fillId="0" borderId="23" xfId="647" applyFont="1" applyFill="1" applyBorder="1" applyAlignment="1">
      <alignment horizontal="left" vertical="center" wrapText="1"/>
    </xf>
    <xf numFmtId="178" fontId="145" fillId="0" borderId="23" xfId="647" applyNumberFormat="1" applyFont="1" applyFill="1" applyBorder="1" applyAlignment="1">
      <alignment horizontal="right" vertical="center"/>
    </xf>
    <xf numFmtId="166" fontId="145" fillId="0" borderId="23" xfId="456" applyNumberFormat="1" applyFont="1" applyFill="1" applyBorder="1" applyAlignment="1">
      <alignment horizontal="right" vertical="center"/>
    </xf>
    <xf numFmtId="166" fontId="145" fillId="0" borderId="87" xfId="456" applyNumberFormat="1" applyFont="1" applyFill="1" applyBorder="1" applyAlignment="1">
      <alignment horizontal="right" vertical="center"/>
    </xf>
    <xf numFmtId="0" fontId="145" fillId="0" borderId="42" xfId="647" applyFont="1" applyFill="1" applyBorder="1" applyAlignment="1">
      <alignment horizontal="left" vertical="center" wrapText="1"/>
    </xf>
    <xf numFmtId="178" fontId="145" fillId="0" borderId="42" xfId="647" applyNumberFormat="1" applyFont="1" applyFill="1" applyBorder="1" applyAlignment="1">
      <alignment horizontal="right" vertical="center"/>
    </xf>
    <xf numFmtId="166" fontId="145" fillId="0" borderId="42" xfId="456" applyNumberFormat="1" applyFont="1" applyFill="1" applyBorder="1" applyAlignment="1">
      <alignment horizontal="right" vertical="center"/>
    </xf>
    <xf numFmtId="166" fontId="145" fillId="0" borderId="75" xfId="456" applyNumberFormat="1" applyFont="1" applyFill="1" applyBorder="1" applyAlignment="1">
      <alignment horizontal="right" vertical="center"/>
    </xf>
    <xf numFmtId="0" fontId="145" fillId="0" borderId="15" xfId="647" applyFont="1" applyFill="1" applyBorder="1" applyAlignment="1">
      <alignment horizontal="left" vertical="center" wrapText="1"/>
    </xf>
    <xf numFmtId="178" fontId="145" fillId="0" borderId="15" xfId="647" applyNumberFormat="1" applyFont="1" applyFill="1" applyBorder="1" applyAlignment="1">
      <alignment horizontal="right" vertical="center"/>
    </xf>
    <xf numFmtId="166" fontId="145" fillId="0" borderId="15" xfId="456" applyNumberFormat="1" applyFont="1" applyFill="1" applyBorder="1" applyAlignment="1">
      <alignment horizontal="right" vertical="center"/>
    </xf>
    <xf numFmtId="166" fontId="145" fillId="0" borderId="77" xfId="456" applyNumberFormat="1" applyFont="1" applyFill="1" applyBorder="1" applyAlignment="1">
      <alignment horizontal="right" vertical="center"/>
    </xf>
    <xf numFmtId="167" fontId="145" fillId="25" borderId="79" xfId="647" quotePrefix="1" applyNumberFormat="1" applyFont="1" applyFill="1" applyBorder="1" applyAlignment="1">
      <alignment horizontal="center" vertical="center"/>
    </xf>
    <xf numFmtId="0" fontId="145" fillId="25" borderId="79" xfId="647" applyFont="1" applyFill="1" applyBorder="1" applyAlignment="1">
      <alignment horizontal="left" vertical="center" wrapText="1" indent="1"/>
    </xf>
    <xf numFmtId="0" fontId="145" fillId="25" borderId="15" xfId="647" quotePrefix="1" applyFont="1" applyFill="1" applyBorder="1" applyAlignment="1">
      <alignment horizontal="center" vertical="center"/>
    </xf>
    <xf numFmtId="189" fontId="156" fillId="25" borderId="82" xfId="453" applyNumberFormat="1" applyFont="1" applyFill="1" applyBorder="1" applyAlignment="1">
      <alignment horizontal="right" vertical="center"/>
    </xf>
    <xf numFmtId="0" fontId="145" fillId="25" borderId="84" xfId="647" applyFont="1" applyFill="1" applyBorder="1" applyAlignment="1">
      <alignment horizontal="center" vertical="center"/>
    </xf>
    <xf numFmtId="49" fontId="145" fillId="25" borderId="20" xfId="647" quotePrefix="1" applyNumberFormat="1" applyFont="1" applyFill="1" applyBorder="1" applyAlignment="1">
      <alignment horizontal="center" vertical="center"/>
    </xf>
    <xf numFmtId="49" fontId="145" fillId="25" borderId="20" xfId="647" applyNumberFormat="1" applyFont="1" applyFill="1" applyBorder="1" applyAlignment="1">
      <alignment horizontal="left" vertical="center"/>
    </xf>
    <xf numFmtId="188" fontId="145" fillId="25" borderId="20" xfId="456" applyNumberFormat="1" applyFont="1" applyFill="1" applyBorder="1" applyAlignment="1">
      <alignment horizontal="right" vertical="center"/>
    </xf>
    <xf numFmtId="167" fontId="145" fillId="25" borderId="84" xfId="647" applyNumberFormat="1" applyFont="1" applyFill="1" applyBorder="1" applyAlignment="1">
      <alignment horizontal="center" vertical="center"/>
    </xf>
    <xf numFmtId="167" fontId="145" fillId="25" borderId="78" xfId="647" applyNumberFormat="1" applyFont="1" applyFill="1" applyBorder="1" applyAlignment="1">
      <alignment horizontal="center" vertical="center"/>
    </xf>
    <xf numFmtId="0" fontId="145" fillId="25" borderId="79" xfId="647" applyFont="1" applyFill="1" applyBorder="1" applyAlignment="1">
      <alignment vertical="center" wrapText="1"/>
    </xf>
    <xf numFmtId="178" fontId="145" fillId="0" borderId="79" xfId="456" applyNumberFormat="1" applyFont="1" applyFill="1" applyBorder="1" applyAlignment="1">
      <alignment horizontal="right" vertical="center"/>
    </xf>
    <xf numFmtId="188" fontId="145" fillId="25" borderId="79" xfId="456" applyNumberFormat="1" applyFont="1" applyFill="1" applyBorder="1" applyAlignment="1">
      <alignment horizontal="right" vertical="center"/>
    </xf>
    <xf numFmtId="189" fontId="156" fillId="25" borderId="79" xfId="453" applyNumberFormat="1" applyFont="1" applyFill="1" applyBorder="1" applyAlignment="1">
      <alignment horizontal="right" vertical="center"/>
    </xf>
    <xf numFmtId="41" fontId="152" fillId="0" borderId="23" xfId="453" applyNumberFormat="1" applyFont="1" applyFill="1" applyBorder="1" applyAlignment="1">
      <alignment horizontal="right" vertical="center"/>
    </xf>
    <xf numFmtId="41" fontId="152" fillId="0" borderId="15" xfId="453" applyNumberFormat="1" applyFont="1" applyFill="1" applyBorder="1" applyAlignment="1">
      <alignment horizontal="right" vertical="center"/>
    </xf>
    <xf numFmtId="166" fontId="152" fillId="25" borderId="87" xfId="648" applyNumberFormat="1" applyFont="1" applyFill="1" applyBorder="1" applyAlignment="1">
      <alignment horizontal="right" vertical="center"/>
    </xf>
    <xf numFmtId="49" fontId="145" fillId="25" borderId="15" xfId="647" applyNumberFormat="1" applyFont="1" applyFill="1" applyBorder="1" applyAlignment="1">
      <alignment horizontal="left" vertical="center"/>
    </xf>
    <xf numFmtId="189" fontId="152" fillId="25" borderId="77" xfId="453" applyNumberFormat="1" applyFont="1" applyFill="1" applyBorder="1" applyAlignment="1">
      <alignment horizontal="right" vertical="center"/>
    </xf>
    <xf numFmtId="49" fontId="145" fillId="25" borderId="79" xfId="647" applyNumberFormat="1" applyFont="1" applyFill="1" applyBorder="1" applyAlignment="1">
      <alignment horizontal="left" vertical="center" wrapText="1"/>
    </xf>
    <xf numFmtId="49" fontId="145" fillId="25" borderId="23" xfId="647" applyNumberFormat="1" applyFont="1" applyFill="1" applyBorder="1" applyAlignment="1">
      <alignment horizontal="left" vertical="center"/>
    </xf>
    <xf numFmtId="189" fontId="152" fillId="25" borderId="87" xfId="453" applyNumberFormat="1" applyFont="1" applyFill="1" applyBorder="1" applyAlignment="1">
      <alignment horizontal="right" vertical="center"/>
    </xf>
    <xf numFmtId="49" fontId="145" fillId="25" borderId="82" xfId="647" applyNumberFormat="1" applyFont="1" applyFill="1" applyBorder="1" applyAlignment="1">
      <alignment horizontal="left" vertical="center" wrapText="1"/>
    </xf>
    <xf numFmtId="49" fontId="145" fillId="25" borderId="42" xfId="647" applyNumberFormat="1" applyFont="1" applyFill="1" applyBorder="1" applyAlignment="1">
      <alignment horizontal="left" vertical="center" wrapText="1"/>
    </xf>
    <xf numFmtId="189" fontId="152" fillId="25" borderId="79" xfId="453" applyNumberFormat="1" applyFont="1" applyFill="1" applyBorder="1" applyAlignment="1">
      <alignment horizontal="right" vertical="center"/>
    </xf>
    <xf numFmtId="167" fontId="145" fillId="25" borderId="89" xfId="647" applyNumberFormat="1" applyFont="1" applyFill="1" applyBorder="1" applyAlignment="1">
      <alignment horizontal="center"/>
    </xf>
    <xf numFmtId="167" fontId="145" fillId="0" borderId="90" xfId="647" applyNumberFormat="1" applyFont="1" applyFill="1" applyBorder="1" applyAlignment="1">
      <alignment horizontal="center"/>
    </xf>
    <xf numFmtId="167" fontId="145" fillId="0" borderId="90" xfId="647" applyNumberFormat="1" applyFont="1" applyFill="1" applyBorder="1" applyAlignment="1">
      <alignment horizontal="left"/>
    </xf>
    <xf numFmtId="167" fontId="149" fillId="0" borderId="90" xfId="647" applyNumberFormat="1" applyFont="1" applyFill="1" applyBorder="1" applyAlignment="1">
      <alignment horizontal="left" vertical="center" indent="1"/>
    </xf>
    <xf numFmtId="178" fontId="149" fillId="25" borderId="90" xfId="647" applyNumberFormat="1" applyFont="1" applyFill="1" applyBorder="1" applyAlignment="1">
      <alignment horizontal="right" vertical="center"/>
    </xf>
    <xf numFmtId="178" fontId="149" fillId="0" borderId="90" xfId="647" applyNumberFormat="1" applyFont="1" applyFill="1" applyBorder="1" applyAlignment="1">
      <alignment horizontal="right" vertical="center"/>
    </xf>
    <xf numFmtId="167" fontId="145" fillId="25" borderId="0" xfId="647" applyNumberFormat="1" applyFont="1" applyFill="1" applyBorder="1" applyAlignment="1">
      <alignment horizontal="center"/>
    </xf>
    <xf numFmtId="167" fontId="149" fillId="0" borderId="0" xfId="647" applyNumberFormat="1" applyFont="1" applyFill="1" applyBorder="1" applyAlignment="1">
      <alignment horizontal="left" vertical="center" indent="1"/>
    </xf>
    <xf numFmtId="188" fontId="149" fillId="25" borderId="0" xfId="647" applyNumberFormat="1" applyFont="1" applyFill="1" applyBorder="1" applyAlignment="1">
      <alignment horizontal="right" vertical="center"/>
    </xf>
    <xf numFmtId="189" fontId="152" fillId="0" borderId="0" xfId="453" applyNumberFormat="1" applyFont="1" applyFill="1" applyBorder="1" applyAlignment="1">
      <alignment horizontal="right" vertical="center"/>
    </xf>
    <xf numFmtId="188" fontId="149" fillId="0" borderId="0" xfId="647" applyNumberFormat="1" applyFont="1" applyFill="1" applyBorder="1" applyAlignment="1">
      <alignment horizontal="right" vertical="center"/>
    </xf>
    <xf numFmtId="166" fontId="149" fillId="25" borderId="0" xfId="456" applyNumberFormat="1" applyFont="1" applyFill="1" applyBorder="1" applyAlignment="1">
      <alignment horizontal="right" vertical="center"/>
    </xf>
    <xf numFmtId="189" fontId="152" fillId="25" borderId="0" xfId="453" applyNumberFormat="1" applyFont="1" applyFill="1" applyBorder="1" applyAlignment="1">
      <alignment horizontal="right" vertical="center"/>
    </xf>
    <xf numFmtId="0" fontId="139" fillId="0" borderId="0" xfId="456" applyFont="1" applyFill="1" applyAlignment="1">
      <alignment horizontal="right" vertical="top"/>
    </xf>
    <xf numFmtId="0" fontId="153" fillId="0" borderId="0" xfId="456" applyFont="1" applyFill="1" applyAlignment="1">
      <alignment horizontal="right" vertical="top"/>
    </xf>
    <xf numFmtId="0" fontId="111" fillId="0" borderId="0" xfId="456" applyFont="1" applyFill="1" applyAlignment="1">
      <alignment vertical="center"/>
    </xf>
    <xf numFmtId="167" fontId="111" fillId="25" borderId="0" xfId="647" applyNumberFormat="1" applyFont="1" applyFill="1" applyBorder="1" applyAlignment="1">
      <alignment vertical="center" wrapText="1"/>
    </xf>
    <xf numFmtId="167" fontId="111" fillId="0" borderId="0" xfId="647" applyNumberFormat="1" applyFont="1" applyFill="1" applyBorder="1" applyAlignment="1">
      <alignment vertical="center" wrapText="1"/>
    </xf>
    <xf numFmtId="4" fontId="111" fillId="0" borderId="0" xfId="647" applyNumberFormat="1" applyFont="1" applyFill="1" applyBorder="1" applyAlignment="1">
      <alignment vertical="center" wrapText="1"/>
    </xf>
    <xf numFmtId="4" fontId="111" fillId="25" borderId="0" xfId="647" applyNumberFormat="1" applyFont="1" applyFill="1" applyBorder="1" applyAlignment="1">
      <alignment vertical="center" wrapText="1"/>
    </xf>
    <xf numFmtId="0" fontId="111" fillId="25" borderId="0" xfId="456" applyFont="1" applyFill="1" applyAlignment="1">
      <alignment horizontal="center"/>
    </xf>
    <xf numFmtId="0" fontId="111" fillId="25" borderId="0" xfId="456" applyFont="1" applyFill="1" applyAlignment="1">
      <alignment horizontal="right"/>
    </xf>
    <xf numFmtId="43" fontId="25" fillId="25" borderId="0" xfId="456" applyNumberFormat="1" applyFont="1" applyFill="1" applyAlignment="1">
      <alignment horizontal="right" vertical="center"/>
    </xf>
    <xf numFmtId="43" fontId="111" fillId="0" borderId="0" xfId="456" applyNumberFormat="1" applyFont="1" applyFill="1" applyAlignment="1">
      <alignment horizontal="right"/>
    </xf>
    <xf numFmtId="178" fontId="111" fillId="0" borderId="0" xfId="456" applyNumberFormat="1" applyFont="1" applyFill="1" applyAlignment="1">
      <alignment horizontal="right"/>
    </xf>
    <xf numFmtId="43" fontId="111" fillId="25" borderId="0" xfId="456" applyNumberFormat="1" applyFont="1" applyFill="1" applyAlignment="1">
      <alignment horizontal="right"/>
    </xf>
    <xf numFmtId="0" fontId="111" fillId="25" borderId="0" xfId="456" applyFont="1" applyFill="1"/>
    <xf numFmtId="43" fontId="111" fillId="25" borderId="0" xfId="456" applyNumberFormat="1" applyFont="1" applyFill="1" applyAlignment="1">
      <alignment horizontal="right" vertical="center"/>
    </xf>
    <xf numFmtId="43" fontId="25" fillId="25" borderId="0" xfId="456" applyNumberFormat="1" applyFont="1" applyFill="1" applyAlignment="1">
      <alignment horizontal="right"/>
    </xf>
    <xf numFmtId="188" fontId="111" fillId="25" borderId="0" xfId="456" applyNumberFormat="1" applyFont="1" applyFill="1"/>
    <xf numFmtId="191" fontId="111" fillId="25" borderId="0" xfId="456" applyNumberFormat="1" applyFont="1" applyFill="1" applyAlignment="1">
      <alignment horizontal="right"/>
    </xf>
    <xf numFmtId="167" fontId="111" fillId="25" borderId="0" xfId="456" applyNumberFormat="1" applyFont="1" applyFill="1" applyAlignment="1">
      <alignment horizontal="center"/>
    </xf>
    <xf numFmtId="167" fontId="111" fillId="0" borderId="0" xfId="456" applyNumberFormat="1" applyFont="1" applyFill="1" applyAlignment="1">
      <alignment horizontal="center"/>
    </xf>
    <xf numFmtId="167" fontId="111" fillId="0" borderId="0" xfId="456" applyNumberFormat="1" applyFont="1" applyFill="1" applyBorder="1" applyAlignment="1">
      <alignment horizontal="left"/>
    </xf>
    <xf numFmtId="167" fontId="111" fillId="0" borderId="0" xfId="456" applyNumberFormat="1" applyFont="1" applyFill="1" applyAlignment="1">
      <alignment horizontal="left" indent="1"/>
    </xf>
    <xf numFmtId="167" fontId="111" fillId="25" borderId="0" xfId="456" applyNumberFormat="1" applyFont="1" applyFill="1" applyAlignment="1">
      <alignment horizontal="right" vertical="center"/>
    </xf>
    <xf numFmtId="0" fontId="157" fillId="0" borderId="0" xfId="452" applyFont="1" applyFill="1"/>
    <xf numFmtId="0" fontId="157" fillId="0" borderId="0" xfId="452" applyFont="1" applyFill="1" applyAlignment="1">
      <alignment horizontal="right"/>
    </xf>
    <xf numFmtId="0" fontId="81" fillId="0" borderId="0" xfId="452" applyFont="1" applyFill="1"/>
    <xf numFmtId="0" fontId="96" fillId="0" borderId="0" xfId="452" applyFill="1" applyBorder="1"/>
    <xf numFmtId="0" fontId="113" fillId="0" borderId="0" xfId="452" applyFont="1" applyFill="1" applyBorder="1" applyAlignment="1">
      <alignment horizontal="left"/>
    </xf>
    <xf numFmtId="4" fontId="96" fillId="0" borderId="0" xfId="452" applyNumberFormat="1" applyFill="1" applyBorder="1"/>
    <xf numFmtId="3" fontId="96" fillId="0" borderId="0" xfId="452" applyNumberFormat="1" applyFill="1" applyBorder="1"/>
    <xf numFmtId="0" fontId="81" fillId="0" borderId="0" xfId="452" applyFont="1" applyFill="1" applyBorder="1" applyAlignment="1">
      <alignment horizontal="left"/>
    </xf>
    <xf numFmtId="4" fontId="158" fillId="0" borderId="0" xfId="452" applyNumberFormat="1" applyFont="1" applyFill="1" applyBorder="1"/>
    <xf numFmtId="0" fontId="81" fillId="0" borderId="0" xfId="452" applyFont="1" applyFill="1" applyBorder="1"/>
    <xf numFmtId="0" fontId="81" fillId="0" borderId="0" xfId="452" applyFont="1" applyFill="1" applyBorder="1" applyAlignment="1">
      <alignment horizontal="left" wrapText="1"/>
    </xf>
    <xf numFmtId="0" fontId="81" fillId="0" borderId="0" xfId="452" applyFont="1" applyFill="1" applyBorder="1" applyAlignment="1">
      <alignment wrapText="1"/>
    </xf>
    <xf numFmtId="0" fontId="113" fillId="0" borderId="0" xfId="452" applyFont="1" applyFill="1"/>
    <xf numFmtId="0" fontId="113" fillId="0" borderId="0" xfId="452" applyFont="1" applyFill="1" applyAlignment="1">
      <alignment horizontal="right"/>
    </xf>
    <xf numFmtId="0" fontId="113" fillId="0" borderId="11" xfId="452" applyFont="1" applyFill="1" applyBorder="1" applyAlignment="1">
      <alignment horizontal="right"/>
    </xf>
    <xf numFmtId="0" fontId="113" fillId="0" borderId="0" xfId="452" applyFont="1" applyFill="1" applyBorder="1"/>
    <xf numFmtId="0" fontId="53" fillId="0" borderId="0" xfId="452" applyFont="1" applyFill="1" applyAlignment="1">
      <alignment vertical="center"/>
    </xf>
    <xf numFmtId="178" fontId="71" fillId="0" borderId="23" xfId="452" applyNumberFormat="1" applyFont="1" applyFill="1" applyBorder="1" applyAlignment="1">
      <alignment horizontal="right" vertical="center"/>
    </xf>
    <xf numFmtId="0" fontId="53" fillId="0" borderId="0" xfId="452" applyFont="1" applyFill="1" applyBorder="1" applyAlignment="1">
      <alignment horizontal="right" vertical="center"/>
    </xf>
    <xf numFmtId="0" fontId="53" fillId="0" borderId="0" xfId="452" applyFont="1" applyFill="1" applyBorder="1" applyAlignment="1">
      <alignment vertical="center"/>
    </xf>
    <xf numFmtId="0" fontId="85" fillId="0" borderId="0" xfId="452" applyFont="1" applyFill="1" applyAlignment="1">
      <alignment vertical="center"/>
    </xf>
    <xf numFmtId="41" fontId="159" fillId="0" borderId="42" xfId="452" applyNumberFormat="1" applyFont="1" applyFill="1" applyBorder="1" applyAlignment="1">
      <alignment horizontal="right" vertical="center"/>
    </xf>
    <xf numFmtId="178" fontId="53" fillId="0" borderId="27" xfId="452" applyNumberFormat="1" applyFont="1" applyFill="1" applyBorder="1" applyAlignment="1">
      <alignment vertical="center" wrapText="1"/>
    </xf>
    <xf numFmtId="0" fontId="53" fillId="0" borderId="27" xfId="452" applyFont="1" applyFill="1" applyBorder="1" applyAlignment="1">
      <alignment horizontal="left" vertical="center" wrapText="1"/>
    </xf>
    <xf numFmtId="192" fontId="53" fillId="0" borderId="42" xfId="452" applyNumberFormat="1" applyFont="1" applyFill="1" applyBorder="1" applyAlignment="1">
      <alignment horizontal="center" vertical="center"/>
    </xf>
    <xf numFmtId="0" fontId="81" fillId="0" borderId="42" xfId="452" applyFont="1" applyFill="1" applyBorder="1" applyAlignment="1">
      <alignment horizontal="center" vertical="center"/>
    </xf>
    <xf numFmtId="190" fontId="159" fillId="0" borderId="42" xfId="452" applyNumberFormat="1" applyFont="1" applyFill="1" applyBorder="1" applyAlignment="1">
      <alignment horizontal="right" vertical="center"/>
    </xf>
    <xf numFmtId="178" fontId="53" fillId="0" borderId="42" xfId="452" applyNumberFormat="1" applyFont="1" applyFill="1" applyBorder="1" applyAlignment="1">
      <alignment horizontal="right" vertical="center"/>
    </xf>
    <xf numFmtId="0" fontId="53" fillId="0" borderId="36" xfId="452" applyFont="1" applyFill="1" applyBorder="1" applyAlignment="1">
      <alignment horizontal="left" vertical="center" wrapText="1"/>
    </xf>
    <xf numFmtId="0" fontId="85" fillId="0" borderId="0" xfId="452" applyFont="1" applyFill="1" applyBorder="1" applyAlignment="1">
      <alignment vertical="center"/>
    </xf>
    <xf numFmtId="190" fontId="53" fillId="0" borderId="27" xfId="452" applyNumberFormat="1" applyFont="1" applyFill="1" applyBorder="1" applyAlignment="1">
      <alignment vertical="center" wrapText="1"/>
    </xf>
    <xf numFmtId="0" fontId="53" fillId="0" borderId="23" xfId="452" applyFont="1" applyFill="1" applyBorder="1" applyAlignment="1">
      <alignment horizontal="center" vertical="center"/>
    </xf>
    <xf numFmtId="0" fontId="53" fillId="0" borderId="42" xfId="452" applyFont="1" applyFill="1" applyBorder="1" applyAlignment="1">
      <alignment horizontal="center" vertical="center"/>
    </xf>
    <xf numFmtId="49" fontId="53" fillId="0" borderId="15" xfId="452" applyNumberFormat="1" applyFont="1" applyFill="1" applyBorder="1" applyAlignment="1">
      <alignment horizontal="center" vertical="center"/>
    </xf>
    <xf numFmtId="0" fontId="81" fillId="0" borderId="20" xfId="452" applyFont="1" applyFill="1" applyBorder="1" applyAlignment="1">
      <alignment horizontal="center" vertical="center"/>
    </xf>
    <xf numFmtId="178" fontId="159" fillId="0" borderId="42" xfId="452" applyNumberFormat="1" applyFont="1" applyFill="1" applyBorder="1" applyAlignment="1">
      <alignment horizontal="right" vertical="center"/>
    </xf>
    <xf numFmtId="0" fontId="81" fillId="0" borderId="23" xfId="452" applyFont="1" applyFill="1" applyBorder="1" applyAlignment="1">
      <alignment horizontal="center" vertical="center"/>
    </xf>
    <xf numFmtId="190" fontId="53" fillId="0" borderId="42" xfId="452" applyNumberFormat="1" applyFont="1" applyFill="1" applyBorder="1" applyAlignment="1">
      <alignment horizontal="right" vertical="center"/>
    </xf>
    <xf numFmtId="41" fontId="53" fillId="0" borderId="42" xfId="452" applyNumberFormat="1" applyFont="1" applyFill="1" applyBorder="1" applyAlignment="1">
      <alignment horizontal="right" vertical="center"/>
    </xf>
    <xf numFmtId="41" fontId="53" fillId="0" borderId="27" xfId="452" applyNumberFormat="1" applyFont="1" applyFill="1" applyBorder="1" applyAlignment="1">
      <alignment vertical="center" wrapText="1"/>
    </xf>
    <xf numFmtId="178" fontId="53" fillId="0" borderId="42" xfId="452" applyNumberFormat="1" applyFont="1" applyFill="1" applyBorder="1" applyAlignment="1">
      <alignment vertical="center"/>
    </xf>
    <xf numFmtId="190" fontId="53" fillId="0" borderId="42" xfId="452" applyNumberFormat="1" applyFont="1" applyFill="1" applyBorder="1" applyAlignment="1">
      <alignment vertical="center" wrapText="1"/>
    </xf>
    <xf numFmtId="0" fontId="53" fillId="0" borderId="42" xfId="452" applyFont="1" applyFill="1" applyBorder="1" applyAlignment="1">
      <alignment horizontal="left" vertical="center" wrapText="1"/>
    </xf>
    <xf numFmtId="41" fontId="159" fillId="0" borderId="27" xfId="452" applyNumberFormat="1" applyFont="1" applyFill="1" applyBorder="1" applyAlignment="1">
      <alignment horizontal="right" vertical="center"/>
    </xf>
    <xf numFmtId="0" fontId="53" fillId="0" borderId="15" xfId="452" applyFont="1" applyFill="1" applyBorder="1" applyAlignment="1">
      <alignment horizontal="center" vertical="center"/>
    </xf>
    <xf numFmtId="0" fontId="85" fillId="0" borderId="0" xfId="452" applyFont="1" applyFill="1" applyAlignment="1">
      <alignment horizontal="center" vertical="center"/>
    </xf>
    <xf numFmtId="0" fontId="53" fillId="0" borderId="45" xfId="452" applyFont="1" applyFill="1" applyBorder="1" applyAlignment="1">
      <alignment horizontal="center" vertical="center"/>
    </xf>
    <xf numFmtId="0" fontId="53" fillId="0" borderId="14" xfId="452" applyFont="1" applyFill="1" applyBorder="1" applyAlignment="1">
      <alignment horizontal="center" vertical="center"/>
    </xf>
    <xf numFmtId="0" fontId="103" fillId="0" borderId="0" xfId="452" applyFont="1" applyFill="1" applyBorder="1" applyAlignment="1">
      <alignment horizontal="right"/>
    </xf>
    <xf numFmtId="0" fontId="81" fillId="0" borderId="0" xfId="452" applyFont="1" applyFill="1" applyBorder="1" applyAlignment="1">
      <alignment horizontal="right"/>
    </xf>
    <xf numFmtId="0" fontId="150" fillId="0" borderId="0" xfId="452" applyFont="1" applyFill="1"/>
    <xf numFmtId="0" fontId="153" fillId="0" borderId="0" xfId="452" applyFont="1" applyFill="1" applyBorder="1" applyAlignment="1">
      <alignment horizontal="center"/>
    </xf>
    <xf numFmtId="0" fontId="153" fillId="0" borderId="0" xfId="452" applyFont="1" applyFill="1" applyBorder="1" applyAlignment="1"/>
    <xf numFmtId="0" fontId="146" fillId="0" borderId="0" xfId="452" applyFont="1" applyFill="1"/>
    <xf numFmtId="43" fontId="146" fillId="0" borderId="0" xfId="452" applyNumberFormat="1" applyFont="1" applyFill="1" applyAlignment="1">
      <alignment horizontal="right" vertical="center"/>
    </xf>
    <xf numFmtId="4" fontId="146" fillId="0" borderId="0" xfId="452" applyNumberFormat="1" applyFont="1" applyFill="1" applyAlignment="1">
      <alignment horizontal="right" vertical="center"/>
    </xf>
    <xf numFmtId="41" fontId="146" fillId="0" borderId="0" xfId="452" applyNumberFormat="1" applyFont="1" applyFill="1" applyAlignment="1">
      <alignment horizontal="right" vertical="center"/>
    </xf>
    <xf numFmtId="167" fontId="146" fillId="0" borderId="0" xfId="452" applyNumberFormat="1" applyFont="1" applyFill="1" applyAlignment="1">
      <alignment horizontal="center" vertical="center" wrapText="1"/>
    </xf>
    <xf numFmtId="167" fontId="146" fillId="0" borderId="0" xfId="452" applyNumberFormat="1" applyFont="1" applyFill="1" applyBorder="1" applyAlignment="1">
      <alignment horizontal="center" vertical="center"/>
    </xf>
    <xf numFmtId="167" fontId="150" fillId="0" borderId="0" xfId="452" applyNumberFormat="1" applyFont="1" applyFill="1" applyAlignment="1">
      <alignment horizontal="center"/>
    </xf>
    <xf numFmtId="167" fontId="64" fillId="0" borderId="0" xfId="452" applyNumberFormat="1" applyFont="1" applyFill="1"/>
    <xf numFmtId="0" fontId="145" fillId="25" borderId="72" xfId="647" quotePrefix="1" applyFont="1" applyFill="1" applyBorder="1" applyAlignment="1">
      <alignment horizontal="center" vertical="center"/>
    </xf>
    <xf numFmtId="0" fontId="154" fillId="25" borderId="72" xfId="647" quotePrefix="1" applyFont="1" applyFill="1" applyBorder="1" applyAlignment="1">
      <alignment horizontal="left" vertical="center" wrapText="1" indent="1"/>
    </xf>
    <xf numFmtId="178" fontId="154" fillId="25" borderId="72" xfId="647" applyNumberFormat="1" applyFont="1" applyFill="1" applyBorder="1" applyAlignment="1">
      <alignment horizontal="right" vertical="center"/>
    </xf>
    <xf numFmtId="178" fontId="156" fillId="0" borderId="72" xfId="453" applyNumberFormat="1" applyFont="1" applyFill="1" applyBorder="1" applyAlignment="1">
      <alignment horizontal="right" vertical="center"/>
    </xf>
    <xf numFmtId="189" fontId="156" fillId="25" borderId="72" xfId="453" applyNumberFormat="1" applyFont="1" applyFill="1" applyBorder="1" applyAlignment="1">
      <alignment horizontal="right" vertical="center"/>
    </xf>
    <xf numFmtId="189" fontId="156" fillId="25" borderId="73" xfId="453" applyNumberFormat="1" applyFont="1" applyFill="1" applyBorder="1" applyAlignment="1">
      <alignment horizontal="right" vertical="center"/>
    </xf>
    <xf numFmtId="0" fontId="154" fillId="25" borderId="82" xfId="647" applyFont="1" applyFill="1" applyBorder="1" applyAlignment="1">
      <alignment horizontal="left" vertical="center" wrapText="1" indent="1"/>
    </xf>
    <xf numFmtId="178" fontId="154" fillId="25" borderId="82" xfId="647" applyNumberFormat="1" applyFont="1" applyFill="1" applyBorder="1" applyAlignment="1">
      <alignment horizontal="right" vertical="center"/>
    </xf>
    <xf numFmtId="178" fontId="156" fillId="0" borderId="82" xfId="453" applyNumberFormat="1" applyFont="1" applyFill="1" applyBorder="1" applyAlignment="1">
      <alignment horizontal="right" vertical="center"/>
    </xf>
    <xf numFmtId="189" fontId="156" fillId="25" borderId="83" xfId="453" applyNumberFormat="1" applyFont="1" applyFill="1" applyBorder="1" applyAlignment="1">
      <alignment horizontal="right" vertical="center"/>
    </xf>
    <xf numFmtId="184" fontId="65" fillId="0" borderId="20" xfId="449" applyNumberFormat="1" applyFont="1" applyFill="1" applyBorder="1" applyAlignment="1">
      <alignment horizontal="right"/>
    </xf>
    <xf numFmtId="184" fontId="160" fillId="0" borderId="20" xfId="449" applyNumberFormat="1" applyFont="1" applyFill="1" applyBorder="1" applyAlignment="1">
      <alignment horizontal="right"/>
    </xf>
    <xf numFmtId="0" fontId="161" fillId="0" borderId="0" xfId="0" applyFont="1" applyBorder="1" applyAlignment="1" applyProtection="1">
      <alignment horizontal="left"/>
    </xf>
    <xf numFmtId="0" fontId="161" fillId="0" borderId="0" xfId="0" applyFont="1"/>
    <xf numFmtId="0" fontId="91" fillId="0" borderId="0" xfId="0" applyFont="1" applyAlignment="1">
      <alignment horizontal="center" vertical="center" wrapText="1"/>
    </xf>
    <xf numFmtId="0" fontId="91" fillId="25" borderId="0" xfId="0" applyFont="1" applyFill="1" applyAlignment="1">
      <alignment horizontal="center" vertical="center" wrapText="1"/>
    </xf>
    <xf numFmtId="0" fontId="92" fillId="0" borderId="0" xfId="0" applyFont="1" applyAlignment="1">
      <alignment horizontal="center"/>
    </xf>
    <xf numFmtId="165" fontId="64" fillId="0" borderId="0" xfId="451" applyFont="1" applyAlignment="1">
      <alignment horizontal="center"/>
    </xf>
    <xf numFmtId="165" fontId="67" fillId="0" borderId="54" xfId="339" applyFont="1" applyBorder="1" applyAlignment="1" applyProtection="1">
      <alignment horizontal="center" vertical="center"/>
    </xf>
    <xf numFmtId="165" fontId="67" fillId="0" borderId="64" xfId="339" applyFont="1" applyBorder="1" applyAlignment="1" applyProtection="1">
      <alignment horizontal="center" vertical="center"/>
    </xf>
    <xf numFmtId="165" fontId="67" fillId="0" borderId="65" xfId="339" applyFont="1" applyBorder="1" applyAlignment="1" applyProtection="1">
      <alignment horizontal="center" vertical="center"/>
    </xf>
    <xf numFmtId="165" fontId="67" fillId="0" borderId="49" xfId="339" applyFont="1" applyBorder="1" applyAlignment="1" applyProtection="1">
      <alignment horizontal="center" vertical="center"/>
    </xf>
    <xf numFmtId="165" fontId="67" fillId="0" borderId="28" xfId="339" applyFont="1" applyBorder="1" applyAlignment="1" applyProtection="1">
      <alignment horizontal="center" vertical="center"/>
    </xf>
    <xf numFmtId="165" fontId="67" fillId="0" borderId="45" xfId="339" applyFont="1" applyBorder="1" applyAlignment="1" applyProtection="1">
      <alignment horizontal="center" vertical="center"/>
    </xf>
    <xf numFmtId="0" fontId="64" fillId="0" borderId="27" xfId="313" applyFont="1" applyFill="1" applyBorder="1" applyAlignment="1">
      <alignment horizontal="center" vertical="center"/>
    </xf>
    <xf numFmtId="0" fontId="64" fillId="0" borderId="28" xfId="313" applyFont="1" applyFill="1" applyBorder="1" applyAlignment="1">
      <alignment horizontal="center" vertical="center"/>
    </xf>
    <xf numFmtId="0" fontId="64" fillId="0" borderId="45" xfId="313" applyFont="1" applyFill="1" applyBorder="1" applyAlignment="1">
      <alignment horizontal="center" vertical="center"/>
    </xf>
    <xf numFmtId="0" fontId="64" fillId="0" borderId="10" xfId="313" applyFont="1" applyFill="1" applyBorder="1" applyAlignment="1">
      <alignment horizontal="center" vertical="center"/>
    </xf>
    <xf numFmtId="0" fontId="64" fillId="0" borderId="11" xfId="313" applyFont="1" applyFill="1" applyBorder="1" applyAlignment="1">
      <alignment horizontal="center" vertical="center"/>
    </xf>
    <xf numFmtId="0" fontId="64" fillId="0" borderId="14" xfId="313" applyFont="1" applyFill="1" applyBorder="1" applyAlignment="1">
      <alignment horizontal="center" vertical="center"/>
    </xf>
    <xf numFmtId="0" fontId="64" fillId="0" borderId="0" xfId="313" applyFont="1" applyFill="1" applyAlignment="1">
      <alignment horizontal="center"/>
    </xf>
    <xf numFmtId="165" fontId="64" fillId="0" borderId="0" xfId="340" applyFont="1" applyAlignment="1" applyProtection="1">
      <alignment horizontal="center"/>
    </xf>
    <xf numFmtId="165" fontId="67" fillId="0" borderId="10" xfId="340" applyFont="1" applyBorder="1" applyAlignment="1" applyProtection="1">
      <alignment horizontal="center" vertical="center"/>
    </xf>
    <xf numFmtId="165" fontId="67" fillId="0" borderId="14" xfId="340" applyFont="1" applyBorder="1" applyAlignment="1" applyProtection="1">
      <alignment horizontal="center" vertical="center"/>
    </xf>
    <xf numFmtId="165" fontId="67" fillId="0" borderId="18" xfId="340" applyFont="1" applyBorder="1" applyAlignment="1" applyProtection="1">
      <alignment horizontal="center" vertical="center"/>
    </xf>
    <xf numFmtId="165" fontId="67" fillId="0" borderId="35" xfId="340" applyFont="1" applyBorder="1" applyAlignment="1" applyProtection="1">
      <alignment horizontal="center" vertical="center"/>
    </xf>
    <xf numFmtId="165" fontId="85" fillId="0" borderId="27" xfId="340" applyFont="1" applyBorder="1" applyAlignment="1" applyProtection="1">
      <alignment horizontal="center" vertical="center"/>
    </xf>
    <xf numFmtId="165" fontId="85" fillId="0" borderId="45" xfId="340" applyFont="1" applyBorder="1" applyAlignment="1" applyProtection="1">
      <alignment horizontal="center" vertical="center"/>
    </xf>
    <xf numFmtId="0" fontId="118" fillId="0" borderId="0" xfId="0" applyFont="1" applyAlignment="1" applyProtection="1">
      <alignment horizontal="center"/>
      <protection locked="0" hidden="1"/>
    </xf>
    <xf numFmtId="0" fontId="122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1" fillId="0" borderId="27" xfId="0" applyFont="1" applyBorder="1" applyAlignment="1" applyProtection="1">
      <alignment horizontal="center" vertical="center"/>
      <protection locked="0" hidden="1"/>
    </xf>
    <xf numFmtId="0" fontId="121" fillId="0" borderId="28" xfId="0" applyFont="1" applyBorder="1" applyAlignment="1" applyProtection="1">
      <alignment horizontal="center" vertical="center"/>
      <protection locked="0" hidden="1"/>
    </xf>
    <xf numFmtId="165" fontId="70" fillId="0" borderId="0" xfId="340" quotePrefix="1" applyFont="1" applyBorder="1" applyAlignment="1"/>
    <xf numFmtId="0" fontId="70" fillId="0" borderId="0" xfId="0" applyFont="1" applyBorder="1" applyAlignment="1"/>
    <xf numFmtId="0" fontId="89" fillId="0" borderId="0" xfId="0" applyFont="1" applyBorder="1" applyAlignment="1"/>
    <xf numFmtId="0" fontId="89" fillId="0" borderId="0" xfId="0" applyFont="1" applyAlignment="1"/>
    <xf numFmtId="0" fontId="77" fillId="0" borderId="0" xfId="0" applyFont="1" applyFill="1" applyAlignment="1">
      <alignment vertical="center"/>
    </xf>
    <xf numFmtId="0" fontId="80" fillId="0" borderId="0" xfId="0" applyFont="1"/>
    <xf numFmtId="0" fontId="73" fillId="0" borderId="60" xfId="343" applyFont="1" applyFill="1" applyBorder="1" applyAlignment="1">
      <alignment horizontal="center" vertical="center"/>
    </xf>
    <xf numFmtId="0" fontId="73" fillId="0" borderId="41" xfId="343" applyFont="1" applyFill="1" applyBorder="1" applyAlignment="1">
      <alignment horizontal="center" vertical="center"/>
    </xf>
    <xf numFmtId="165" fontId="136" fillId="0" borderId="11" xfId="340" quotePrefix="1" applyFont="1" applyFill="1" applyBorder="1" applyAlignment="1"/>
    <xf numFmtId="0" fontId="136" fillId="0" borderId="11" xfId="0" applyFont="1" applyFill="1" applyBorder="1" applyAlignment="1"/>
    <xf numFmtId="0" fontId="135" fillId="0" borderId="11" xfId="0" applyFont="1" applyFill="1" applyBorder="1" applyAlignment="1"/>
    <xf numFmtId="0" fontId="104" fillId="24" borderId="0" xfId="299" applyFont="1" applyFill="1" applyBorder="1" applyAlignment="1">
      <alignment horizontal="left" vertical="center" wrapText="1"/>
    </xf>
    <xf numFmtId="0" fontId="104" fillId="24" borderId="0" xfId="299" applyFont="1" applyFill="1" applyBorder="1" applyAlignment="1">
      <alignment horizontal="left" vertical="top" wrapText="1"/>
    </xf>
    <xf numFmtId="165" fontId="74" fillId="25" borderId="18" xfId="483" applyNumberFormat="1" applyFont="1" applyFill="1" applyBorder="1" applyAlignment="1" applyProtection="1">
      <alignment horizontal="center"/>
    </xf>
    <xf numFmtId="165" fontId="74" fillId="25" borderId="0" xfId="483" applyNumberFormat="1" applyFont="1" applyFill="1" applyBorder="1" applyAlignment="1" applyProtection="1">
      <alignment horizontal="center"/>
    </xf>
    <xf numFmtId="165" fontId="74" fillId="25" borderId="35" xfId="483" applyNumberFormat="1" applyFont="1" applyFill="1" applyBorder="1" applyAlignment="1" applyProtection="1">
      <alignment horizontal="center"/>
    </xf>
    <xf numFmtId="165" fontId="64" fillId="25" borderId="0" xfId="483" applyNumberFormat="1" applyFont="1" applyFill="1" applyAlignment="1">
      <alignment horizontal="left"/>
    </xf>
    <xf numFmtId="165" fontId="64" fillId="25" borderId="10" xfId="483" applyNumberFormat="1" applyFont="1" applyFill="1" applyBorder="1" applyAlignment="1" applyProtection="1">
      <alignment horizontal="center" vertical="top"/>
    </xf>
    <xf numFmtId="165" fontId="64" fillId="25" borderId="11" xfId="483" applyNumberFormat="1" applyFont="1" applyFill="1" applyBorder="1" applyAlignment="1" applyProtection="1">
      <alignment horizontal="center" vertical="top"/>
    </xf>
    <xf numFmtId="165" fontId="64" fillId="25" borderId="14" xfId="483" applyNumberFormat="1" applyFont="1" applyFill="1" applyBorder="1" applyAlignment="1" applyProtection="1">
      <alignment horizontal="center" vertical="top"/>
    </xf>
    <xf numFmtId="165" fontId="64" fillId="25" borderId="10" xfId="483" applyNumberFormat="1" applyFont="1" applyFill="1" applyBorder="1" applyAlignment="1">
      <alignment horizontal="center" vertical="top"/>
    </xf>
    <xf numFmtId="165" fontId="64" fillId="25" borderId="14" xfId="483" applyNumberFormat="1" applyFont="1" applyFill="1" applyBorder="1" applyAlignment="1">
      <alignment horizontal="center" vertical="top"/>
    </xf>
    <xf numFmtId="165" fontId="74" fillId="25" borderId="36" xfId="483" applyNumberFormat="1" applyFont="1" applyFill="1" applyBorder="1" applyAlignment="1" applyProtection="1">
      <alignment horizontal="center"/>
      <protection locked="0"/>
    </xf>
    <xf numFmtId="165" fontId="74" fillId="25" borderId="29" xfId="483" applyNumberFormat="1" applyFont="1" applyFill="1" applyBorder="1" applyAlignment="1" applyProtection="1">
      <alignment horizontal="center"/>
      <protection locked="0"/>
    </xf>
    <xf numFmtId="165" fontId="74" fillId="25" borderId="37" xfId="483" applyNumberFormat="1" applyFont="1" applyFill="1" applyBorder="1" applyAlignment="1" applyProtection="1">
      <alignment horizontal="center"/>
      <protection locked="0"/>
    </xf>
    <xf numFmtId="165" fontId="64" fillId="0" borderId="10" xfId="485" applyNumberFormat="1" applyFont="1" applyBorder="1" applyAlignment="1" applyProtection="1">
      <alignment horizontal="center" vertical="top"/>
    </xf>
    <xf numFmtId="165" fontId="64" fillId="0" borderId="11" xfId="485" applyNumberFormat="1" applyFont="1" applyBorder="1" applyAlignment="1" applyProtection="1">
      <alignment horizontal="center" vertical="top"/>
    </xf>
    <xf numFmtId="165" fontId="64" fillId="0" borderId="14" xfId="485" applyNumberFormat="1" applyFont="1" applyBorder="1" applyAlignment="1" applyProtection="1">
      <alignment horizontal="center" vertical="top"/>
    </xf>
    <xf numFmtId="165" fontId="64" fillId="0" borderId="10" xfId="485" applyNumberFormat="1" applyFont="1" applyBorder="1" applyAlignment="1">
      <alignment horizontal="center" vertical="top"/>
    </xf>
    <xf numFmtId="165" fontId="64" fillId="0" borderId="14" xfId="485" applyNumberFormat="1" applyFont="1" applyBorder="1" applyAlignment="1">
      <alignment horizontal="center" vertical="top"/>
    </xf>
    <xf numFmtId="165" fontId="74" fillId="25" borderId="18" xfId="310" applyNumberFormat="1" applyFont="1" applyFill="1" applyBorder="1" applyAlignment="1" applyProtection="1">
      <alignment horizontal="center"/>
    </xf>
    <xf numFmtId="165" fontId="74" fillId="25" borderId="0" xfId="310" applyNumberFormat="1" applyFont="1" applyFill="1" applyBorder="1" applyAlignment="1" applyProtection="1">
      <alignment horizontal="center"/>
    </xf>
    <xf numFmtId="165" fontId="74" fillId="25" borderId="35" xfId="310" applyNumberFormat="1" applyFont="1" applyFill="1" applyBorder="1" applyAlignment="1" applyProtection="1">
      <alignment horizontal="center"/>
    </xf>
    <xf numFmtId="165" fontId="98" fillId="25" borderId="0" xfId="310" applyNumberFormat="1" applyFont="1" applyFill="1" applyAlignment="1">
      <alignment horizontal="left"/>
    </xf>
    <xf numFmtId="165" fontId="64" fillId="25" borderId="0" xfId="310" applyNumberFormat="1" applyFont="1" applyFill="1" applyAlignment="1">
      <alignment horizontal="left"/>
    </xf>
    <xf numFmtId="165" fontId="64" fillId="25" borderId="0" xfId="310" applyNumberFormat="1" applyFont="1" applyFill="1" applyAlignment="1" applyProtection="1">
      <alignment horizontal="center"/>
    </xf>
    <xf numFmtId="165" fontId="64" fillId="25" borderId="10" xfId="310" applyNumberFormat="1" applyFont="1" applyFill="1" applyBorder="1" applyAlignment="1" applyProtection="1">
      <alignment horizontal="center" vertical="top"/>
    </xf>
    <xf numFmtId="165" fontId="64" fillId="25" borderId="11" xfId="310" applyNumberFormat="1" applyFont="1" applyFill="1" applyBorder="1" applyAlignment="1" applyProtection="1">
      <alignment horizontal="center" vertical="top"/>
    </xf>
    <xf numFmtId="165" fontId="64" fillId="25" borderId="14" xfId="310" applyNumberFormat="1" applyFont="1" applyFill="1" applyBorder="1" applyAlignment="1" applyProtection="1">
      <alignment horizontal="center" vertical="top"/>
    </xf>
    <xf numFmtId="165" fontId="64" fillId="25" borderId="10" xfId="310" applyNumberFormat="1" applyFont="1" applyFill="1" applyBorder="1" applyAlignment="1">
      <alignment horizontal="center" vertical="top"/>
    </xf>
    <xf numFmtId="165" fontId="64" fillId="25" borderId="14" xfId="310" applyNumberFormat="1" applyFont="1" applyFill="1" applyBorder="1" applyAlignment="1">
      <alignment horizontal="center" vertical="top"/>
    </xf>
    <xf numFmtId="165" fontId="64" fillId="25" borderId="36" xfId="315" applyNumberFormat="1" applyFont="1" applyFill="1" applyBorder="1" applyAlignment="1">
      <alignment horizontal="center" vertical="top"/>
    </xf>
    <xf numFmtId="165" fontId="64" fillId="25" borderId="29" xfId="315" applyNumberFormat="1" applyFont="1" applyFill="1" applyBorder="1" applyAlignment="1">
      <alignment horizontal="center" vertical="top"/>
    </xf>
    <xf numFmtId="165" fontId="64" fillId="25" borderId="37" xfId="315" applyNumberFormat="1" applyFont="1" applyFill="1" applyBorder="1" applyAlignment="1">
      <alignment horizontal="center" vertical="top"/>
    </xf>
    <xf numFmtId="165" fontId="74" fillId="25" borderId="18" xfId="315" applyNumberFormat="1" applyFont="1" applyFill="1" applyBorder="1" applyAlignment="1" applyProtection="1">
      <alignment horizontal="center"/>
    </xf>
    <xf numFmtId="165" fontId="74" fillId="25" borderId="0" xfId="315" applyNumberFormat="1" applyFont="1" applyFill="1" applyBorder="1" applyAlignment="1" applyProtection="1">
      <alignment horizontal="center"/>
    </xf>
    <xf numFmtId="165" fontId="74" fillId="25" borderId="35" xfId="315" applyNumberFormat="1" applyFont="1" applyFill="1" applyBorder="1" applyAlignment="1" applyProtection="1">
      <alignment horizontal="center"/>
    </xf>
    <xf numFmtId="165" fontId="70" fillId="25" borderId="0" xfId="315" applyNumberFormat="1" applyFont="1" applyFill="1" applyAlignment="1">
      <alignment horizontal="left"/>
    </xf>
    <xf numFmtId="165" fontId="64" fillId="25" borderId="0" xfId="315" applyNumberFormat="1" applyFont="1" applyFill="1" applyAlignment="1">
      <alignment horizontal="left"/>
    </xf>
    <xf numFmtId="165" fontId="64" fillId="25" borderId="0" xfId="315" applyNumberFormat="1" applyFont="1" applyFill="1" applyAlignment="1" applyProtection="1">
      <alignment horizontal="center"/>
    </xf>
    <xf numFmtId="165" fontId="64" fillId="25" borderId="10" xfId="315" applyNumberFormat="1" applyFont="1" applyFill="1" applyBorder="1" applyAlignment="1" applyProtection="1">
      <alignment horizontal="center" vertical="top"/>
    </xf>
    <xf numFmtId="165" fontId="64" fillId="25" borderId="11" xfId="315" applyNumberFormat="1" applyFont="1" applyFill="1" applyBorder="1" applyAlignment="1" applyProtection="1">
      <alignment horizontal="center" vertical="top"/>
    </xf>
    <xf numFmtId="165" fontId="64" fillId="25" borderId="14" xfId="315" applyNumberFormat="1" applyFont="1" applyFill="1" applyBorder="1" applyAlignment="1" applyProtection="1">
      <alignment horizontal="center" vertical="top"/>
    </xf>
    <xf numFmtId="165" fontId="64" fillId="25" borderId="10" xfId="315" applyNumberFormat="1" applyFont="1" applyFill="1" applyBorder="1" applyAlignment="1">
      <alignment horizontal="center" vertical="top"/>
    </xf>
    <xf numFmtId="165" fontId="64" fillId="25" borderId="14" xfId="315" applyNumberFormat="1" applyFont="1" applyFill="1" applyBorder="1" applyAlignment="1">
      <alignment horizontal="center" vertical="top"/>
    </xf>
    <xf numFmtId="165" fontId="64" fillId="0" borderId="0" xfId="466" applyFont="1" applyAlignment="1">
      <alignment horizontal="left"/>
    </xf>
    <xf numFmtId="165" fontId="116" fillId="0" borderId="0" xfId="467" applyFont="1" applyAlignment="1">
      <alignment horizontal="center"/>
    </xf>
    <xf numFmtId="165" fontId="69" fillId="0" borderId="54" xfId="467" applyFont="1" applyBorder="1" applyAlignment="1" applyProtection="1">
      <alignment horizontal="center" vertical="center"/>
    </xf>
    <xf numFmtId="165" fontId="69" fillId="0" borderId="59" xfId="467" applyFont="1" applyBorder="1" applyAlignment="1" applyProtection="1">
      <alignment horizontal="center" vertical="center"/>
    </xf>
    <xf numFmtId="165" fontId="64" fillId="0" borderId="13" xfId="467" quotePrefix="1" applyFont="1" applyBorder="1" applyAlignment="1" applyProtection="1">
      <alignment horizontal="left"/>
    </xf>
    <xf numFmtId="165" fontId="64" fillId="0" borderId="12" xfId="467" quotePrefix="1" applyFont="1" applyBorder="1" applyAlignment="1" applyProtection="1">
      <alignment horizontal="left"/>
    </xf>
    <xf numFmtId="165" fontId="64" fillId="0" borderId="19" xfId="467" quotePrefix="1" applyFont="1" applyBorder="1" applyAlignment="1" applyProtection="1">
      <alignment horizontal="left"/>
    </xf>
    <xf numFmtId="165" fontId="64" fillId="0" borderId="0" xfId="467" quotePrefix="1" applyFont="1" applyBorder="1" applyAlignment="1" applyProtection="1">
      <alignment horizontal="left"/>
    </xf>
    <xf numFmtId="165" fontId="65" fillId="0" borderId="60" xfId="467" applyFont="1" applyBorder="1" applyAlignment="1" applyProtection="1">
      <alignment horizontal="left"/>
    </xf>
    <xf numFmtId="165" fontId="65" fillId="0" borderId="29" xfId="467" quotePrefix="1" applyFont="1" applyBorder="1" applyAlignment="1" applyProtection="1">
      <alignment horizontal="left"/>
    </xf>
    <xf numFmtId="165" fontId="65" fillId="0" borderId="19" xfId="467" quotePrefix="1" applyFont="1" applyBorder="1" applyAlignment="1" applyProtection="1">
      <alignment horizontal="left"/>
    </xf>
    <xf numFmtId="165" fontId="65" fillId="0" borderId="0" xfId="467" quotePrefix="1" applyFont="1" applyBorder="1" applyAlignment="1" applyProtection="1">
      <alignment horizontal="left"/>
    </xf>
    <xf numFmtId="0" fontId="64" fillId="0" borderId="0" xfId="449" applyFont="1" applyAlignment="1">
      <alignment horizontal="center" vertical="center"/>
    </xf>
    <xf numFmtId="3" fontId="64" fillId="0" borderId="15" xfId="449" applyNumberFormat="1" applyFont="1" applyBorder="1" applyAlignment="1">
      <alignment horizontal="center" vertical="center"/>
    </xf>
    <xf numFmtId="3" fontId="64" fillId="0" borderId="20" xfId="449" applyNumberFormat="1" applyFont="1" applyBorder="1" applyAlignment="1">
      <alignment horizontal="center" vertical="center"/>
    </xf>
    <xf numFmtId="3" fontId="64" fillId="0" borderId="23" xfId="449" applyNumberFormat="1" applyFont="1" applyBorder="1" applyAlignment="1">
      <alignment horizontal="center" vertical="center"/>
    </xf>
    <xf numFmtId="165" fontId="64" fillId="0" borderId="17" xfId="341" applyFont="1" applyBorder="1" applyAlignment="1">
      <alignment horizontal="center" vertical="center" wrapText="1"/>
    </xf>
    <xf numFmtId="165" fontId="64" fillId="0" borderId="20" xfId="341" applyFont="1" applyBorder="1" applyAlignment="1">
      <alignment horizontal="center" vertical="center" wrapText="1"/>
    </xf>
    <xf numFmtId="165" fontId="64" fillId="0" borderId="23" xfId="341" applyFont="1" applyBorder="1" applyAlignment="1">
      <alignment horizontal="center" vertical="center" wrapText="1"/>
    </xf>
    <xf numFmtId="3" fontId="142" fillId="0" borderId="0" xfId="452" applyNumberFormat="1" applyFont="1" applyAlignment="1">
      <alignment horizontal="right" vertical="top" wrapText="1"/>
    </xf>
    <xf numFmtId="0" fontId="142" fillId="24" borderId="0" xfId="452" applyFont="1" applyFill="1" applyBorder="1" applyAlignment="1">
      <alignment horizontal="center" vertical="center" wrapText="1"/>
    </xf>
    <xf numFmtId="3" fontId="142" fillId="0" borderId="29" xfId="452" applyNumberFormat="1" applyFont="1" applyBorder="1" applyAlignment="1">
      <alignment horizontal="right" vertical="top" wrapText="1"/>
    </xf>
    <xf numFmtId="0" fontId="142" fillId="0" borderId="15" xfId="452" applyFont="1" applyBorder="1" applyAlignment="1">
      <alignment horizontal="center" vertical="center" wrapText="1"/>
    </xf>
    <xf numFmtId="0" fontId="142" fillId="0" borderId="23" xfId="452" applyFont="1" applyBorder="1" applyAlignment="1">
      <alignment horizontal="center" vertical="center" wrapText="1"/>
    </xf>
    <xf numFmtId="3" fontId="142" fillId="0" borderId="15" xfId="452" applyNumberFormat="1" applyFont="1" applyBorder="1" applyAlignment="1">
      <alignment horizontal="center" vertical="center" wrapText="1"/>
    </xf>
    <xf numFmtId="3" fontId="142" fillId="0" borderId="23" xfId="452" applyNumberFormat="1" applyFont="1" applyBorder="1" applyAlignment="1">
      <alignment horizontal="center" vertical="center" wrapText="1"/>
    </xf>
    <xf numFmtId="167" fontId="145" fillId="25" borderId="71" xfId="647" quotePrefix="1" applyNumberFormat="1" applyFont="1" applyFill="1" applyBorder="1" applyAlignment="1">
      <alignment horizontal="center" vertical="center" wrapText="1"/>
    </xf>
    <xf numFmtId="167" fontId="145" fillId="25" borderId="81" xfId="647" quotePrefix="1" applyNumberFormat="1" applyFont="1" applyFill="1" applyBorder="1" applyAlignment="1">
      <alignment horizontal="center" vertical="center" wrapText="1"/>
    </xf>
    <xf numFmtId="167" fontId="145" fillId="25" borderId="72" xfId="647" applyNumberFormat="1" applyFont="1" applyFill="1" applyBorder="1" applyAlignment="1">
      <alignment horizontal="center" vertical="center" wrapText="1"/>
    </xf>
    <xf numFmtId="167" fontId="145" fillId="25" borderId="82" xfId="647" applyNumberFormat="1" applyFont="1" applyFill="1" applyBorder="1" applyAlignment="1">
      <alignment horizontal="center" vertical="center" wrapText="1"/>
    </xf>
    <xf numFmtId="0" fontId="145" fillId="25" borderId="72" xfId="647" applyFont="1" applyFill="1" applyBorder="1" applyAlignment="1">
      <alignment horizontal="left" vertical="center" wrapText="1"/>
    </xf>
    <xf numFmtId="0" fontId="145" fillId="25" borderId="82" xfId="647" applyFont="1" applyFill="1" applyBorder="1" applyAlignment="1">
      <alignment horizontal="left" vertical="center" wrapText="1"/>
    </xf>
    <xf numFmtId="178" fontId="145" fillId="25" borderId="72" xfId="647" applyNumberFormat="1" applyFont="1" applyFill="1" applyBorder="1" applyAlignment="1">
      <alignment horizontal="right" vertical="center"/>
    </xf>
    <xf numFmtId="178" fontId="145" fillId="25" borderId="82" xfId="647" applyNumberFormat="1" applyFont="1" applyFill="1" applyBorder="1" applyAlignment="1">
      <alignment horizontal="right" vertical="center"/>
    </xf>
    <xf numFmtId="178" fontId="152" fillId="0" borderId="72" xfId="453" applyNumberFormat="1" applyFont="1" applyFill="1" applyBorder="1" applyAlignment="1">
      <alignment horizontal="right" vertical="center"/>
    </xf>
    <xf numFmtId="178" fontId="152" fillId="0" borderId="82" xfId="453" applyNumberFormat="1" applyFont="1" applyFill="1" applyBorder="1" applyAlignment="1">
      <alignment horizontal="right" vertical="center"/>
    </xf>
    <xf numFmtId="0" fontId="147" fillId="0" borderId="0" xfId="647" applyFont="1" applyFill="1" applyBorder="1" applyAlignment="1">
      <alignment horizontal="center"/>
    </xf>
    <xf numFmtId="0" fontId="147" fillId="0" borderId="0" xfId="647" applyFont="1" applyFill="1" applyAlignment="1">
      <alignment horizontal="center"/>
    </xf>
    <xf numFmtId="0" fontId="148" fillId="0" borderId="0" xfId="647" applyFont="1" applyFill="1" applyAlignment="1">
      <alignment horizontal="center"/>
    </xf>
    <xf numFmtId="167" fontId="149" fillId="25" borderId="0" xfId="647" applyNumberFormat="1" applyFont="1" applyFill="1" applyBorder="1" applyAlignment="1">
      <alignment horizontal="center" vertical="center"/>
    </xf>
    <xf numFmtId="167" fontId="150" fillId="25" borderId="71" xfId="456" applyNumberFormat="1" applyFont="1" applyFill="1" applyBorder="1" applyAlignment="1">
      <alignment horizontal="center" vertical="center" wrapText="1"/>
    </xf>
    <xf numFmtId="167" fontId="150" fillId="25" borderId="74" xfId="456" applyNumberFormat="1" applyFont="1" applyFill="1" applyBorder="1" applyAlignment="1">
      <alignment horizontal="center" vertical="center" wrapText="1"/>
    </xf>
    <xf numFmtId="167" fontId="150" fillId="0" borderId="72" xfId="456" applyNumberFormat="1" applyFont="1" applyFill="1" applyBorder="1" applyAlignment="1">
      <alignment horizontal="center" vertical="center" wrapText="1"/>
    </xf>
    <xf numFmtId="167" fontId="150" fillId="0" borderId="42" xfId="456" applyNumberFormat="1" applyFont="1" applyFill="1" applyBorder="1" applyAlignment="1">
      <alignment horizontal="center" vertical="center" wrapText="1"/>
    </xf>
    <xf numFmtId="167" fontId="150" fillId="25" borderId="72" xfId="456" applyNumberFormat="1" applyFont="1" applyFill="1" applyBorder="1" applyAlignment="1">
      <alignment horizontal="center" vertical="center" wrapText="1"/>
    </xf>
    <xf numFmtId="0" fontId="146" fillId="25" borderId="72" xfId="456" applyFont="1" applyFill="1" applyBorder="1" applyAlignment="1">
      <alignment horizontal="center"/>
    </xf>
    <xf numFmtId="4" fontId="150" fillId="0" borderId="72" xfId="456" applyNumberFormat="1" applyFont="1" applyFill="1" applyBorder="1" applyAlignment="1">
      <alignment horizontal="center" vertical="center"/>
    </xf>
    <xf numFmtId="4" fontId="146" fillId="0" borderId="72" xfId="456" applyNumberFormat="1" applyFont="1" applyFill="1" applyBorder="1" applyAlignment="1">
      <alignment horizontal="center" vertical="center"/>
    </xf>
    <xf numFmtId="41" fontId="150" fillId="25" borderId="72" xfId="456" applyNumberFormat="1" applyFont="1" applyFill="1" applyBorder="1" applyAlignment="1">
      <alignment horizontal="center" vertical="center"/>
    </xf>
    <xf numFmtId="41" fontId="146" fillId="25" borderId="72" xfId="456" applyNumberFormat="1" applyFont="1" applyFill="1" applyBorder="1" applyAlignment="1">
      <alignment horizontal="center" vertical="center"/>
    </xf>
    <xf numFmtId="43" fontId="150" fillId="25" borderId="72" xfId="456" applyNumberFormat="1" applyFont="1" applyFill="1" applyBorder="1" applyAlignment="1">
      <alignment horizontal="center" vertical="center"/>
    </xf>
    <xf numFmtId="43" fontId="150" fillId="25" borderId="73" xfId="456" applyNumberFormat="1" applyFont="1" applyFill="1" applyBorder="1" applyAlignment="1">
      <alignment horizontal="center" vertical="center"/>
    </xf>
    <xf numFmtId="167" fontId="145" fillId="25" borderId="74" xfId="647" quotePrefix="1" applyNumberFormat="1" applyFont="1" applyFill="1" applyBorder="1" applyAlignment="1">
      <alignment horizontal="center" vertical="center" wrapText="1"/>
    </xf>
    <xf numFmtId="167" fontId="145" fillId="25" borderId="42" xfId="647" applyNumberFormat="1" applyFont="1" applyFill="1" applyBorder="1" applyAlignment="1">
      <alignment horizontal="center" vertical="center" wrapText="1"/>
    </xf>
    <xf numFmtId="0" fontId="145" fillId="25" borderId="42" xfId="647" applyFont="1" applyFill="1" applyBorder="1" applyAlignment="1">
      <alignment horizontal="left" vertical="center" wrapText="1"/>
    </xf>
    <xf numFmtId="178" fontId="145" fillId="25" borderId="42" xfId="647" applyNumberFormat="1" applyFont="1" applyFill="1" applyBorder="1" applyAlignment="1">
      <alignment horizontal="right" vertical="center"/>
    </xf>
    <xf numFmtId="178" fontId="152" fillId="0" borderId="42" xfId="453" applyNumberFormat="1" applyFont="1" applyFill="1" applyBorder="1" applyAlignment="1">
      <alignment horizontal="right" vertical="center"/>
    </xf>
    <xf numFmtId="178" fontId="145" fillId="25" borderId="72" xfId="456" applyNumberFormat="1" applyFont="1" applyFill="1" applyBorder="1" applyAlignment="1">
      <alignment horizontal="right" vertical="center"/>
    </xf>
    <xf numFmtId="178" fontId="145" fillId="25" borderId="42" xfId="456" applyNumberFormat="1" applyFont="1" applyFill="1" applyBorder="1" applyAlignment="1">
      <alignment horizontal="right" vertical="center"/>
    </xf>
    <xf numFmtId="178" fontId="145" fillId="25" borderId="82" xfId="456" applyNumberFormat="1" applyFont="1" applyFill="1" applyBorder="1" applyAlignment="1">
      <alignment horizontal="right" vertical="center"/>
    </xf>
    <xf numFmtId="167" fontId="145" fillId="25" borderId="86" xfId="647" quotePrefix="1" applyNumberFormat="1" applyFont="1" applyFill="1" applyBorder="1" applyAlignment="1">
      <alignment horizontal="center" vertical="center" wrapText="1"/>
    </xf>
    <xf numFmtId="167" fontId="145" fillId="25" borderId="76" xfId="647" quotePrefix="1" applyNumberFormat="1" applyFont="1" applyFill="1" applyBorder="1" applyAlignment="1">
      <alignment horizontal="center" vertical="center" wrapText="1"/>
    </xf>
    <xf numFmtId="167" fontId="145" fillId="25" borderId="23" xfId="647" applyNumberFormat="1" applyFont="1" applyFill="1" applyBorder="1" applyAlignment="1">
      <alignment horizontal="center" vertical="center" wrapText="1"/>
    </xf>
    <xf numFmtId="167" fontId="145" fillId="25" borderId="15" xfId="647" applyNumberFormat="1" applyFont="1" applyFill="1" applyBorder="1" applyAlignment="1">
      <alignment horizontal="center" vertical="center" wrapText="1"/>
    </xf>
    <xf numFmtId="0" fontId="145" fillId="25" borderId="23" xfId="647" applyFont="1" applyFill="1" applyBorder="1" applyAlignment="1">
      <alignment horizontal="left" vertical="center" wrapText="1"/>
    </xf>
    <xf numFmtId="0" fontId="145" fillId="25" borderId="15" xfId="647" applyFont="1" applyFill="1" applyBorder="1" applyAlignment="1">
      <alignment horizontal="left" vertical="center" wrapText="1"/>
    </xf>
    <xf numFmtId="178" fontId="145" fillId="25" borderId="23" xfId="647" applyNumberFormat="1" applyFont="1" applyFill="1" applyBorder="1" applyAlignment="1">
      <alignment horizontal="right" vertical="center"/>
    </xf>
    <xf numFmtId="178" fontId="145" fillId="25" borderId="15" xfId="647" applyNumberFormat="1" applyFont="1" applyFill="1" applyBorder="1" applyAlignment="1">
      <alignment horizontal="right" vertical="center"/>
    </xf>
    <xf numFmtId="178" fontId="152" fillId="0" borderId="23" xfId="453" applyNumberFormat="1" applyFont="1" applyFill="1" applyBorder="1" applyAlignment="1">
      <alignment horizontal="right" vertical="center"/>
    </xf>
    <xf numFmtId="178" fontId="152" fillId="0" borderId="15" xfId="453" applyNumberFormat="1" applyFont="1" applyFill="1" applyBorder="1" applyAlignment="1">
      <alignment horizontal="right" vertical="center"/>
    </xf>
    <xf numFmtId="178" fontId="145" fillId="25" borderId="23" xfId="456" applyNumberFormat="1" applyFont="1" applyFill="1" applyBorder="1" applyAlignment="1">
      <alignment horizontal="right" vertical="center"/>
    </xf>
    <xf numFmtId="178" fontId="145" fillId="25" borderId="15" xfId="456" applyNumberFormat="1" applyFont="1" applyFill="1" applyBorder="1" applyAlignment="1">
      <alignment horizontal="right" vertical="center"/>
    </xf>
    <xf numFmtId="178" fontId="145" fillId="0" borderId="23" xfId="456" applyNumberFormat="1" applyFont="1" applyFill="1" applyBorder="1" applyAlignment="1">
      <alignment horizontal="right" vertical="center"/>
    </xf>
    <xf numFmtId="178" fontId="145" fillId="0" borderId="15" xfId="456" applyNumberFormat="1" applyFont="1" applyFill="1" applyBorder="1" applyAlignment="1">
      <alignment horizontal="right" vertical="center"/>
    </xf>
    <xf numFmtId="167" fontId="145" fillId="25" borderId="71" xfId="647" quotePrefix="1" applyNumberFormat="1" applyFont="1" applyFill="1" applyBorder="1" applyAlignment="1">
      <alignment horizontal="center" vertical="center"/>
    </xf>
    <xf numFmtId="167" fontId="145" fillId="25" borderId="74" xfId="647" quotePrefix="1" applyNumberFormat="1" applyFont="1" applyFill="1" applyBorder="1" applyAlignment="1">
      <alignment horizontal="center" vertical="center"/>
    </xf>
    <xf numFmtId="167" fontId="145" fillId="25" borderId="81" xfId="647" quotePrefix="1" applyNumberFormat="1" applyFont="1" applyFill="1" applyBorder="1" applyAlignment="1">
      <alignment horizontal="center" vertical="center"/>
    </xf>
    <xf numFmtId="167" fontId="145" fillId="25" borderId="72" xfId="647" quotePrefix="1" applyNumberFormat="1" applyFont="1" applyFill="1" applyBorder="1" applyAlignment="1">
      <alignment horizontal="center" vertical="center"/>
    </xf>
    <xf numFmtId="167" fontId="145" fillId="25" borderId="42" xfId="647" quotePrefix="1" applyNumberFormat="1" applyFont="1" applyFill="1" applyBorder="1" applyAlignment="1">
      <alignment horizontal="center" vertical="center"/>
    </xf>
    <xf numFmtId="167" fontId="145" fillId="25" borderId="72" xfId="647" applyNumberFormat="1" applyFont="1" applyFill="1" applyBorder="1" applyAlignment="1">
      <alignment horizontal="left" vertical="center"/>
    </xf>
    <xf numFmtId="167" fontId="145" fillId="25" borderId="42" xfId="647" applyNumberFormat="1" applyFont="1" applyFill="1" applyBorder="1" applyAlignment="1">
      <alignment horizontal="left" vertical="center"/>
    </xf>
    <xf numFmtId="167" fontId="145" fillId="25" borderId="82" xfId="647" quotePrefix="1" applyNumberFormat="1" applyFont="1" applyFill="1" applyBorder="1" applyAlignment="1">
      <alignment horizontal="center" vertical="center"/>
    </xf>
    <xf numFmtId="167" fontId="145" fillId="25" borderId="82" xfId="647" applyNumberFormat="1" applyFont="1" applyFill="1" applyBorder="1" applyAlignment="1">
      <alignment horizontal="left" vertical="center"/>
    </xf>
    <xf numFmtId="167" fontId="145" fillId="25" borderId="71" xfId="647" quotePrefix="1" applyNumberFormat="1" applyFont="1" applyFill="1" applyBorder="1" applyAlignment="1">
      <alignment horizontal="center" vertical="top" wrapText="1"/>
    </xf>
    <xf numFmtId="167" fontId="145" fillId="25" borderId="74" xfId="647" quotePrefix="1" applyNumberFormat="1" applyFont="1" applyFill="1" applyBorder="1" applyAlignment="1">
      <alignment horizontal="center" vertical="top" wrapText="1"/>
    </xf>
    <xf numFmtId="167" fontId="145" fillId="25" borderId="81" xfId="647" quotePrefix="1" applyNumberFormat="1" applyFont="1" applyFill="1" applyBorder="1" applyAlignment="1">
      <alignment horizontal="center" vertical="top" wrapText="1"/>
    </xf>
    <xf numFmtId="167" fontId="145" fillId="25" borderId="42" xfId="647" applyNumberFormat="1" applyFont="1" applyFill="1" applyBorder="1" applyAlignment="1">
      <alignment horizontal="center" vertical="top" wrapText="1"/>
    </xf>
    <xf numFmtId="0" fontId="145" fillId="25" borderId="42" xfId="647" applyFont="1" applyFill="1" applyBorder="1" applyAlignment="1">
      <alignment horizontal="left" vertical="top" wrapText="1"/>
    </xf>
    <xf numFmtId="167" fontId="145" fillId="25" borderId="86" xfId="647" quotePrefix="1" applyNumberFormat="1" applyFont="1" applyFill="1" applyBorder="1" applyAlignment="1">
      <alignment horizontal="center" vertical="center"/>
    </xf>
    <xf numFmtId="167" fontId="145" fillId="25" borderId="76" xfId="647" quotePrefix="1" applyNumberFormat="1" applyFont="1" applyFill="1" applyBorder="1" applyAlignment="1">
      <alignment horizontal="center" vertical="center"/>
    </xf>
    <xf numFmtId="167" fontId="145" fillId="25" borderId="23" xfId="647" quotePrefix="1" applyNumberFormat="1" applyFont="1" applyFill="1" applyBorder="1" applyAlignment="1">
      <alignment horizontal="center" vertical="center"/>
    </xf>
    <xf numFmtId="167" fontId="145" fillId="25" borderId="15" xfId="647" quotePrefix="1" applyNumberFormat="1" applyFont="1" applyFill="1" applyBorder="1" applyAlignment="1">
      <alignment horizontal="center" vertical="center"/>
    </xf>
    <xf numFmtId="167" fontId="145" fillId="25" borderId="23" xfId="647" applyNumberFormat="1" applyFont="1" applyFill="1" applyBorder="1" applyAlignment="1">
      <alignment horizontal="left" vertical="center"/>
    </xf>
    <xf numFmtId="167" fontId="145" fillId="25" borderId="15" xfId="647" applyNumberFormat="1" applyFont="1" applyFill="1" applyBorder="1" applyAlignment="1">
      <alignment horizontal="left" vertical="center"/>
    </xf>
    <xf numFmtId="188" fontId="145" fillId="25" borderId="23" xfId="456" applyNumberFormat="1" applyFont="1" applyFill="1" applyBorder="1" applyAlignment="1">
      <alignment horizontal="right" vertical="center"/>
    </xf>
    <xf numFmtId="188" fontId="145" fillId="25" borderId="42" xfId="456" applyNumberFormat="1" applyFont="1" applyFill="1" applyBorder="1" applyAlignment="1">
      <alignment horizontal="right" vertical="center"/>
    </xf>
    <xf numFmtId="188" fontId="145" fillId="25" borderId="15" xfId="456" applyNumberFormat="1" applyFont="1" applyFill="1" applyBorder="1" applyAlignment="1">
      <alignment horizontal="right" vertical="center"/>
    </xf>
    <xf numFmtId="0" fontId="145" fillId="25" borderId="42" xfId="647" quotePrefix="1" applyFont="1" applyFill="1" applyBorder="1" applyAlignment="1">
      <alignment horizontal="center" vertical="center"/>
    </xf>
    <xf numFmtId="49" fontId="145" fillId="25" borderId="42" xfId="647" quotePrefix="1" applyNumberFormat="1" applyFont="1" applyFill="1" applyBorder="1" applyAlignment="1">
      <alignment horizontal="center" vertical="center"/>
    </xf>
    <xf numFmtId="49" fontId="145" fillId="25" borderId="15" xfId="647" quotePrefix="1" applyNumberFormat="1" applyFont="1" applyFill="1" applyBorder="1" applyAlignment="1">
      <alignment horizontal="center" vertical="center"/>
    </xf>
    <xf numFmtId="49" fontId="145" fillId="25" borderId="42" xfId="647" applyNumberFormat="1" applyFont="1" applyFill="1" applyBorder="1" applyAlignment="1">
      <alignment horizontal="left" vertical="center" wrapText="1"/>
    </xf>
    <xf numFmtId="49" fontId="145" fillId="25" borderId="15" xfId="647" applyNumberFormat="1" applyFont="1" applyFill="1" applyBorder="1" applyAlignment="1">
      <alignment horizontal="left" vertical="center" wrapText="1"/>
    </xf>
    <xf numFmtId="188" fontId="145" fillId="25" borderId="72" xfId="456" applyNumberFormat="1" applyFont="1" applyFill="1" applyBorder="1" applyAlignment="1">
      <alignment horizontal="right" vertical="center"/>
    </xf>
    <xf numFmtId="188" fontId="145" fillId="25" borderId="82" xfId="456" applyNumberFormat="1" applyFont="1" applyFill="1" applyBorder="1" applyAlignment="1">
      <alignment horizontal="right" vertical="center"/>
    </xf>
    <xf numFmtId="0" fontId="145" fillId="25" borderId="71" xfId="647" applyFont="1" applyFill="1" applyBorder="1" applyAlignment="1">
      <alignment horizontal="center" vertical="center"/>
    </xf>
    <xf numFmtId="0" fontId="145" fillId="25" borderId="74" xfId="647" applyFont="1" applyFill="1" applyBorder="1" applyAlignment="1">
      <alignment horizontal="center" vertical="center"/>
    </xf>
    <xf numFmtId="0" fontId="145" fillId="25" borderId="81" xfId="647" applyFont="1" applyFill="1" applyBorder="1" applyAlignment="1">
      <alignment horizontal="center" vertical="center"/>
    </xf>
    <xf numFmtId="49" fontId="145" fillId="25" borderId="72" xfId="647" quotePrefix="1" applyNumberFormat="1" applyFont="1" applyFill="1" applyBorder="1" applyAlignment="1">
      <alignment horizontal="center" vertical="center"/>
    </xf>
    <xf numFmtId="49" fontId="145" fillId="25" borderId="72" xfId="647" applyNumberFormat="1" applyFont="1" applyFill="1" applyBorder="1" applyAlignment="1">
      <alignment horizontal="left" vertical="center"/>
    </xf>
    <xf numFmtId="49" fontId="145" fillId="25" borderId="42" xfId="647" applyNumberFormat="1" applyFont="1" applyFill="1" applyBorder="1" applyAlignment="1">
      <alignment horizontal="left" vertical="center"/>
    </xf>
    <xf numFmtId="49" fontId="145" fillId="25" borderId="82" xfId="647" quotePrefix="1" applyNumberFormat="1" applyFont="1" applyFill="1" applyBorder="1" applyAlignment="1">
      <alignment horizontal="center" vertical="center"/>
    </xf>
    <xf numFmtId="49" fontId="145" fillId="25" borderId="82" xfId="647" applyNumberFormat="1" applyFont="1" applyFill="1" applyBorder="1" applyAlignment="1">
      <alignment horizontal="left" vertical="center"/>
    </xf>
    <xf numFmtId="178" fontId="145" fillId="25" borderId="72" xfId="647" applyNumberFormat="1" applyFont="1" applyFill="1" applyBorder="1" applyAlignment="1">
      <alignment horizontal="center" vertical="center"/>
    </xf>
    <xf numFmtId="178" fontId="145" fillId="25" borderId="42" xfId="647" applyNumberFormat="1" applyFont="1" applyFill="1" applyBorder="1" applyAlignment="1">
      <alignment horizontal="center" vertical="center"/>
    </xf>
    <xf numFmtId="178" fontId="145" fillId="25" borderId="82" xfId="647" applyNumberFormat="1" applyFont="1" applyFill="1" applyBorder="1" applyAlignment="1">
      <alignment horizontal="center" vertical="center"/>
    </xf>
    <xf numFmtId="49" fontId="145" fillId="25" borderId="82" xfId="647" applyNumberFormat="1" applyFont="1" applyFill="1" applyBorder="1" applyAlignment="1">
      <alignment horizontal="left" vertical="center" wrapText="1"/>
    </xf>
    <xf numFmtId="0" fontId="145" fillId="25" borderId="86" xfId="647" applyFont="1" applyFill="1" applyBorder="1" applyAlignment="1">
      <alignment horizontal="center" vertical="center"/>
    </xf>
    <xf numFmtId="0" fontId="145" fillId="25" borderId="76" xfId="647" applyFont="1" applyFill="1" applyBorder="1" applyAlignment="1">
      <alignment horizontal="center" vertical="center"/>
    </xf>
    <xf numFmtId="0" fontId="145" fillId="0" borderId="86" xfId="647" applyFont="1" applyFill="1" applyBorder="1" applyAlignment="1">
      <alignment horizontal="center" vertical="center"/>
    </xf>
    <xf numFmtId="0" fontId="145" fillId="0" borderId="74" xfId="647" applyFont="1" applyFill="1" applyBorder="1" applyAlignment="1">
      <alignment horizontal="center" vertical="center"/>
    </xf>
    <xf numFmtId="0" fontId="145" fillId="0" borderId="76" xfId="647" applyFont="1" applyFill="1" applyBorder="1" applyAlignment="1">
      <alignment horizontal="center" vertical="center"/>
    </xf>
    <xf numFmtId="0" fontId="145" fillId="0" borderId="23" xfId="647" quotePrefix="1" applyFont="1" applyFill="1" applyBorder="1" applyAlignment="1">
      <alignment horizontal="center" vertical="center"/>
    </xf>
    <xf numFmtId="0" fontId="145" fillId="0" borderId="42" xfId="647" quotePrefix="1" applyFont="1" applyFill="1" applyBorder="1" applyAlignment="1">
      <alignment horizontal="center" vertical="center"/>
    </xf>
    <xf numFmtId="0" fontId="145" fillId="0" borderId="23" xfId="647" applyFont="1" applyFill="1" applyBorder="1" applyAlignment="1">
      <alignment horizontal="left" vertical="center" wrapText="1"/>
    </xf>
    <xf numFmtId="0" fontId="145" fillId="0" borderId="42" xfId="647" applyFont="1" applyFill="1" applyBorder="1" applyAlignment="1">
      <alignment horizontal="left" vertical="center" wrapText="1"/>
    </xf>
    <xf numFmtId="178" fontId="145" fillId="0" borderId="23" xfId="647" applyNumberFormat="1" applyFont="1" applyFill="1" applyBorder="1" applyAlignment="1">
      <alignment horizontal="right" vertical="center"/>
    </xf>
    <xf numFmtId="178" fontId="145" fillId="0" borderId="42" xfId="647" applyNumberFormat="1" applyFont="1" applyFill="1" applyBorder="1" applyAlignment="1">
      <alignment horizontal="right" vertical="center"/>
    </xf>
    <xf numFmtId="178" fontId="145" fillId="0" borderId="15" xfId="647" applyNumberFormat="1" applyFont="1" applyFill="1" applyBorder="1" applyAlignment="1">
      <alignment horizontal="right" vertical="center"/>
    </xf>
    <xf numFmtId="178" fontId="145" fillId="0" borderId="42" xfId="456" applyNumberFormat="1" applyFont="1" applyFill="1" applyBorder="1" applyAlignment="1">
      <alignment horizontal="right" vertical="center"/>
    </xf>
    <xf numFmtId="0" fontId="145" fillId="0" borderId="15" xfId="647" quotePrefix="1" applyFont="1" applyFill="1" applyBorder="1" applyAlignment="1">
      <alignment horizontal="center" vertical="center"/>
    </xf>
    <xf numFmtId="0" fontId="145" fillId="0" borderId="15" xfId="647" applyFont="1" applyFill="1" applyBorder="1" applyAlignment="1">
      <alignment horizontal="left" vertical="center" wrapText="1"/>
    </xf>
    <xf numFmtId="49" fontId="145" fillId="25" borderId="71" xfId="647" quotePrefix="1" applyNumberFormat="1" applyFont="1" applyFill="1" applyBorder="1" applyAlignment="1">
      <alignment horizontal="center" vertical="center"/>
    </xf>
    <xf numFmtId="49" fontId="145" fillId="25" borderId="74" xfId="647" quotePrefix="1" applyNumberFormat="1" applyFont="1" applyFill="1" applyBorder="1" applyAlignment="1">
      <alignment horizontal="center" vertical="center"/>
    </xf>
    <xf numFmtId="49" fontId="145" fillId="25" borderId="81" xfId="647" quotePrefix="1" applyNumberFormat="1" applyFont="1" applyFill="1" applyBorder="1" applyAlignment="1">
      <alignment horizontal="center" vertical="center"/>
    </xf>
    <xf numFmtId="49" fontId="145" fillId="25" borderId="72" xfId="647" applyNumberFormat="1" applyFont="1" applyFill="1" applyBorder="1" applyAlignment="1">
      <alignment horizontal="left" vertical="center" wrapText="1"/>
    </xf>
    <xf numFmtId="167" fontId="145" fillId="25" borderId="71" xfId="647" applyNumberFormat="1" applyFont="1" applyFill="1" applyBorder="1" applyAlignment="1">
      <alignment horizontal="center" vertical="center"/>
    </xf>
    <xf numFmtId="167" fontId="145" fillId="25" borderId="81" xfId="647" applyNumberFormat="1" applyFont="1" applyFill="1" applyBorder="1" applyAlignment="1">
      <alignment horizontal="center" vertical="center"/>
    </xf>
    <xf numFmtId="0" fontId="145" fillId="25" borderId="72" xfId="647" quotePrefix="1" applyFont="1" applyFill="1" applyBorder="1" applyAlignment="1">
      <alignment horizontal="center" vertical="center"/>
    </xf>
    <xf numFmtId="0" fontId="145" fillId="25" borderId="82" xfId="647" quotePrefix="1" applyFont="1" applyFill="1" applyBorder="1" applyAlignment="1">
      <alignment horizontal="center" vertical="center"/>
    </xf>
    <xf numFmtId="0" fontId="145" fillId="25" borderId="72" xfId="647" applyFont="1" applyFill="1" applyBorder="1" applyAlignment="1">
      <alignment vertical="center" wrapText="1"/>
    </xf>
    <xf numFmtId="0" fontId="145" fillId="25" borderId="82" xfId="647" applyFont="1" applyFill="1" applyBorder="1" applyAlignment="1">
      <alignment vertical="center" wrapText="1"/>
    </xf>
    <xf numFmtId="178" fontId="145" fillId="0" borderId="72" xfId="647" applyNumberFormat="1" applyFont="1" applyFill="1" applyBorder="1" applyAlignment="1">
      <alignment horizontal="right" vertical="center"/>
    </xf>
    <xf numFmtId="178" fontId="145" fillId="0" borderId="82" xfId="647" applyNumberFormat="1" applyFont="1" applyFill="1" applyBorder="1" applyAlignment="1">
      <alignment horizontal="right" vertical="center"/>
    </xf>
    <xf numFmtId="167" fontId="145" fillId="25" borderId="74" xfId="647" applyNumberFormat="1" applyFont="1" applyFill="1" applyBorder="1" applyAlignment="1">
      <alignment horizontal="center" vertical="center"/>
    </xf>
    <xf numFmtId="167" fontId="154" fillId="25" borderId="71" xfId="647" quotePrefix="1" applyNumberFormat="1" applyFont="1" applyFill="1" applyBorder="1" applyAlignment="1">
      <alignment horizontal="center" vertical="center"/>
    </xf>
    <xf numFmtId="167" fontId="154" fillId="25" borderId="81" xfId="647" quotePrefix="1" applyNumberFormat="1" applyFont="1" applyFill="1" applyBorder="1" applyAlignment="1">
      <alignment horizontal="center" vertical="center"/>
    </xf>
    <xf numFmtId="167" fontId="154" fillId="25" borderId="72" xfId="647" quotePrefix="1" applyNumberFormat="1" applyFont="1" applyFill="1" applyBorder="1" applyAlignment="1">
      <alignment horizontal="center" vertical="center"/>
    </xf>
    <xf numFmtId="167" fontId="154" fillId="25" borderId="82" xfId="647" quotePrefix="1" applyNumberFormat="1" applyFont="1" applyFill="1" applyBorder="1" applyAlignment="1">
      <alignment horizontal="center" vertical="center"/>
    </xf>
    <xf numFmtId="167" fontId="154" fillId="25" borderId="72" xfId="647" applyNumberFormat="1" applyFont="1" applyFill="1" applyBorder="1" applyAlignment="1">
      <alignment horizontal="left" vertical="center"/>
    </xf>
    <xf numFmtId="167" fontId="154" fillId="25" borderId="82" xfId="647" applyNumberFormat="1" applyFont="1" applyFill="1" applyBorder="1" applyAlignment="1">
      <alignment horizontal="left" vertical="center"/>
    </xf>
    <xf numFmtId="178" fontId="154" fillId="25" borderId="72" xfId="647" applyNumberFormat="1" applyFont="1" applyFill="1" applyBorder="1" applyAlignment="1">
      <alignment horizontal="right" vertical="center"/>
    </xf>
    <xf numFmtId="178" fontId="154" fillId="25" borderId="82" xfId="647" applyNumberFormat="1" applyFont="1" applyFill="1" applyBorder="1" applyAlignment="1">
      <alignment horizontal="right" vertical="center"/>
    </xf>
    <xf numFmtId="178" fontId="154" fillId="0" borderId="72" xfId="647" applyNumberFormat="1" applyFont="1" applyFill="1" applyBorder="1" applyAlignment="1">
      <alignment horizontal="right" vertical="center"/>
    </xf>
    <xf numFmtId="178" fontId="154" fillId="0" borderId="82" xfId="647" applyNumberFormat="1" applyFont="1" applyFill="1" applyBorder="1" applyAlignment="1">
      <alignment horizontal="right" vertical="center"/>
    </xf>
    <xf numFmtId="41" fontId="152" fillId="25" borderId="72" xfId="453" applyNumberFormat="1" applyFont="1" applyFill="1" applyBorder="1" applyAlignment="1">
      <alignment horizontal="right" vertical="center"/>
    </xf>
    <xf numFmtId="41" fontId="152" fillId="25" borderId="82" xfId="453" applyNumberFormat="1" applyFont="1" applyFill="1" applyBorder="1" applyAlignment="1">
      <alignment horizontal="right" vertical="center"/>
    </xf>
    <xf numFmtId="178" fontId="145" fillId="25" borderId="88" xfId="647" applyNumberFormat="1" applyFont="1" applyFill="1" applyBorder="1" applyAlignment="1">
      <alignment horizontal="right" vertical="center"/>
    </xf>
    <xf numFmtId="178" fontId="145" fillId="25" borderId="20" xfId="647" applyNumberFormat="1" applyFont="1" applyFill="1" applyBorder="1" applyAlignment="1">
      <alignment horizontal="right" vertical="center"/>
    </xf>
    <xf numFmtId="178" fontId="152" fillId="0" borderId="88" xfId="453" applyNumberFormat="1" applyFont="1" applyFill="1" applyBorder="1" applyAlignment="1">
      <alignment horizontal="right" vertical="center"/>
    </xf>
    <xf numFmtId="178" fontId="152" fillId="0" borderId="20" xfId="453" applyNumberFormat="1" applyFont="1" applyFill="1" applyBorder="1" applyAlignment="1">
      <alignment horizontal="right" vertical="center"/>
    </xf>
    <xf numFmtId="178" fontId="152" fillId="25" borderId="88" xfId="453" applyNumberFormat="1" applyFont="1" applyFill="1" applyBorder="1" applyAlignment="1">
      <alignment horizontal="right" vertical="center"/>
    </xf>
    <xf numFmtId="178" fontId="152" fillId="25" borderId="20" xfId="453" applyNumberFormat="1" applyFont="1" applyFill="1" applyBorder="1" applyAlignment="1">
      <alignment horizontal="right" vertical="center"/>
    </xf>
    <xf numFmtId="49" fontId="145" fillId="25" borderId="23" xfId="647" quotePrefix="1" applyNumberFormat="1" applyFont="1" applyFill="1" applyBorder="1" applyAlignment="1">
      <alignment horizontal="center" vertical="center"/>
    </xf>
    <xf numFmtId="49" fontId="145" fillId="25" borderId="23" xfId="647" applyNumberFormat="1" applyFont="1" applyFill="1" applyBorder="1" applyAlignment="1">
      <alignment horizontal="left" vertical="center" wrapText="1"/>
    </xf>
    <xf numFmtId="178" fontId="152" fillId="25" borderId="23" xfId="453" applyNumberFormat="1" applyFont="1" applyFill="1" applyBorder="1" applyAlignment="1">
      <alignment horizontal="right" vertical="center"/>
    </xf>
    <xf numFmtId="178" fontId="152" fillId="25" borderId="42" xfId="453" applyNumberFormat="1" applyFont="1" applyFill="1" applyBorder="1" applyAlignment="1">
      <alignment horizontal="right" vertical="center"/>
    </xf>
    <xf numFmtId="178" fontId="152" fillId="25" borderId="15" xfId="453" applyNumberFormat="1" applyFont="1" applyFill="1" applyBorder="1" applyAlignment="1">
      <alignment horizontal="right" vertical="center"/>
    </xf>
    <xf numFmtId="41" fontId="152" fillId="25" borderId="23" xfId="453" applyNumberFormat="1" applyFont="1" applyFill="1" applyBorder="1" applyAlignment="1">
      <alignment horizontal="right" vertical="center"/>
    </xf>
    <xf numFmtId="41" fontId="152" fillId="25" borderId="15" xfId="453" applyNumberFormat="1" applyFont="1" applyFill="1" applyBorder="1" applyAlignment="1">
      <alignment horizontal="right" vertical="center"/>
    </xf>
    <xf numFmtId="0" fontId="153" fillId="0" borderId="0" xfId="452" applyFont="1" applyFill="1" applyBorder="1" applyAlignment="1">
      <alignment horizontal="center"/>
    </xf>
    <xf numFmtId="0" fontId="53" fillId="0" borderId="20" xfId="452" applyFont="1" applyFill="1" applyBorder="1" applyAlignment="1">
      <alignment horizontal="center" vertical="center"/>
    </xf>
    <xf numFmtId="0" fontId="53" fillId="0" borderId="23" xfId="452" applyFont="1" applyFill="1" applyBorder="1" applyAlignment="1">
      <alignment horizontal="center" vertical="center"/>
    </xf>
    <xf numFmtId="0" fontId="53" fillId="0" borderId="14" xfId="452" applyFont="1" applyFill="1" applyBorder="1" applyAlignment="1">
      <alignment horizontal="center" vertical="center"/>
    </xf>
    <xf numFmtId="0" fontId="53" fillId="0" borderId="35" xfId="452" applyFont="1" applyFill="1" applyBorder="1" applyAlignment="1">
      <alignment horizontal="center" vertical="center"/>
    </xf>
    <xf numFmtId="0" fontId="53" fillId="0" borderId="37" xfId="452" applyFont="1" applyFill="1" applyBorder="1" applyAlignment="1">
      <alignment horizontal="center" vertical="center"/>
    </xf>
    <xf numFmtId="0" fontId="81" fillId="0" borderId="15" xfId="452" applyFont="1" applyFill="1" applyBorder="1" applyAlignment="1">
      <alignment horizontal="center" vertical="center"/>
    </xf>
    <xf numFmtId="0" fontId="81" fillId="0" borderId="23" xfId="452" applyFont="1" applyFill="1" applyBorder="1" applyAlignment="1">
      <alignment horizontal="center" vertical="center"/>
    </xf>
    <xf numFmtId="0" fontId="53" fillId="0" borderId="15" xfId="452" applyFont="1" applyFill="1" applyBorder="1" applyAlignment="1">
      <alignment horizontal="center" vertical="center"/>
    </xf>
    <xf numFmtId="0" fontId="81" fillId="0" borderId="15" xfId="452" applyFont="1" applyFill="1" applyBorder="1" applyAlignment="1">
      <alignment horizontal="center" vertical="top" wrapText="1"/>
    </xf>
    <xf numFmtId="0" fontId="81" fillId="0" borderId="20" xfId="452" applyFont="1" applyFill="1" applyBorder="1" applyAlignment="1">
      <alignment horizontal="center" vertical="top"/>
    </xf>
    <xf numFmtId="0" fontId="81" fillId="0" borderId="23" xfId="452" applyFont="1" applyFill="1" applyBorder="1" applyAlignment="1">
      <alignment horizontal="center" vertical="top"/>
    </xf>
    <xf numFmtId="0" fontId="53" fillId="0" borderId="42" xfId="452" applyFont="1" applyFill="1" applyBorder="1" applyAlignment="1">
      <alignment horizontal="center" vertical="center"/>
    </xf>
    <xf numFmtId="0" fontId="53" fillId="0" borderId="20" xfId="452" applyFont="1" applyFill="1" applyBorder="1" applyAlignment="1">
      <alignment horizontal="center" vertical="center" wrapText="1"/>
    </xf>
    <xf numFmtId="0" fontId="53" fillId="0" borderId="23" xfId="452" applyFont="1" applyFill="1" applyBorder="1" applyAlignment="1">
      <alignment horizontal="center" vertical="center" wrapText="1"/>
    </xf>
    <xf numFmtId="0" fontId="81" fillId="0" borderId="20" xfId="452" applyFont="1" applyFill="1" applyBorder="1" applyAlignment="1">
      <alignment horizontal="center" vertical="center"/>
    </xf>
    <xf numFmtId="0" fontId="107" fillId="0" borderId="15" xfId="452" applyFont="1" applyFill="1" applyBorder="1" applyAlignment="1">
      <alignment horizontal="center" vertical="center" wrapText="1"/>
    </xf>
    <xf numFmtId="0" fontId="107" fillId="0" borderId="20" xfId="452" applyFont="1" applyFill="1" applyBorder="1" applyAlignment="1">
      <alignment horizontal="center" vertical="center" wrapText="1"/>
    </xf>
    <xf numFmtId="0" fontId="107" fillId="0" borderId="23" xfId="452" applyFont="1" applyFill="1" applyBorder="1" applyAlignment="1">
      <alignment horizontal="center" vertical="center" wrapText="1"/>
    </xf>
    <xf numFmtId="192" fontId="53" fillId="0" borderId="15" xfId="452" applyNumberFormat="1" applyFont="1" applyFill="1" applyBorder="1" applyAlignment="1">
      <alignment horizontal="center" vertical="center"/>
    </xf>
    <xf numFmtId="192" fontId="53" fillId="0" borderId="23" xfId="452" applyNumberFormat="1" applyFont="1" applyFill="1" applyBorder="1" applyAlignment="1">
      <alignment horizontal="center" vertical="center"/>
    </xf>
    <xf numFmtId="0" fontId="53" fillId="0" borderId="15" xfId="452" applyFont="1" applyFill="1" applyBorder="1" applyAlignment="1">
      <alignment horizontal="center" vertical="top" wrapText="1"/>
    </xf>
    <xf numFmtId="0" fontId="53" fillId="0" borderId="20" xfId="452" applyFont="1" applyFill="1" applyBorder="1" applyAlignment="1">
      <alignment horizontal="center" vertical="top"/>
    </xf>
    <xf numFmtId="0" fontId="53" fillId="0" borderId="23" xfId="452" applyFont="1" applyFill="1" applyBorder="1" applyAlignment="1">
      <alignment horizontal="center" vertical="top"/>
    </xf>
  </cellXfs>
  <cellStyles count="6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2" xfId="500"/>
    <cellStyle name="Normalny 16 2 2" xfId="570"/>
    <cellStyle name="Normalny 16 2 3" xfId="639"/>
    <cellStyle name="Normalny 16 3" xfId="516"/>
    <cellStyle name="Normalny 16 3 2" xfId="584"/>
    <cellStyle name="Normalny 16 4" xfId="539"/>
    <cellStyle name="Normalny 16 5" xfId="608"/>
    <cellStyle name="Normalny 17" xfId="459"/>
    <cellStyle name="Normalny 17 2" xfId="502"/>
    <cellStyle name="Normalny 17 2 2" xfId="571"/>
    <cellStyle name="Normalny 17 2 3" xfId="640"/>
    <cellStyle name="Normalny 17 3" xfId="517"/>
    <cellStyle name="Normalny 17 3 2" xfId="585"/>
    <cellStyle name="Normalny 17 4" xfId="540"/>
    <cellStyle name="Normalny 17 5" xfId="609"/>
    <cellStyle name="Normalny 18" xfId="457"/>
    <cellStyle name="Normalny 18 2" xfId="501"/>
    <cellStyle name="Normalny 19" xfId="462"/>
    <cellStyle name="Normalny 19 2" xfId="504"/>
    <cellStyle name="Normalny 19 2 2" xfId="573"/>
    <cellStyle name="Normalny 19 2 3" xfId="642"/>
    <cellStyle name="Normalny 19 3" xfId="519"/>
    <cellStyle name="Normalny 19 3 2" xfId="587"/>
    <cellStyle name="Normalny 19 4" xfId="542"/>
    <cellStyle name="Normalny 19 5" xfId="611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4"/>
    <cellStyle name="Normalny 22 2 2" xfId="592"/>
    <cellStyle name="Normalny 22 3" xfId="547"/>
    <cellStyle name="Normalny 22 4" xfId="616"/>
    <cellStyle name="Normalny 23" xfId="480"/>
    <cellStyle name="Normalny 23 2" xfId="556"/>
    <cellStyle name="Normalny 23 3" xfId="625"/>
    <cellStyle name="Normalny 24" xfId="489"/>
    <cellStyle name="Normalny 24 2" xfId="559"/>
    <cellStyle name="Normalny 24 3" xfId="628"/>
    <cellStyle name="Normalny 25" xfId="492"/>
    <cellStyle name="Normalny 25 2" xfId="493"/>
    <cellStyle name="Normalny 25 2 2" xfId="563"/>
    <cellStyle name="Normalny 25 2 3" xfId="632"/>
    <cellStyle name="Normalny 25 3" xfId="562"/>
    <cellStyle name="Normalny 25 4" xfId="631"/>
    <cellStyle name="Normalny 26" xfId="494"/>
    <cellStyle name="Normalny 26 2" xfId="564"/>
    <cellStyle name="Normalny 26 3" xfId="633"/>
    <cellStyle name="Normalny 27" xfId="495"/>
    <cellStyle name="Normalny 27 2" xfId="565"/>
    <cellStyle name="Normalny 27 3" xfId="634"/>
    <cellStyle name="Normalny 28" xfId="496"/>
    <cellStyle name="Normalny 28 2" xfId="566"/>
    <cellStyle name="Normalny 28 3" xfId="635"/>
    <cellStyle name="Normalny 29" xfId="507"/>
    <cellStyle name="Normalny 29 2" xfId="576"/>
    <cellStyle name="Normalny 29 3" xfId="645"/>
    <cellStyle name="Normalny 3" xfId="313"/>
    <cellStyle name="Normalny 3 10" xfId="469"/>
    <cellStyle name="Normalny 3 10 2" xfId="522"/>
    <cellStyle name="Normalny 3 10 2 2" xfId="590"/>
    <cellStyle name="Normalny 3 10 3" xfId="545"/>
    <cellStyle name="Normalny 3 10 4" xfId="614"/>
    <cellStyle name="Normalny 3 11" xfId="472"/>
    <cellStyle name="Normalny 3 11 2" xfId="525"/>
    <cellStyle name="Normalny 3 11 2 2" xfId="593"/>
    <cellStyle name="Normalny 3 11 3" xfId="548"/>
    <cellStyle name="Normalny 3 11 4" xfId="617"/>
    <cellStyle name="Normalny 3 12" xfId="474"/>
    <cellStyle name="Normalny 3 12 2" xfId="527"/>
    <cellStyle name="Normalny 3 12 2 2" xfId="595"/>
    <cellStyle name="Normalny 3 12 3" xfId="550"/>
    <cellStyle name="Normalny 3 12 4" xfId="619"/>
    <cellStyle name="Normalny 3 13" xfId="476"/>
    <cellStyle name="Normalny 3 13 2" xfId="529"/>
    <cellStyle name="Normalny 3 13 2 2" xfId="597"/>
    <cellStyle name="Normalny 3 13 3" xfId="552"/>
    <cellStyle name="Normalny 3 13 4" xfId="621"/>
    <cellStyle name="Normalny 3 14" xfId="478"/>
    <cellStyle name="Normalny 3 14 2" xfId="531"/>
    <cellStyle name="Normalny 3 14 2 2" xfId="599"/>
    <cellStyle name="Normalny 3 14 3" xfId="554"/>
    <cellStyle name="Normalny 3 14 4" xfId="623"/>
    <cellStyle name="Normalny 3 15" xfId="481"/>
    <cellStyle name="Normalny 3 15 2" xfId="557"/>
    <cellStyle name="Normalny 3 15 3" xfId="626"/>
    <cellStyle name="Normalny 3 16" xfId="490"/>
    <cellStyle name="Normalny 3 16 2" xfId="560"/>
    <cellStyle name="Normalny 3 16 3" xfId="629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2" xfId="505"/>
    <cellStyle name="Normalny 3 9 2 2" xfId="574"/>
    <cellStyle name="Normalny 3 9 2 3" xfId="643"/>
    <cellStyle name="Normalny 3 9 3" xfId="520"/>
    <cellStyle name="Normalny 3 9 3 2" xfId="588"/>
    <cellStyle name="Normalny 3 9 4" xfId="543"/>
    <cellStyle name="Normalny 3 9 5" xfId="612"/>
    <cellStyle name="Normalny 3_Kopia Operatywka czerwiec 2016 BSE dla BP i PM_TW" xfId="323"/>
    <cellStyle name="Normalny 30" xfId="509"/>
    <cellStyle name="Normalny 31" xfId="510"/>
    <cellStyle name="Normalny 31 2" xfId="578"/>
    <cellStyle name="Normalny 32" xfId="512"/>
    <cellStyle name="Normalny 32 2" xfId="580"/>
    <cellStyle name="Normalny 33" xfId="533"/>
    <cellStyle name="Normalny 33 2" xfId="601"/>
    <cellStyle name="Normalny 34" xfId="534"/>
    <cellStyle name="Normalny 34 2" xfId="602"/>
    <cellStyle name="Normalny 35" xfId="535"/>
    <cellStyle name="Normalny 35 2" xfId="603"/>
    <cellStyle name="Normalny 36" xfId="536"/>
    <cellStyle name="Normalny 36 2" xfId="604"/>
    <cellStyle name="Normalny 37" xfId="605"/>
    <cellStyle name="Normalny 38" xfId="647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2" xfId="530"/>
    <cellStyle name="Procentowy 10 2 2" xfId="598"/>
    <cellStyle name="Procentowy 10 3" xfId="553"/>
    <cellStyle name="Procentowy 10 4" xfId="622"/>
    <cellStyle name="Procentowy 11" xfId="479"/>
    <cellStyle name="Procentowy 11 2" xfId="532"/>
    <cellStyle name="Procentowy 11 2 2" xfId="600"/>
    <cellStyle name="Procentowy 11 3" xfId="555"/>
    <cellStyle name="Procentowy 11 4" xfId="624"/>
    <cellStyle name="Procentowy 12" xfId="482"/>
    <cellStyle name="Procentowy 12 2" xfId="558"/>
    <cellStyle name="Procentowy 12 3" xfId="627"/>
    <cellStyle name="Procentowy 13" xfId="491"/>
    <cellStyle name="Procentowy 13 2" xfId="561"/>
    <cellStyle name="Procentowy 13 3" xfId="630"/>
    <cellStyle name="Procentowy 14" xfId="497"/>
    <cellStyle name="Procentowy 14 2" xfId="567"/>
    <cellStyle name="Procentowy 14 3" xfId="636"/>
    <cellStyle name="Procentowy 15" xfId="508"/>
    <cellStyle name="Procentowy 15 2" xfId="577"/>
    <cellStyle name="Procentowy 15 3" xfId="646"/>
    <cellStyle name="Procentowy 16" xfId="511"/>
    <cellStyle name="Procentowy 16 2" xfId="579"/>
    <cellStyle name="Procentowy 17" xfId="513"/>
    <cellStyle name="Procentowy 17 2" xfId="581"/>
    <cellStyle name="Procentowy 18" xfId="648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5 2" xfId="503"/>
    <cellStyle name="Procentowy 5 2 2" xfId="572"/>
    <cellStyle name="Procentowy 5 2 3" xfId="641"/>
    <cellStyle name="Procentowy 5 3" xfId="518"/>
    <cellStyle name="Procentowy 5 3 2" xfId="586"/>
    <cellStyle name="Procentowy 5 4" xfId="541"/>
    <cellStyle name="Procentowy 5 5" xfId="610"/>
    <cellStyle name="Procentowy 6" xfId="464"/>
    <cellStyle name="Procentowy 6 2" xfId="506"/>
    <cellStyle name="Procentowy 6 2 2" xfId="575"/>
    <cellStyle name="Procentowy 6 2 3" xfId="644"/>
    <cellStyle name="Procentowy 6 3" xfId="521"/>
    <cellStyle name="Procentowy 6 3 2" xfId="589"/>
    <cellStyle name="Procentowy 6 4" xfId="544"/>
    <cellStyle name="Procentowy 6 5" xfId="613"/>
    <cellStyle name="Procentowy 7" xfId="470"/>
    <cellStyle name="Procentowy 7 2" xfId="523"/>
    <cellStyle name="Procentowy 7 2 2" xfId="591"/>
    <cellStyle name="Procentowy 7 3" xfId="546"/>
    <cellStyle name="Procentowy 7 4" xfId="615"/>
    <cellStyle name="Procentowy 8" xfId="473"/>
    <cellStyle name="Procentowy 8 2" xfId="526"/>
    <cellStyle name="Procentowy 8 2 2" xfId="594"/>
    <cellStyle name="Procentowy 8 3" xfId="549"/>
    <cellStyle name="Procentowy 8 4" xfId="618"/>
    <cellStyle name="Procentowy 9" xfId="475"/>
    <cellStyle name="Procentowy 9 2" xfId="528"/>
    <cellStyle name="Procentowy 9 2 2" xfId="596"/>
    <cellStyle name="Procentowy 9 3" xfId="551"/>
    <cellStyle name="Procentowy 9 4" xfId="620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2" xfId="498"/>
    <cellStyle name="Walutowy 2 2 2" xfId="568"/>
    <cellStyle name="Walutowy 2 2 3" xfId="637"/>
    <cellStyle name="Walutowy 2 3" xfId="514"/>
    <cellStyle name="Walutowy 2 3 2" xfId="582"/>
    <cellStyle name="Walutowy 2 4" xfId="537"/>
    <cellStyle name="Walutowy 2 5" xfId="606"/>
    <cellStyle name="Waluty [0]" xfId="440"/>
    <cellStyle name="Waluty [0] 2" xfId="499"/>
    <cellStyle name="Waluty [0] 2 2" xfId="569"/>
    <cellStyle name="Waluty [0] 2 3" xfId="638"/>
    <cellStyle name="Waluty [0] 3" xfId="515"/>
    <cellStyle name="Waluty [0] 3 2" xfId="583"/>
    <cellStyle name="Waluty [0] 4" xfId="538"/>
    <cellStyle name="Waluty [0] 5" xfId="607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I-IV 2020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06362566748122E-3"/>
                  <c:y val="2.590249989243148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</c:strLit>
          </c:cat>
          <c:val>
            <c:numLit>
              <c:formatCode>#,##0</c:formatCode>
              <c:ptCount val="4"/>
              <c:pt idx="0">
                <c:v>40271.702796490012</c:v>
              </c:pt>
              <c:pt idx="1">
                <c:v>29661.345240980365</c:v>
              </c:pt>
              <c:pt idx="2">
                <c:v>26265.107039939758</c:v>
              </c:pt>
              <c:pt idx="3">
                <c:v>33441.807822750285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626493072"/>
        <c:axId val="627513776"/>
      </c:barChart>
      <c:catAx>
        <c:axId val="62649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75137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27513776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26493072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I-IV 2020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56091158.27314999</c:v>
              </c:pt>
              <c:pt idx="1">
                <c:v>21664123.819010008</c:v>
              </c:pt>
              <c:pt idx="2">
                <c:v>12870001.616179999</c:v>
              </c:pt>
              <c:pt idx="3">
                <c:v>14174652.636940001</c:v>
              </c:pt>
              <c:pt idx="4">
                <c:v>3607476.5301099997</c:v>
              </c:pt>
              <c:pt idx="5">
                <c:v>2819989.280490011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I-IV 2020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2720363079615042E-2"/>
                  <c:y val="-4.90600631442808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#,##0</c:formatCode>
              <c:ptCount val="5"/>
              <c:pt idx="0">
                <c:v>105905.25874</c:v>
              </c:pt>
              <c:pt idx="1">
                <c:v>0</c:v>
              </c:pt>
              <c:pt idx="2">
                <c:v>1453839.08127</c:v>
              </c:pt>
              <c:pt idx="3">
                <c:v>15789367.492870396</c:v>
              </c:pt>
              <c:pt idx="4">
                <c:v>978680.56177000003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2019-2020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333166185552111"/>
          <c:y val="0.20194324301011668"/>
          <c:w val="0.76060408111636646"/>
          <c:h val="0.42969625275713769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I-IV 2019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
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129965.66899999999</c:v>
              </c:pt>
              <c:pt idx="1">
                <c:v>130040.803</c:v>
              </c:pt>
              <c:pt idx="2">
                <c:v>-75.134</c:v>
              </c:pt>
              <c:pt idx="3">
                <c:v>75.134</c:v>
              </c:pt>
              <c:pt idx="4">
                <c:v>2656.3420000000001</c:v>
              </c:pt>
              <c:pt idx="5">
                <c:v>-2581.2080000000001</c:v>
              </c:pt>
            </c:numLit>
          </c:val>
        </c:ser>
        <c:ser>
          <c:idx val="1"/>
          <c:order val="1"/>
          <c:tx>
            <c:v>Wykonanie I-IV 2020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
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129639.963</c:v>
              </c:pt>
              <c:pt idx="1">
                <c:v>148522.81400000001</c:v>
              </c:pt>
              <c:pt idx="2">
                <c:v>-18882.850999999999</c:v>
              </c:pt>
              <c:pt idx="3">
                <c:v>18882.850999999999</c:v>
              </c:pt>
              <c:pt idx="4">
                <c:v>14556.966</c:v>
              </c:pt>
              <c:pt idx="5">
                <c:v>4325.8850000000002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4642592"/>
        <c:axId val="714642984"/>
      </c:barChart>
      <c:catAx>
        <c:axId val="71464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14642984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714642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48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6.0370525973409951E-2"/>
              <c:y val="0.35193646568826786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1464259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80" b="0" i="0" spc="-6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I-IV 2020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86267.084104850073</c:v>
              </c:pt>
              <c:pt idx="1">
                <c:v>8787.7620603399846</c:v>
              </c:pt>
              <c:pt idx="2">
                <c:v>26628.750436490041</c:v>
              </c:pt>
              <c:pt idx="3">
                <c:v>3974.662474339998</c:v>
              </c:pt>
              <c:pt idx="4">
                <c:v>11258.89187492</c:v>
              </c:pt>
              <c:pt idx="5">
                <c:v>8967.3161827700005</c:v>
              </c:pt>
              <c:pt idx="6">
                <c:v>2638.3467930599973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I-IV 2020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</c:strLit>
          </c:cat>
          <c:val>
            <c:numLit>
              <c:formatCode>#,##0</c:formatCode>
              <c:ptCount val="4"/>
              <c:pt idx="0" formatCode="#\ ##0&quot; &quot;">
                <c:v>36844.986274309995</c:v>
              </c:pt>
              <c:pt idx="1">
                <c:v>36400.102276509933</c:v>
              </c:pt>
              <c:pt idx="2">
                <c:v>32307.557218199901</c:v>
              </c:pt>
              <c:pt idx="3">
                <c:v>42970.16815775026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626313520"/>
        <c:axId val="625678144"/>
      </c:barChart>
      <c:catAx>
        <c:axId val="6263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56781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25678144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8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26313520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I-IV 2020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459506709491337E-3"/>
                  <c:y val="-7.1196018530457223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9637912673056445E-2"/>
                  <c:y val="2.75862068965517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</c:strLit>
          </c:cat>
          <c:val>
            <c:numLit>
              <c:formatCode>#,##0</c:formatCode>
              <c:ptCount val="4"/>
              <c:pt idx="0">
                <c:v>3426.7165221800169</c:v>
              </c:pt>
              <c:pt idx="1">
                <c:v>-6738.7570355295684</c:v>
              </c:pt>
              <c:pt idx="2">
                <c:v>-6042.4501782601437</c:v>
              </c:pt>
              <c:pt idx="3">
                <c:v>-9528.3603349999757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60896544"/>
        <c:axId val="360896936"/>
      </c:barChart>
      <c:catAx>
        <c:axId val="3608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0896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0896936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>
                  <a:alpha val="46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089654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I-IV 2020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4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</c:strLit>
          </c:cat>
          <c:val>
            <c:numLit>
              <c:formatCode>#,##0</c:formatCode>
              <c:ptCount val="4"/>
              <c:pt idx="0">
                <c:v>36844.986274309995</c:v>
              </c:pt>
              <c:pt idx="1">
                <c:v>36400.102276509933</c:v>
              </c:pt>
              <c:pt idx="2">
                <c:v>32307.557218199901</c:v>
              </c:pt>
              <c:pt idx="3">
                <c:v>42970.16815775026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4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</c:strLit>
          </c:cat>
          <c:val>
            <c:numLit>
              <c:formatCode>#,##0</c:formatCode>
              <c:ptCount val="4"/>
              <c:pt idx="0">
                <c:v>40271.702796490012</c:v>
              </c:pt>
              <c:pt idx="1">
                <c:v>29661.345240980365</c:v>
              </c:pt>
              <c:pt idx="2">
                <c:v>26265.107039939758</c:v>
              </c:pt>
              <c:pt idx="3">
                <c:v>33441.807822750285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360892624"/>
        <c:axId val="360897328"/>
      </c:barChart>
      <c:catAx>
        <c:axId val="36089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08973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0897328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6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6.2438018575293866E-2"/>
              <c:y val="0.477509313893308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0892624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I-IV</a:t>
            </a:r>
            <a:r>
              <a:rPr lang="pl-PL" baseline="0"/>
              <a:t> </a:t>
            </a:r>
            <a:r>
              <a:rPr lang="pl-PL"/>
              <a:t>2020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0938485246977044E-4"/>
                  <c:y val="5.088351933101202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6813746609128681E-4"/>
                  <c:y val="2.440094148249465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9329693630040744E-3"/>
                  <c:y val="-1.1261652740172439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2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390038.73300000001</c:v>
              </c:pt>
              <c:pt idx="1">
                <c:v>42959.550999999999</c:v>
              </c:pt>
              <c:pt idx="2">
                <c:v>2341.7159999999999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9672066853666E-2"/>
                  <c:y val="1.13425787174526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7964388787409638E-5"/>
                  <c:y val="9.32427377431689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1041120373501446E-4"/>
                  <c:y val="9.38380857438509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111227.40215588002</c:v>
              </c:pt>
              <c:pt idx="1">
                <c:v>18327.792394650394</c:v>
              </c:pt>
              <c:pt idx="2">
                <c:v>84.768349630000003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895760"/>
        <c:axId val="360889880"/>
      </c:barChart>
      <c:catAx>
        <c:axId val="3608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0889880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60889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51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0895760"/>
        <c:crosses val="autoZero"/>
        <c:crossBetween val="between"/>
      </c:valAx>
      <c:spPr>
        <a:solidFill>
          <a:srgbClr val="FFFFFF"/>
        </a:solidFill>
        <a:ln w="25400">
          <a:solidFill>
            <a:srgbClr val="000000">
              <a:alpha val="4300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I-IV 2020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1153422410761172E-17"/>
                  <c:y val="1.91281565673649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751498170215397E-3"/>
                  <c:y val="6.68621600765875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076727392983948E-3"/>
                  <c:y val="1.0574712739385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9230182178951841E-3"/>
                  <c:y val="8.033659227384009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984031631554727E-5"/>
                  <c:y val="2.652004730310478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3076727392984794E-3"/>
                  <c:y val="-1.867227820320642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3052160672168745E-5"/>
                  <c:y val="4.499873332427127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2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236439.72781550017</c:v>
              </c:pt>
              <c:pt idx="1">
                <c:v>26165.324392480001</c:v>
              </c:pt>
              <c:pt idx="2">
                <c:v>88864.816315459961</c:v>
              </c:pt>
              <c:pt idx="3">
                <c:v>24408.982237600001</c:v>
              </c:pt>
              <c:pt idx="4">
                <c:v>27599.904999999999</c:v>
              </c:pt>
              <c:pt idx="5">
                <c:v>21372.90795696</c:v>
              </c:pt>
              <c:pt idx="6">
                <c:v>10488.336282000004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174241833632206E-2"/>
                  <c:y val="8.177351533480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5883875000454309E-2"/>
                  <c:y val="1.11596525582373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154167075506325E-2"/>
                  <c:y val="1.13746855948473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7614084435383263E-2"/>
                  <c:y val="1.22160830139929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6032874342676598E-2"/>
                  <c:y val="1.05387004302534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277215093269954E-2"/>
                  <c:y val="9.6760703201744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1896943333006258E-3"/>
                  <c:y val="1.04543941574295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86267.084104850073</c:v>
              </c:pt>
              <c:pt idx="1">
                <c:v>8787.7620603399846</c:v>
              </c:pt>
              <c:pt idx="2">
                <c:v>26628.750436490041</c:v>
              </c:pt>
              <c:pt idx="3">
                <c:v>3974.662474339998</c:v>
              </c:pt>
              <c:pt idx="4">
                <c:v>11258.89187492</c:v>
              </c:pt>
              <c:pt idx="5">
                <c:v>8967.3161827700005</c:v>
              </c:pt>
              <c:pt idx="6">
                <c:v>2638.3467930599973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895368"/>
        <c:axId val="360896152"/>
      </c:barChart>
      <c:catAx>
        <c:axId val="360895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089615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60896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47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089536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I-IV 2020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61827909.480000004</c:v>
              </c:pt>
              <c:pt idx="1">
                <c:v>196107090.51999998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I-IV 2020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836139385015888E-2"/>
                  <c:y val="-0.1190942055320008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39024390243903"/>
                      <c:h val="0.14695384615384616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4.4039220707167724E-2"/>
                  <c:y val="-0.1216436099333737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6824660597.170001</c:v>
              </c:pt>
              <c:pt idx="1">
                <c:v>15909488402.829996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I-IV 2020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111227402.15588002</c:v>
              </c:pt>
              <c:pt idx="1">
                <c:v>18327792.394650396</c:v>
              </c:pt>
              <c:pt idx="2">
                <c:v>84768.349629999997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423</xdr:row>
      <xdr:rowOff>0</xdr:rowOff>
    </xdr:from>
    <xdr:to>
      <xdr:col>13</xdr:col>
      <xdr:colOff>47625</xdr:colOff>
      <xdr:row>423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437</xdr:row>
      <xdr:rowOff>0</xdr:rowOff>
    </xdr:from>
    <xdr:to>
      <xdr:col>13</xdr:col>
      <xdr:colOff>47625</xdr:colOff>
      <xdr:row>437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440</xdr:row>
      <xdr:rowOff>0</xdr:rowOff>
    </xdr:from>
    <xdr:to>
      <xdr:col>5</xdr:col>
      <xdr:colOff>47625</xdr:colOff>
      <xdr:row>440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437</xdr:row>
      <xdr:rowOff>0</xdr:rowOff>
    </xdr:from>
    <xdr:to>
      <xdr:col>8</xdr:col>
      <xdr:colOff>47625</xdr:colOff>
      <xdr:row>437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429</xdr:row>
      <xdr:rowOff>0</xdr:rowOff>
    </xdr:from>
    <xdr:to>
      <xdr:col>13</xdr:col>
      <xdr:colOff>47625</xdr:colOff>
      <xdr:row>429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425</xdr:row>
      <xdr:rowOff>0</xdr:rowOff>
    </xdr:from>
    <xdr:to>
      <xdr:col>13</xdr:col>
      <xdr:colOff>47625</xdr:colOff>
      <xdr:row>425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431</xdr:row>
      <xdr:rowOff>0</xdr:rowOff>
    </xdr:from>
    <xdr:to>
      <xdr:col>13</xdr:col>
      <xdr:colOff>47625</xdr:colOff>
      <xdr:row>431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426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75" zoomScaleNormal="75" workbookViewId="0">
      <selection activeCell="B18" sqref="B18:M18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46" t="s">
        <v>465</v>
      </c>
      <c r="B9" s="246"/>
      <c r="C9" s="246"/>
    </row>
    <row r="16" spans="1:13" ht="20.45" customHeight="1">
      <c r="B16" s="1549" t="s">
        <v>466</v>
      </c>
      <c r="C16" s="1549"/>
      <c r="D16" s="1549"/>
      <c r="E16" s="1549"/>
      <c r="F16" s="1549"/>
      <c r="G16" s="1549"/>
      <c r="H16" s="1549"/>
      <c r="I16" s="1549"/>
      <c r="J16" s="1549"/>
      <c r="K16" s="1549"/>
      <c r="L16" s="1549"/>
      <c r="M16" s="1549"/>
    </row>
    <row r="17" spans="2:13"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</row>
    <row r="18" spans="2:13" ht="20.45" customHeight="1">
      <c r="B18" s="1550" t="s">
        <v>757</v>
      </c>
      <c r="C18" s="1550"/>
      <c r="D18" s="1550"/>
      <c r="E18" s="1550"/>
      <c r="F18" s="1550"/>
      <c r="G18" s="1550"/>
      <c r="H18" s="1550"/>
      <c r="I18" s="1550"/>
      <c r="J18" s="1550"/>
      <c r="K18" s="1550"/>
      <c r="L18" s="1550"/>
      <c r="M18" s="1550"/>
    </row>
    <row r="30" spans="2:13" ht="14.25">
      <c r="C30" s="656"/>
      <c r="D30" s="657"/>
      <c r="E30" s="657"/>
      <c r="F30" s="657"/>
      <c r="G30" s="657"/>
      <c r="H30" s="657"/>
    </row>
    <row r="34" spans="1:14" s="248" customFormat="1" ht="18">
      <c r="A34" s="1551" t="s">
        <v>764</v>
      </c>
      <c r="B34" s="1551"/>
      <c r="C34" s="1551"/>
      <c r="D34" s="1551"/>
      <c r="E34" s="1551"/>
      <c r="F34" s="1551"/>
      <c r="G34" s="1551"/>
      <c r="H34" s="1551"/>
      <c r="I34" s="1551"/>
      <c r="J34" s="1551"/>
      <c r="K34" s="1551"/>
      <c r="L34" s="1551"/>
      <c r="M34" s="1551"/>
      <c r="N34" s="1551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90"/>
  <sheetViews>
    <sheetView showGridLines="0" zoomScale="70" zoomScaleNormal="70" zoomScaleSheetLayoutView="55" workbookViewId="0">
      <selection activeCell="O17" sqref="O17"/>
    </sheetView>
  </sheetViews>
  <sheetFormatPr defaultColWidth="16.28515625" defaultRowHeight="15"/>
  <cols>
    <col min="1" max="1" width="5.42578125" style="942" customWidth="1"/>
    <col min="2" max="2" width="1.42578125" style="942" customWidth="1"/>
    <col min="3" max="3" width="42.5703125" style="942" bestFit="1" customWidth="1"/>
    <col min="4" max="4" width="3.7109375" style="942" customWidth="1"/>
    <col min="5" max="5" width="17.7109375" style="942" customWidth="1"/>
    <col min="6" max="6" width="14.7109375" style="942" customWidth="1"/>
    <col min="7" max="7" width="14.5703125" style="942" customWidth="1"/>
    <col min="8" max="9" width="14.7109375" style="942" customWidth="1"/>
    <col min="10" max="10" width="14.5703125" style="942" customWidth="1"/>
    <col min="11" max="11" width="14.7109375" style="942" customWidth="1"/>
    <col min="12" max="12" width="22.5703125" style="942" bestFit="1" customWidth="1"/>
    <col min="13" max="16384" width="16.28515625" style="942"/>
  </cols>
  <sheetData>
    <row r="1" spans="1:15" ht="16.5" customHeight="1">
      <c r="A1" s="947" t="s">
        <v>348</v>
      </c>
      <c r="B1" s="947"/>
      <c r="C1" s="936"/>
      <c r="D1" s="936"/>
      <c r="E1" s="936"/>
      <c r="F1" s="936"/>
      <c r="G1" s="936"/>
      <c r="H1" s="936"/>
      <c r="I1" s="936"/>
      <c r="J1" s="936"/>
      <c r="K1" s="936"/>
      <c r="L1" s="936"/>
    </row>
    <row r="2" spans="1:15" ht="15" customHeight="1">
      <c r="A2" s="954" t="s">
        <v>349</v>
      </c>
      <c r="B2" s="954"/>
      <c r="C2" s="954"/>
      <c r="D2" s="954"/>
      <c r="E2" s="954"/>
      <c r="F2" s="954"/>
      <c r="G2" s="955"/>
      <c r="H2" s="955"/>
      <c r="I2" s="955"/>
      <c r="J2" s="955"/>
      <c r="K2" s="955"/>
      <c r="L2" s="955"/>
    </row>
    <row r="3" spans="1:15" ht="15" customHeight="1">
      <c r="A3" s="954"/>
      <c r="B3" s="954"/>
      <c r="C3" s="954"/>
      <c r="D3" s="954"/>
      <c r="E3" s="954"/>
      <c r="F3" s="954"/>
      <c r="G3" s="955"/>
      <c r="H3" s="955"/>
      <c r="I3" s="955"/>
      <c r="J3" s="955"/>
      <c r="K3" s="955"/>
      <c r="L3" s="955"/>
    </row>
    <row r="4" spans="1:15" ht="15.2" customHeight="1">
      <c r="A4" s="936"/>
      <c r="B4" s="956"/>
      <c r="C4" s="956"/>
      <c r="D4" s="936"/>
      <c r="E4" s="936"/>
      <c r="F4" s="936"/>
      <c r="G4" s="936"/>
      <c r="H4" s="936"/>
      <c r="I4" s="936"/>
      <c r="J4" s="947"/>
      <c r="K4" s="947"/>
      <c r="L4" s="957" t="s">
        <v>2</v>
      </c>
    </row>
    <row r="5" spans="1:15" ht="15.95" customHeight="1">
      <c r="A5" s="958" t="s">
        <v>4</v>
      </c>
      <c r="B5" s="959" t="s">
        <v>4</v>
      </c>
      <c r="C5" s="959" t="s">
        <v>3</v>
      </c>
      <c r="D5" s="960"/>
      <c r="E5" s="935" t="s">
        <v>4</v>
      </c>
      <c r="F5" s="948" t="s">
        <v>4</v>
      </c>
      <c r="G5" s="933" t="s">
        <v>4</v>
      </c>
      <c r="H5" s="934" t="s">
        <v>4</v>
      </c>
      <c r="I5" s="935" t="s">
        <v>4</v>
      </c>
      <c r="J5" s="934" t="s">
        <v>4</v>
      </c>
      <c r="K5" s="935" t="s">
        <v>4</v>
      </c>
      <c r="L5" s="935" t="s">
        <v>4</v>
      </c>
    </row>
    <row r="6" spans="1:15" ht="15.95" customHeight="1">
      <c r="A6" s="961"/>
      <c r="B6" s="962"/>
      <c r="C6" s="937" t="s">
        <v>746</v>
      </c>
      <c r="D6" s="962"/>
      <c r="E6" s="949"/>
      <c r="F6" s="950" t="s">
        <v>5</v>
      </c>
      <c r="G6" s="938" t="s">
        <v>6</v>
      </c>
      <c r="H6" s="939" t="s">
        <v>7</v>
      </c>
      <c r="I6" s="940" t="s">
        <v>7</v>
      </c>
      <c r="J6" s="939" t="s">
        <v>8</v>
      </c>
      <c r="K6" s="941" t="s">
        <v>9</v>
      </c>
      <c r="L6" s="940" t="s">
        <v>10</v>
      </c>
    </row>
    <row r="7" spans="1:15" ht="15.95" customHeight="1">
      <c r="A7" s="961" t="s">
        <v>4</v>
      </c>
      <c r="B7" s="962"/>
      <c r="C7" s="937" t="s">
        <v>11</v>
      </c>
      <c r="D7" s="936"/>
      <c r="E7" s="941" t="s">
        <v>12</v>
      </c>
      <c r="F7" s="950" t="s">
        <v>13</v>
      </c>
      <c r="G7" s="943" t="s">
        <v>14</v>
      </c>
      <c r="H7" s="939" t="s">
        <v>15</v>
      </c>
      <c r="I7" s="940" t="s">
        <v>16</v>
      </c>
      <c r="J7" s="939" t="s">
        <v>17</v>
      </c>
      <c r="K7" s="940" t="s">
        <v>18</v>
      </c>
      <c r="L7" s="944" t="s">
        <v>19</v>
      </c>
    </row>
    <row r="8" spans="1:15" ht="15.95" customHeight="1">
      <c r="A8" s="963" t="s">
        <v>4</v>
      </c>
      <c r="B8" s="964"/>
      <c r="C8" s="937" t="s">
        <v>703</v>
      </c>
      <c r="D8" s="936"/>
      <c r="E8" s="941" t="s">
        <v>4</v>
      </c>
      <c r="F8" s="950" t="s">
        <v>20</v>
      </c>
      <c r="G8" s="943" t="s">
        <v>21</v>
      </c>
      <c r="H8" s="939" t="s">
        <v>22</v>
      </c>
      <c r="I8" s="940" t="s">
        <v>4</v>
      </c>
      <c r="J8" s="939" t="s">
        <v>23</v>
      </c>
      <c r="K8" s="940" t="s">
        <v>24</v>
      </c>
      <c r="L8" s="940" t="s">
        <v>25</v>
      </c>
    </row>
    <row r="9" spans="1:15" ht="15.95" customHeight="1">
      <c r="A9" s="965" t="s">
        <v>4</v>
      </c>
      <c r="B9" s="966"/>
      <c r="C9" s="937" t="s">
        <v>26</v>
      </c>
      <c r="D9" s="936"/>
      <c r="E9" s="951" t="s">
        <v>4</v>
      </c>
      <c r="F9" s="950" t="s">
        <v>4</v>
      </c>
      <c r="G9" s="943" t="s">
        <v>4</v>
      </c>
      <c r="H9" s="939" t="s">
        <v>27</v>
      </c>
      <c r="I9" s="940"/>
      <c r="J9" s="939" t="s">
        <v>28</v>
      </c>
      <c r="K9" s="940" t="s">
        <v>4</v>
      </c>
      <c r="L9" s="940" t="s">
        <v>29</v>
      </c>
    </row>
    <row r="10" spans="1:15" ht="15.95" customHeight="1">
      <c r="A10" s="961"/>
      <c r="B10" s="962"/>
      <c r="C10" s="937" t="s">
        <v>30</v>
      </c>
      <c r="D10" s="967"/>
      <c r="E10" s="945"/>
      <c r="F10" s="968"/>
      <c r="G10" s="969"/>
      <c r="H10" s="959"/>
      <c r="I10" s="970"/>
      <c r="J10" s="971"/>
      <c r="K10" s="959"/>
      <c r="L10" s="970"/>
    </row>
    <row r="11" spans="1:15" s="980" customFormat="1" ht="9.9499999999999993" customHeight="1">
      <c r="A11" s="972">
        <v>1</v>
      </c>
      <c r="B11" s="973"/>
      <c r="C11" s="973"/>
      <c r="D11" s="973"/>
      <c r="E11" s="974" t="s">
        <v>32</v>
      </c>
      <c r="F11" s="974">
        <v>3</v>
      </c>
      <c r="G11" s="975" t="s">
        <v>34</v>
      </c>
      <c r="H11" s="976" t="s">
        <v>35</v>
      </c>
      <c r="I11" s="977" t="s">
        <v>36</v>
      </c>
      <c r="J11" s="978">
        <v>7</v>
      </c>
      <c r="K11" s="1012">
        <v>8</v>
      </c>
      <c r="L11" s="979">
        <v>9</v>
      </c>
    </row>
    <row r="12" spans="1:15" ht="18.95" customHeight="1">
      <c r="A12" s="981"/>
      <c r="B12" s="982"/>
      <c r="C12" s="983" t="s">
        <v>40</v>
      </c>
      <c r="D12" s="984" t="s">
        <v>41</v>
      </c>
      <c r="E12" s="1084">
        <v>435340000000</v>
      </c>
      <c r="F12" s="1084">
        <v>235893971000</v>
      </c>
      <c r="G12" s="1084">
        <v>26270074000</v>
      </c>
      <c r="H12" s="1084">
        <v>87714670000</v>
      </c>
      <c r="I12" s="1084">
        <v>24058053000</v>
      </c>
      <c r="J12" s="1084">
        <v>27599900000</v>
      </c>
      <c r="K12" s="1084">
        <v>23327650000</v>
      </c>
      <c r="L12" s="1085">
        <v>10475682000</v>
      </c>
      <c r="O12" s="1153"/>
    </row>
    <row r="13" spans="1:15" ht="18.95" customHeight="1">
      <c r="A13" s="985"/>
      <c r="B13" s="986"/>
      <c r="C13" s="987"/>
      <c r="D13" s="968" t="s">
        <v>42</v>
      </c>
      <c r="E13" s="1086">
        <v>435340000000</v>
      </c>
      <c r="F13" s="1084">
        <v>236439727815.50003</v>
      </c>
      <c r="G13" s="1084">
        <v>26165324392.479996</v>
      </c>
      <c r="H13" s="1084">
        <v>88864816315.460007</v>
      </c>
      <c r="I13" s="1084">
        <v>24408982237.600002</v>
      </c>
      <c r="J13" s="1084">
        <v>27599905000</v>
      </c>
      <c r="K13" s="1084">
        <v>21372907956.959999</v>
      </c>
      <c r="L13" s="1087">
        <v>10488336282</v>
      </c>
    </row>
    <row r="14" spans="1:15" ht="18.95" customHeight="1">
      <c r="A14" s="985"/>
      <c r="B14" s="986"/>
      <c r="C14" s="952" t="s">
        <v>4</v>
      </c>
      <c r="D14" s="968" t="s">
        <v>43</v>
      </c>
      <c r="E14" s="1086">
        <v>148522813926.76993</v>
      </c>
      <c r="F14" s="1084">
        <v>86267084104.849976</v>
      </c>
      <c r="G14" s="1084">
        <v>8787762060.3399944</v>
      </c>
      <c r="H14" s="1084">
        <v>26628750436.489979</v>
      </c>
      <c r="I14" s="1084">
        <v>3974662474.3399992</v>
      </c>
      <c r="J14" s="1084">
        <v>11258891874.92</v>
      </c>
      <c r="K14" s="1084">
        <v>8967316182.7700005</v>
      </c>
      <c r="L14" s="1087">
        <v>2638346793.0599995</v>
      </c>
    </row>
    <row r="15" spans="1:15" ht="18.95" customHeight="1">
      <c r="A15" s="985"/>
      <c r="B15" s="986"/>
      <c r="C15" s="987"/>
      <c r="D15" s="968" t="s">
        <v>44</v>
      </c>
      <c r="E15" s="1013">
        <v>0.3411650983754535</v>
      </c>
      <c r="F15" s="1014">
        <v>0.3657027932470982</v>
      </c>
      <c r="G15" s="1014">
        <v>0.33451607560526836</v>
      </c>
      <c r="H15" s="1014">
        <v>0.30358377266299902</v>
      </c>
      <c r="I15" s="1014">
        <v>0.16521131092112895</v>
      </c>
      <c r="J15" s="1014">
        <v>0.407932343049069</v>
      </c>
      <c r="K15" s="1014">
        <v>0.38440718129644436</v>
      </c>
      <c r="L15" s="1015">
        <v>0.25185441798061448</v>
      </c>
    </row>
    <row r="16" spans="1:15" ht="18.95" customHeight="1">
      <c r="A16" s="988"/>
      <c r="B16" s="989"/>
      <c r="C16" s="990"/>
      <c r="D16" s="968" t="s">
        <v>45</v>
      </c>
      <c r="E16" s="1016">
        <v>0.3411650983754535</v>
      </c>
      <c r="F16" s="1017">
        <v>0.36485866779615983</v>
      </c>
      <c r="G16" s="1017">
        <v>0.33585526892476164</v>
      </c>
      <c r="H16" s="1017">
        <v>0.2996545938041546</v>
      </c>
      <c r="I16" s="1017">
        <v>0.1628360591052159</v>
      </c>
      <c r="J16" s="1017">
        <v>0.40793226914802788</v>
      </c>
      <c r="K16" s="1017">
        <v>0.41956462830551944</v>
      </c>
      <c r="L16" s="1018">
        <v>0.25155055312136676</v>
      </c>
    </row>
    <row r="17" spans="1:15" ht="18.95" customHeight="1">
      <c r="A17" s="991" t="s">
        <v>350</v>
      </c>
      <c r="B17" s="992" t="s">
        <v>47</v>
      </c>
      <c r="C17" s="993" t="s">
        <v>351</v>
      </c>
      <c r="D17" s="994" t="s">
        <v>41</v>
      </c>
      <c r="E17" s="1088">
        <v>5609137000</v>
      </c>
      <c r="F17" s="1083">
        <v>2660447000</v>
      </c>
      <c r="G17" s="1083">
        <v>1965000</v>
      </c>
      <c r="H17" s="1083">
        <v>1152618000</v>
      </c>
      <c r="I17" s="1083">
        <v>128465000</v>
      </c>
      <c r="J17" s="1083">
        <v>0</v>
      </c>
      <c r="K17" s="1083">
        <v>0</v>
      </c>
      <c r="L17" s="1091">
        <v>1665642000</v>
      </c>
    </row>
    <row r="18" spans="1:15" ht="18.95" customHeight="1">
      <c r="A18" s="995"/>
      <c r="B18" s="992"/>
      <c r="C18" s="993"/>
      <c r="D18" s="996" t="s">
        <v>42</v>
      </c>
      <c r="E18" s="1090">
        <v>6797086027.9399996</v>
      </c>
      <c r="F18" s="1083">
        <v>3634745603.7499995</v>
      </c>
      <c r="G18" s="1083">
        <v>2050320.22</v>
      </c>
      <c r="H18" s="1083">
        <v>1292377032.97</v>
      </c>
      <c r="I18" s="1083">
        <v>141554163</v>
      </c>
      <c r="J18" s="1083">
        <v>0</v>
      </c>
      <c r="K18" s="1083">
        <v>0</v>
      </c>
      <c r="L18" s="1091">
        <v>1726358908</v>
      </c>
    </row>
    <row r="19" spans="1:15" ht="18.95" customHeight="1">
      <c r="A19" s="995"/>
      <c r="B19" s="992"/>
      <c r="C19" s="993"/>
      <c r="D19" s="996" t="s">
        <v>43</v>
      </c>
      <c r="E19" s="1090">
        <v>3219582894.5900002</v>
      </c>
      <c r="F19" s="1083">
        <v>1657136142.0799999</v>
      </c>
      <c r="G19" s="1083">
        <v>431406.99000000017</v>
      </c>
      <c r="H19" s="1083">
        <v>427551767.7300005</v>
      </c>
      <c r="I19" s="1083">
        <v>14844878.25</v>
      </c>
      <c r="J19" s="1083">
        <v>0</v>
      </c>
      <c r="K19" s="1083">
        <v>0</v>
      </c>
      <c r="L19" s="1091">
        <v>1119618699.5399997</v>
      </c>
    </row>
    <row r="20" spans="1:15" ht="18.95" customHeight="1">
      <c r="A20" s="995"/>
      <c r="B20" s="993"/>
      <c r="C20" s="993"/>
      <c r="D20" s="996" t="s">
        <v>44</v>
      </c>
      <c r="E20" s="1019">
        <v>0.5739889923512298</v>
      </c>
      <c r="F20" s="953">
        <v>0.62287884031518004</v>
      </c>
      <c r="G20" s="953">
        <v>0.21954554198473292</v>
      </c>
      <c r="H20" s="953">
        <v>0.37093969357584256</v>
      </c>
      <c r="I20" s="953">
        <v>0.11555581870548398</v>
      </c>
      <c r="J20" s="953">
        <v>0</v>
      </c>
      <c r="K20" s="953">
        <v>0</v>
      </c>
      <c r="L20" s="1020">
        <v>0.67218447874153009</v>
      </c>
    </row>
    <row r="21" spans="1:15" s="1000" customFormat="1" ht="18.95" customHeight="1">
      <c r="A21" s="997"/>
      <c r="B21" s="998"/>
      <c r="C21" s="998"/>
      <c r="D21" s="999" t="s">
        <v>45</v>
      </c>
      <c r="E21" s="1021">
        <v>0.47367105276520427</v>
      </c>
      <c r="F21" s="1022">
        <v>0.45591530267491559</v>
      </c>
      <c r="G21" s="1022">
        <v>0.21040956714556527</v>
      </c>
      <c r="H21" s="1022">
        <v>0.33082587884392189</v>
      </c>
      <c r="I21" s="1022">
        <v>0.10487065823701702</v>
      </c>
      <c r="J21" s="1022">
        <v>0</v>
      </c>
      <c r="K21" s="1022">
        <v>0</v>
      </c>
      <c r="L21" s="1023">
        <v>0.64854341374302438</v>
      </c>
      <c r="O21" s="942"/>
    </row>
    <row r="22" spans="1:15" ht="18.95" customHeight="1">
      <c r="A22" s="991" t="s">
        <v>352</v>
      </c>
      <c r="B22" s="992" t="s">
        <v>47</v>
      </c>
      <c r="C22" s="993" t="s">
        <v>353</v>
      </c>
      <c r="D22" s="996" t="s">
        <v>41</v>
      </c>
      <c r="E22" s="1088">
        <v>9029000</v>
      </c>
      <c r="F22" s="1083">
        <v>1534000</v>
      </c>
      <c r="G22" s="1083">
        <v>8000</v>
      </c>
      <c r="H22" s="1083">
        <v>1493000</v>
      </c>
      <c r="I22" s="1083">
        <v>0</v>
      </c>
      <c r="J22" s="1083">
        <v>0</v>
      </c>
      <c r="K22" s="1083">
        <v>0</v>
      </c>
      <c r="L22" s="1091">
        <v>5994000</v>
      </c>
    </row>
    <row r="23" spans="1:15" ht="18.95" customHeight="1">
      <c r="A23" s="991"/>
      <c r="B23" s="992"/>
      <c r="C23" s="993"/>
      <c r="D23" s="996" t="s">
        <v>42</v>
      </c>
      <c r="E23" s="1090">
        <v>9691391.3100000005</v>
      </c>
      <c r="F23" s="1083">
        <v>1751391.31</v>
      </c>
      <c r="G23" s="1083">
        <v>8000</v>
      </c>
      <c r="H23" s="1083">
        <v>1938000</v>
      </c>
      <c r="I23" s="1083">
        <v>0</v>
      </c>
      <c r="J23" s="1083">
        <v>0</v>
      </c>
      <c r="K23" s="1083">
        <v>0</v>
      </c>
      <c r="L23" s="1091">
        <v>5994000</v>
      </c>
    </row>
    <row r="24" spans="1:15" ht="18.95" customHeight="1">
      <c r="A24" s="991"/>
      <c r="B24" s="992"/>
      <c r="C24" s="993"/>
      <c r="D24" s="996" t="s">
        <v>43</v>
      </c>
      <c r="E24" s="1090">
        <v>920836.60000000009</v>
      </c>
      <c r="F24" s="1083">
        <v>81955</v>
      </c>
      <c r="G24" s="1083">
        <v>1312.48</v>
      </c>
      <c r="H24" s="1083">
        <v>454108.33</v>
      </c>
      <c r="I24" s="1083">
        <v>0</v>
      </c>
      <c r="J24" s="1083">
        <v>0</v>
      </c>
      <c r="K24" s="1083">
        <v>0</v>
      </c>
      <c r="L24" s="1091">
        <v>383460.79</v>
      </c>
    </row>
    <row r="25" spans="1:15" ht="18.95" customHeight="1">
      <c r="A25" s="991"/>
      <c r="B25" s="993"/>
      <c r="C25" s="993"/>
      <c r="D25" s="996" t="s">
        <v>44</v>
      </c>
      <c r="E25" s="1019">
        <v>0.10198655443570717</v>
      </c>
      <c r="F25" s="953">
        <v>5.3425684485006522E-2</v>
      </c>
      <c r="G25" s="953">
        <v>0.16406000000000001</v>
      </c>
      <c r="H25" s="953">
        <v>0.30415829202947087</v>
      </c>
      <c r="I25" s="953">
        <v>0</v>
      </c>
      <c r="J25" s="953">
        <v>0</v>
      </c>
      <c r="K25" s="953">
        <v>0</v>
      </c>
      <c r="L25" s="1020">
        <v>6.3974105772439102E-2</v>
      </c>
    </row>
    <row r="26" spans="1:15" ht="18.95" customHeight="1">
      <c r="A26" s="997"/>
      <c r="B26" s="998"/>
      <c r="C26" s="998"/>
      <c r="D26" s="996" t="s">
        <v>45</v>
      </c>
      <c r="E26" s="1021">
        <v>9.5015934301387744E-2</v>
      </c>
      <c r="F26" s="1022">
        <v>4.679422555773672E-2</v>
      </c>
      <c r="G26" s="1022">
        <v>0.16406000000000001</v>
      </c>
      <c r="H26" s="1022">
        <v>0.23431802373581012</v>
      </c>
      <c r="I26" s="1022">
        <v>0</v>
      </c>
      <c r="J26" s="1022">
        <v>0</v>
      </c>
      <c r="K26" s="1022">
        <v>0</v>
      </c>
      <c r="L26" s="1023">
        <v>6.3974105772439102E-2</v>
      </c>
    </row>
    <row r="27" spans="1:15" ht="18.95" customHeight="1">
      <c r="A27" s="991" t="s">
        <v>354</v>
      </c>
      <c r="B27" s="992" t="s">
        <v>47</v>
      </c>
      <c r="C27" s="993" t="s">
        <v>355</v>
      </c>
      <c r="D27" s="994" t="s">
        <v>41</v>
      </c>
      <c r="E27" s="1088">
        <v>123800000</v>
      </c>
      <c r="F27" s="1083">
        <v>5233000</v>
      </c>
      <c r="G27" s="1083">
        <v>1217000</v>
      </c>
      <c r="H27" s="1083">
        <v>40306000</v>
      </c>
      <c r="I27" s="1083">
        <v>452000</v>
      </c>
      <c r="J27" s="1083">
        <v>0</v>
      </c>
      <c r="K27" s="1083">
        <v>0</v>
      </c>
      <c r="L27" s="1091">
        <v>76592000</v>
      </c>
    </row>
    <row r="28" spans="1:15" ht="18.95" customHeight="1">
      <c r="A28" s="991"/>
      <c r="B28" s="992"/>
      <c r="C28" s="993"/>
      <c r="D28" s="996" t="s">
        <v>42</v>
      </c>
      <c r="E28" s="1090">
        <v>123936900</v>
      </c>
      <c r="F28" s="1083">
        <v>5233000</v>
      </c>
      <c r="G28" s="1083">
        <v>1217000</v>
      </c>
      <c r="H28" s="1083">
        <v>40306000</v>
      </c>
      <c r="I28" s="1083">
        <v>452000</v>
      </c>
      <c r="J28" s="1083">
        <v>0</v>
      </c>
      <c r="K28" s="1083">
        <v>0</v>
      </c>
      <c r="L28" s="1091">
        <v>76728900</v>
      </c>
    </row>
    <row r="29" spans="1:15" ht="18.95" customHeight="1">
      <c r="A29" s="991"/>
      <c r="B29" s="992"/>
      <c r="C29" s="993"/>
      <c r="D29" s="996" t="s">
        <v>43</v>
      </c>
      <c r="E29" s="1090">
        <v>36632289.829999998</v>
      </c>
      <c r="F29" s="1083">
        <v>5096945</v>
      </c>
      <c r="G29" s="1083">
        <v>228841.7</v>
      </c>
      <c r="H29" s="1083">
        <v>12279765.909999996</v>
      </c>
      <c r="I29" s="1083">
        <v>127900</v>
      </c>
      <c r="J29" s="1083">
        <v>0</v>
      </c>
      <c r="K29" s="1083">
        <v>0</v>
      </c>
      <c r="L29" s="1091">
        <v>18898837.219999999</v>
      </c>
    </row>
    <row r="30" spans="1:15" ht="18.95" customHeight="1">
      <c r="A30" s="995"/>
      <c r="B30" s="993"/>
      <c r="C30" s="993"/>
      <c r="D30" s="996" t="s">
        <v>44</v>
      </c>
      <c r="E30" s="1019">
        <v>0.29589894854604198</v>
      </c>
      <c r="F30" s="953">
        <v>0.97400057328492262</v>
      </c>
      <c r="G30" s="953">
        <v>0.18803755135579295</v>
      </c>
      <c r="H30" s="953">
        <v>0.30466347218776352</v>
      </c>
      <c r="I30" s="953">
        <v>0.28296460176991151</v>
      </c>
      <c r="J30" s="953">
        <v>0</v>
      </c>
      <c r="K30" s="953">
        <v>0</v>
      </c>
      <c r="L30" s="1020">
        <v>0.2467468824420305</v>
      </c>
    </row>
    <row r="31" spans="1:15" ht="18.95" customHeight="1">
      <c r="A31" s="997"/>
      <c r="B31" s="998"/>
      <c r="C31" s="998"/>
      <c r="D31" s="1001" t="s">
        <v>45</v>
      </c>
      <c r="E31" s="1021">
        <v>0.29557210023810504</v>
      </c>
      <c r="F31" s="1022">
        <v>0.97400057328492262</v>
      </c>
      <c r="G31" s="1022">
        <v>0.18803755135579295</v>
      </c>
      <c r="H31" s="1022">
        <v>0.30466347218776352</v>
      </c>
      <c r="I31" s="1022">
        <v>0.28296460176991151</v>
      </c>
      <c r="J31" s="1022">
        <v>0</v>
      </c>
      <c r="K31" s="1022">
        <v>0</v>
      </c>
      <c r="L31" s="1023">
        <v>0.24630663570049877</v>
      </c>
    </row>
    <row r="32" spans="1:15" ht="18.95" customHeight="1">
      <c r="A32" s="991" t="s">
        <v>356</v>
      </c>
      <c r="B32" s="992" t="s">
        <v>47</v>
      </c>
      <c r="C32" s="993" t="s">
        <v>357</v>
      </c>
      <c r="D32" s="996" t="s">
        <v>41</v>
      </c>
      <c r="E32" s="1088">
        <v>695479000</v>
      </c>
      <c r="F32" s="1083">
        <v>695479000</v>
      </c>
      <c r="G32" s="1083">
        <v>0</v>
      </c>
      <c r="H32" s="1083">
        <v>0</v>
      </c>
      <c r="I32" s="1083">
        <v>0</v>
      </c>
      <c r="J32" s="1083">
        <v>0</v>
      </c>
      <c r="K32" s="1083">
        <v>0</v>
      </c>
      <c r="L32" s="1091">
        <v>0</v>
      </c>
    </row>
    <row r="33" spans="1:12" ht="18.95" customHeight="1">
      <c r="A33" s="991"/>
      <c r="B33" s="992"/>
      <c r="C33" s="993"/>
      <c r="D33" s="996" t="s">
        <v>42</v>
      </c>
      <c r="E33" s="1090">
        <v>695479000</v>
      </c>
      <c r="F33" s="1083">
        <v>695479000</v>
      </c>
      <c r="G33" s="1083">
        <v>0</v>
      </c>
      <c r="H33" s="1083">
        <v>0</v>
      </c>
      <c r="I33" s="1083">
        <v>0</v>
      </c>
      <c r="J33" s="1083">
        <v>0</v>
      </c>
      <c r="K33" s="1083">
        <v>0</v>
      </c>
      <c r="L33" s="1091">
        <v>0</v>
      </c>
    </row>
    <row r="34" spans="1:12" ht="18.95" customHeight="1">
      <c r="A34" s="991"/>
      <c r="B34" s="992"/>
      <c r="C34" s="993"/>
      <c r="D34" s="996" t="s">
        <v>43</v>
      </c>
      <c r="E34" s="1090">
        <v>261306215.77000001</v>
      </c>
      <c r="F34" s="1083">
        <v>261306215.77000001</v>
      </c>
      <c r="G34" s="1083">
        <v>0</v>
      </c>
      <c r="H34" s="1083">
        <v>0</v>
      </c>
      <c r="I34" s="1083">
        <v>0</v>
      </c>
      <c r="J34" s="1083">
        <v>0</v>
      </c>
      <c r="K34" s="1083">
        <v>0</v>
      </c>
      <c r="L34" s="1091">
        <v>0</v>
      </c>
    </row>
    <row r="35" spans="1:12" ht="18.95" customHeight="1">
      <c r="A35" s="995"/>
      <c r="B35" s="993"/>
      <c r="C35" s="993"/>
      <c r="D35" s="996" t="s">
        <v>44</v>
      </c>
      <c r="E35" s="1019">
        <v>0.37572121626965016</v>
      </c>
      <c r="F35" s="953">
        <v>0.37572121626965016</v>
      </c>
      <c r="G35" s="953">
        <v>0</v>
      </c>
      <c r="H35" s="953">
        <v>0</v>
      </c>
      <c r="I35" s="953">
        <v>0</v>
      </c>
      <c r="J35" s="953">
        <v>0</v>
      </c>
      <c r="K35" s="953">
        <v>0</v>
      </c>
      <c r="L35" s="1020">
        <v>0</v>
      </c>
    </row>
    <row r="36" spans="1:12" ht="18.95" customHeight="1">
      <c r="A36" s="997"/>
      <c r="B36" s="998"/>
      <c r="C36" s="998"/>
      <c r="D36" s="996" t="s">
        <v>45</v>
      </c>
      <c r="E36" s="1021">
        <v>0.37572121626965016</v>
      </c>
      <c r="F36" s="1022">
        <v>0.37572121626965016</v>
      </c>
      <c r="G36" s="1022">
        <v>0</v>
      </c>
      <c r="H36" s="1022">
        <v>0</v>
      </c>
      <c r="I36" s="1022">
        <v>0</v>
      </c>
      <c r="J36" s="1022">
        <v>0</v>
      </c>
      <c r="K36" s="1022">
        <v>0</v>
      </c>
      <c r="L36" s="1023">
        <v>0</v>
      </c>
    </row>
    <row r="37" spans="1:12" ht="18.95" customHeight="1">
      <c r="A37" s="991" t="s">
        <v>358</v>
      </c>
      <c r="B37" s="992" t="s">
        <v>47</v>
      </c>
      <c r="C37" s="993" t="s">
        <v>359</v>
      </c>
      <c r="D37" s="994" t="s">
        <v>41</v>
      </c>
      <c r="E37" s="1088">
        <v>818225000</v>
      </c>
      <c r="F37" s="1083">
        <v>120787000</v>
      </c>
      <c r="G37" s="1083">
        <v>155000</v>
      </c>
      <c r="H37" s="1083">
        <v>432023000</v>
      </c>
      <c r="I37" s="1083">
        <v>172066000</v>
      </c>
      <c r="J37" s="1083">
        <v>0</v>
      </c>
      <c r="K37" s="1083">
        <v>0</v>
      </c>
      <c r="L37" s="1091">
        <v>93194000</v>
      </c>
    </row>
    <row r="38" spans="1:12" ht="18.95" customHeight="1">
      <c r="A38" s="991"/>
      <c r="B38" s="992"/>
      <c r="C38" s="993"/>
      <c r="D38" s="996" t="s">
        <v>42</v>
      </c>
      <c r="E38" s="1090">
        <v>832874957</v>
      </c>
      <c r="F38" s="1083">
        <v>121592428</v>
      </c>
      <c r="G38" s="1083">
        <v>155000</v>
      </c>
      <c r="H38" s="1083">
        <v>443207529</v>
      </c>
      <c r="I38" s="1083">
        <v>172587000</v>
      </c>
      <c r="J38" s="1083">
        <v>0</v>
      </c>
      <c r="K38" s="1083">
        <v>0</v>
      </c>
      <c r="L38" s="1091">
        <v>95333000</v>
      </c>
    </row>
    <row r="39" spans="1:12" ht="18.95" customHeight="1">
      <c r="A39" s="991"/>
      <c r="B39" s="992"/>
      <c r="C39" s="993"/>
      <c r="D39" s="996" t="s">
        <v>43</v>
      </c>
      <c r="E39" s="1090">
        <v>231606843.40000001</v>
      </c>
      <c r="F39" s="1083">
        <v>38441233.060000002</v>
      </c>
      <c r="G39" s="1083">
        <v>11998.29</v>
      </c>
      <c r="H39" s="1083">
        <v>108830282.83999999</v>
      </c>
      <c r="I39" s="1083">
        <v>42314423.869999997</v>
      </c>
      <c r="J39" s="1083">
        <v>0</v>
      </c>
      <c r="K39" s="1083">
        <v>0</v>
      </c>
      <c r="L39" s="1091">
        <v>42008905.340000004</v>
      </c>
    </row>
    <row r="40" spans="1:12" ht="18.95" customHeight="1">
      <c r="A40" s="995"/>
      <c r="B40" s="993"/>
      <c r="C40" s="993"/>
      <c r="D40" s="996" t="s">
        <v>44</v>
      </c>
      <c r="E40" s="1019">
        <v>0.2830600915396132</v>
      </c>
      <c r="F40" s="953">
        <v>0.3182563774247229</v>
      </c>
      <c r="G40" s="953">
        <v>7.7408322580645172E-2</v>
      </c>
      <c r="H40" s="953">
        <v>0.25190853922129142</v>
      </c>
      <c r="I40" s="953">
        <v>0.24591972772075829</v>
      </c>
      <c r="J40" s="953">
        <v>0</v>
      </c>
      <c r="K40" s="953">
        <v>0</v>
      </c>
      <c r="L40" s="1020">
        <v>0.45076834710389085</v>
      </c>
    </row>
    <row r="41" spans="1:12" ht="18.95" customHeight="1">
      <c r="A41" s="997"/>
      <c r="B41" s="998"/>
      <c r="C41" s="998"/>
      <c r="D41" s="1002" t="s">
        <v>45</v>
      </c>
      <c r="E41" s="1021">
        <v>0.27808117107307861</v>
      </c>
      <c r="F41" s="1022">
        <v>0.31614824781687889</v>
      </c>
      <c r="G41" s="1022">
        <v>7.7408322580645172E-2</v>
      </c>
      <c r="H41" s="1022">
        <v>0.24555152094449187</v>
      </c>
      <c r="I41" s="1022">
        <v>0.24517735327689802</v>
      </c>
      <c r="J41" s="1022">
        <v>0</v>
      </c>
      <c r="K41" s="1022">
        <v>0</v>
      </c>
      <c r="L41" s="1023">
        <v>0.44065439396641248</v>
      </c>
    </row>
    <row r="42" spans="1:12" ht="18.75" customHeight="1">
      <c r="A42" s="1003" t="s">
        <v>360</v>
      </c>
      <c r="B42" s="1004" t="s">
        <v>47</v>
      </c>
      <c r="C42" s="1005" t="s">
        <v>361</v>
      </c>
      <c r="D42" s="1006" t="s">
        <v>41</v>
      </c>
      <c r="E42" s="1165">
        <v>0</v>
      </c>
      <c r="F42" s="1164">
        <v>0</v>
      </c>
      <c r="G42" s="1164">
        <v>0</v>
      </c>
      <c r="H42" s="1164">
        <v>0</v>
      </c>
      <c r="I42" s="1164">
        <v>0</v>
      </c>
      <c r="J42" s="1164">
        <v>0</v>
      </c>
      <c r="K42" s="1164">
        <v>0</v>
      </c>
      <c r="L42" s="1167">
        <v>0</v>
      </c>
    </row>
    <row r="43" spans="1:12" ht="18.95" customHeight="1">
      <c r="A43" s="995"/>
      <c r="B43" s="993"/>
      <c r="C43" s="993" t="s">
        <v>362</v>
      </c>
      <c r="D43" s="996" t="s">
        <v>42</v>
      </c>
      <c r="E43" s="1166">
        <v>500000</v>
      </c>
      <c r="F43" s="1164">
        <v>0</v>
      </c>
      <c r="G43" s="1164">
        <v>0</v>
      </c>
      <c r="H43" s="1164">
        <v>0</v>
      </c>
      <c r="I43" s="1164">
        <v>500000</v>
      </c>
      <c r="J43" s="1164">
        <v>0</v>
      </c>
      <c r="K43" s="1164">
        <v>0</v>
      </c>
      <c r="L43" s="1167">
        <v>0</v>
      </c>
    </row>
    <row r="44" spans="1:12" ht="18.95" customHeight="1">
      <c r="A44" s="995"/>
      <c r="B44" s="993"/>
      <c r="C44" s="993"/>
      <c r="D44" s="996" t="s">
        <v>43</v>
      </c>
      <c r="E44" s="1166">
        <v>494203</v>
      </c>
      <c r="F44" s="1164">
        <v>0</v>
      </c>
      <c r="G44" s="1164">
        <v>0</v>
      </c>
      <c r="H44" s="1164">
        <v>0</v>
      </c>
      <c r="I44" s="1164">
        <v>494203</v>
      </c>
      <c r="J44" s="1164">
        <v>0</v>
      </c>
      <c r="K44" s="1164">
        <v>0</v>
      </c>
      <c r="L44" s="1167">
        <v>0</v>
      </c>
    </row>
    <row r="45" spans="1:12" ht="18.95" customHeight="1">
      <c r="A45" s="995"/>
      <c r="B45" s="993"/>
      <c r="C45" s="993"/>
      <c r="D45" s="996" t="s">
        <v>44</v>
      </c>
      <c r="E45" s="1159">
        <v>0</v>
      </c>
      <c r="F45" s="1158">
        <v>0</v>
      </c>
      <c r="G45" s="1158">
        <v>0</v>
      </c>
      <c r="H45" s="1158">
        <v>0</v>
      </c>
      <c r="I45" s="1158">
        <v>0</v>
      </c>
      <c r="J45" s="1158">
        <v>0</v>
      </c>
      <c r="K45" s="1158">
        <v>0</v>
      </c>
      <c r="L45" s="1160">
        <v>0</v>
      </c>
    </row>
    <row r="46" spans="1:12" ht="18.95" customHeight="1">
      <c r="A46" s="997"/>
      <c r="B46" s="998"/>
      <c r="C46" s="998"/>
      <c r="D46" s="999" t="s">
        <v>45</v>
      </c>
      <c r="E46" s="1161">
        <v>0.98840600000000001</v>
      </c>
      <c r="F46" s="1162">
        <v>0</v>
      </c>
      <c r="G46" s="1162">
        <v>0</v>
      </c>
      <c r="H46" s="1162">
        <v>0</v>
      </c>
      <c r="I46" s="1162">
        <v>0.98840600000000001</v>
      </c>
      <c r="J46" s="1162">
        <v>0</v>
      </c>
      <c r="K46" s="1162">
        <v>0</v>
      </c>
      <c r="L46" s="1163">
        <v>0</v>
      </c>
    </row>
    <row r="47" spans="1:12" ht="18.95" customHeight="1">
      <c r="A47" s="991" t="s">
        <v>363</v>
      </c>
      <c r="B47" s="992" t="s">
        <v>47</v>
      </c>
      <c r="C47" s="993" t="s">
        <v>364</v>
      </c>
      <c r="D47" s="1007" t="s">
        <v>41</v>
      </c>
      <c r="E47" s="1088">
        <v>441474000</v>
      </c>
      <c r="F47" s="1083">
        <v>339891000</v>
      </c>
      <c r="G47" s="1083">
        <v>257000</v>
      </c>
      <c r="H47" s="1083">
        <v>100246000</v>
      </c>
      <c r="I47" s="1083">
        <v>450000</v>
      </c>
      <c r="J47" s="1083">
        <v>0</v>
      </c>
      <c r="K47" s="1083">
        <v>0</v>
      </c>
      <c r="L47" s="1091">
        <v>630000</v>
      </c>
    </row>
    <row r="48" spans="1:12" ht="18.95" customHeight="1">
      <c r="A48" s="991"/>
      <c r="B48" s="992"/>
      <c r="C48" s="993"/>
      <c r="D48" s="996" t="s">
        <v>42</v>
      </c>
      <c r="E48" s="1090">
        <v>2066553878</v>
      </c>
      <c r="F48" s="1083">
        <v>1139891000</v>
      </c>
      <c r="G48" s="1083">
        <v>282000</v>
      </c>
      <c r="H48" s="1083">
        <v>925792036</v>
      </c>
      <c r="I48" s="1083">
        <v>455000</v>
      </c>
      <c r="J48" s="1083">
        <v>0</v>
      </c>
      <c r="K48" s="1083">
        <v>0</v>
      </c>
      <c r="L48" s="1091">
        <v>133842</v>
      </c>
    </row>
    <row r="49" spans="1:12" ht="18.95" customHeight="1">
      <c r="A49" s="991"/>
      <c r="B49" s="992"/>
      <c r="C49" s="993"/>
      <c r="D49" s="996" t="s">
        <v>43</v>
      </c>
      <c r="E49" s="1090">
        <v>955091286.11000001</v>
      </c>
      <c r="F49" s="1083">
        <v>923956000</v>
      </c>
      <c r="G49" s="1083">
        <v>70190.609999999986</v>
      </c>
      <c r="H49" s="1083">
        <v>30894353.829999994</v>
      </c>
      <c r="I49" s="1083">
        <v>166900</v>
      </c>
      <c r="J49" s="1083">
        <v>0</v>
      </c>
      <c r="K49" s="1083">
        <v>0</v>
      </c>
      <c r="L49" s="1091">
        <v>3841.67</v>
      </c>
    </row>
    <row r="50" spans="1:12" ht="18.95" customHeight="1">
      <c r="A50" s="991"/>
      <c r="B50" s="993"/>
      <c r="C50" s="993"/>
      <c r="D50" s="996" t="s">
        <v>44</v>
      </c>
      <c r="E50" s="1019">
        <v>2.163414575059913</v>
      </c>
      <c r="F50" s="953">
        <v>2.7183891306330561</v>
      </c>
      <c r="G50" s="953">
        <v>0.27311521400778205</v>
      </c>
      <c r="H50" s="953">
        <v>0.30818540221056195</v>
      </c>
      <c r="I50" s="953">
        <v>0.37088888888888888</v>
      </c>
      <c r="J50" s="953">
        <v>0</v>
      </c>
      <c r="K50" s="953">
        <v>0</v>
      </c>
      <c r="L50" s="1020">
        <v>6.0978888888888888E-3</v>
      </c>
    </row>
    <row r="51" spans="1:12" ht="18.95" customHeight="1">
      <c r="A51" s="997"/>
      <c r="B51" s="998"/>
      <c r="C51" s="998"/>
      <c r="D51" s="1001" t="s">
        <v>45</v>
      </c>
      <c r="E51" s="1021">
        <v>0.46216616768507984</v>
      </c>
      <c r="F51" s="1022">
        <v>0.81056522070969939</v>
      </c>
      <c r="G51" s="1022">
        <v>0.24890287234042549</v>
      </c>
      <c r="H51" s="1022">
        <v>3.3370727580983417E-2</v>
      </c>
      <c r="I51" s="1022">
        <v>0.36681318681318681</v>
      </c>
      <c r="J51" s="1022">
        <v>0</v>
      </c>
      <c r="K51" s="1022">
        <v>0</v>
      </c>
      <c r="L51" s="1023">
        <v>2.8703022967379449E-2</v>
      </c>
    </row>
    <row r="52" spans="1:12" ht="18.95" customHeight="1">
      <c r="A52" s="991" t="s">
        <v>365</v>
      </c>
      <c r="B52" s="992" t="s">
        <v>47</v>
      </c>
      <c r="C52" s="993" t="s">
        <v>366</v>
      </c>
      <c r="D52" s="994" t="s">
        <v>41</v>
      </c>
      <c r="E52" s="1088">
        <v>21000000</v>
      </c>
      <c r="F52" s="1083">
        <v>21000000</v>
      </c>
      <c r="G52" s="1083">
        <v>0</v>
      </c>
      <c r="H52" s="1083">
        <v>0</v>
      </c>
      <c r="I52" s="1083">
        <v>0</v>
      </c>
      <c r="J52" s="1083">
        <v>0</v>
      </c>
      <c r="K52" s="1083">
        <v>0</v>
      </c>
      <c r="L52" s="1091">
        <v>0</v>
      </c>
    </row>
    <row r="53" spans="1:12" ht="18.95" customHeight="1">
      <c r="A53" s="991"/>
      <c r="B53" s="992"/>
      <c r="C53" s="993"/>
      <c r="D53" s="996" t="s">
        <v>42</v>
      </c>
      <c r="E53" s="1090">
        <v>21000000</v>
      </c>
      <c r="F53" s="1083">
        <v>21000000</v>
      </c>
      <c r="G53" s="1083">
        <v>0</v>
      </c>
      <c r="H53" s="1083">
        <v>0</v>
      </c>
      <c r="I53" s="1083">
        <v>0</v>
      </c>
      <c r="J53" s="1083">
        <v>0</v>
      </c>
      <c r="K53" s="1083">
        <v>0</v>
      </c>
      <c r="L53" s="1091">
        <v>0</v>
      </c>
    </row>
    <row r="54" spans="1:12" ht="18.95" customHeight="1">
      <c r="A54" s="991"/>
      <c r="B54" s="992"/>
      <c r="C54" s="993"/>
      <c r="D54" s="996" t="s">
        <v>43</v>
      </c>
      <c r="E54" s="1090">
        <v>5132431</v>
      </c>
      <c r="F54" s="1083">
        <v>5132431</v>
      </c>
      <c r="G54" s="1083">
        <v>0</v>
      </c>
      <c r="H54" s="1083">
        <v>0</v>
      </c>
      <c r="I54" s="1083">
        <v>0</v>
      </c>
      <c r="J54" s="1083">
        <v>0</v>
      </c>
      <c r="K54" s="1083">
        <v>0</v>
      </c>
      <c r="L54" s="1091">
        <v>0</v>
      </c>
    </row>
    <row r="55" spans="1:12" ht="18.95" customHeight="1">
      <c r="A55" s="995"/>
      <c r="B55" s="993"/>
      <c r="C55" s="993"/>
      <c r="D55" s="996" t="s">
        <v>44</v>
      </c>
      <c r="E55" s="1019">
        <v>0.2444014761904762</v>
      </c>
      <c r="F55" s="953">
        <v>0.2444014761904762</v>
      </c>
      <c r="G55" s="953">
        <v>0</v>
      </c>
      <c r="H55" s="953">
        <v>0</v>
      </c>
      <c r="I55" s="953">
        <v>0</v>
      </c>
      <c r="J55" s="953">
        <v>0</v>
      </c>
      <c r="K55" s="953">
        <v>0</v>
      </c>
      <c r="L55" s="1020">
        <v>0</v>
      </c>
    </row>
    <row r="56" spans="1:12" ht="18.95" customHeight="1">
      <c r="A56" s="997"/>
      <c r="B56" s="998"/>
      <c r="C56" s="998"/>
      <c r="D56" s="1001" t="s">
        <v>45</v>
      </c>
      <c r="E56" s="1021">
        <v>0.2444014761904762</v>
      </c>
      <c r="F56" s="1022">
        <v>0.2444014761904762</v>
      </c>
      <c r="G56" s="1022">
        <v>0</v>
      </c>
      <c r="H56" s="1022">
        <v>0</v>
      </c>
      <c r="I56" s="1022">
        <v>0</v>
      </c>
      <c r="J56" s="1022">
        <v>0</v>
      </c>
      <c r="K56" s="1022">
        <v>0</v>
      </c>
      <c r="L56" s="1023">
        <v>0</v>
      </c>
    </row>
    <row r="57" spans="1:12" ht="18.95" customHeight="1">
      <c r="A57" s="991" t="s">
        <v>367</v>
      </c>
      <c r="B57" s="992" t="s">
        <v>47</v>
      </c>
      <c r="C57" s="993" t="s">
        <v>368</v>
      </c>
      <c r="D57" s="996" t="s">
        <v>41</v>
      </c>
      <c r="E57" s="1088">
        <v>13822948000</v>
      </c>
      <c r="F57" s="1083">
        <v>5656158000</v>
      </c>
      <c r="G57" s="1083">
        <v>13135000</v>
      </c>
      <c r="H57" s="1083">
        <v>3747756000</v>
      </c>
      <c r="I57" s="1083">
        <v>3415721000</v>
      </c>
      <c r="J57" s="1083">
        <v>0</v>
      </c>
      <c r="K57" s="1083">
        <v>0</v>
      </c>
      <c r="L57" s="1091">
        <v>990178000</v>
      </c>
    </row>
    <row r="58" spans="1:12" ht="18.95" customHeight="1">
      <c r="A58" s="991"/>
      <c r="B58" s="992"/>
      <c r="C58" s="993"/>
      <c r="D58" s="996" t="s">
        <v>42</v>
      </c>
      <c r="E58" s="1090">
        <v>13959725131.540001</v>
      </c>
      <c r="F58" s="1083">
        <v>5656141000</v>
      </c>
      <c r="G58" s="1083">
        <v>13272000</v>
      </c>
      <c r="H58" s="1083">
        <v>3760151499.5999999</v>
      </c>
      <c r="I58" s="1083">
        <v>3429891979.21</v>
      </c>
      <c r="J58" s="1083">
        <v>0</v>
      </c>
      <c r="K58" s="1083">
        <v>0</v>
      </c>
      <c r="L58" s="1091">
        <v>1100268652.73</v>
      </c>
    </row>
    <row r="59" spans="1:12" ht="18.95" customHeight="1">
      <c r="A59" s="991"/>
      <c r="B59" s="992"/>
      <c r="C59" s="993"/>
      <c r="D59" s="996" t="s">
        <v>43</v>
      </c>
      <c r="E59" s="1090">
        <v>3003100942.5799999</v>
      </c>
      <c r="F59" s="1083">
        <v>1395889205.4000001</v>
      </c>
      <c r="G59" s="1083">
        <v>3376608.9099999992</v>
      </c>
      <c r="H59" s="1083">
        <v>908842826.96999931</v>
      </c>
      <c r="I59" s="1083">
        <v>379737864.20999998</v>
      </c>
      <c r="J59" s="1083">
        <v>0</v>
      </c>
      <c r="K59" s="1083">
        <v>0</v>
      </c>
      <c r="L59" s="1091">
        <v>315254437.09000003</v>
      </c>
    </row>
    <row r="60" spans="1:12" ht="18.95" customHeight="1">
      <c r="A60" s="995"/>
      <c r="B60" s="993"/>
      <c r="C60" s="993"/>
      <c r="D60" s="996" t="s">
        <v>44</v>
      </c>
      <c r="E60" s="1019">
        <v>0.21725473774335258</v>
      </c>
      <c r="F60" s="953">
        <v>0.246791055942921</v>
      </c>
      <c r="G60" s="953">
        <v>0.25706957822611337</v>
      </c>
      <c r="H60" s="953">
        <v>0.24250320110754256</v>
      </c>
      <c r="I60" s="953">
        <v>0.1111735601971004</v>
      </c>
      <c r="J60" s="953">
        <v>0</v>
      </c>
      <c r="K60" s="953">
        <v>0</v>
      </c>
      <c r="L60" s="1020">
        <v>0.3183815809783696</v>
      </c>
    </row>
    <row r="61" spans="1:12" ht="18.95" customHeight="1">
      <c r="A61" s="997"/>
      <c r="B61" s="998"/>
      <c r="C61" s="998"/>
      <c r="D61" s="996" t="s">
        <v>45</v>
      </c>
      <c r="E61" s="1021">
        <v>0.21512607979615037</v>
      </c>
      <c r="F61" s="1022">
        <v>0.24679179769386939</v>
      </c>
      <c r="G61" s="1022">
        <v>0.25441598176612412</v>
      </c>
      <c r="H61" s="1022">
        <v>0.24170377897451228</v>
      </c>
      <c r="I61" s="1022">
        <v>0.11071423430001553</v>
      </c>
      <c r="J61" s="1022">
        <v>0</v>
      </c>
      <c r="K61" s="1022">
        <v>0</v>
      </c>
      <c r="L61" s="1023">
        <v>0.28652496488724538</v>
      </c>
    </row>
    <row r="62" spans="1:12" ht="18.95" customHeight="1">
      <c r="A62" s="991" t="s">
        <v>369</v>
      </c>
      <c r="B62" s="992" t="s">
        <v>47</v>
      </c>
      <c r="C62" s="993" t="s">
        <v>132</v>
      </c>
      <c r="D62" s="994" t="s">
        <v>41</v>
      </c>
      <c r="E62" s="1088">
        <v>58458000</v>
      </c>
      <c r="F62" s="1083">
        <v>55143000</v>
      </c>
      <c r="G62" s="1083">
        <v>10000</v>
      </c>
      <c r="H62" s="1083">
        <v>3105000</v>
      </c>
      <c r="I62" s="1083">
        <v>200000</v>
      </c>
      <c r="J62" s="1083">
        <v>0</v>
      </c>
      <c r="K62" s="1083">
        <v>0</v>
      </c>
      <c r="L62" s="1091">
        <v>0</v>
      </c>
    </row>
    <row r="63" spans="1:12" ht="18.95" customHeight="1">
      <c r="A63" s="991"/>
      <c r="B63" s="992"/>
      <c r="C63" s="993"/>
      <c r="D63" s="996" t="s">
        <v>42</v>
      </c>
      <c r="E63" s="1090">
        <v>58561324</v>
      </c>
      <c r="F63" s="1083">
        <v>55143000</v>
      </c>
      <c r="G63" s="1083">
        <v>10000</v>
      </c>
      <c r="H63" s="1083">
        <v>3105000</v>
      </c>
      <c r="I63" s="1083">
        <v>200000</v>
      </c>
      <c r="J63" s="1083">
        <v>0</v>
      </c>
      <c r="K63" s="1083">
        <v>0</v>
      </c>
      <c r="L63" s="1091">
        <v>103324</v>
      </c>
    </row>
    <row r="64" spans="1:12" ht="18.95" customHeight="1">
      <c r="A64" s="991"/>
      <c r="B64" s="992"/>
      <c r="C64" s="993"/>
      <c r="D64" s="996" t="s">
        <v>43</v>
      </c>
      <c r="E64" s="1090">
        <v>22071906.289999999</v>
      </c>
      <c r="F64" s="1083">
        <v>20825063</v>
      </c>
      <c r="G64" s="1083">
        <v>0</v>
      </c>
      <c r="H64" s="1083">
        <v>1204394.99</v>
      </c>
      <c r="I64" s="1083">
        <v>0</v>
      </c>
      <c r="J64" s="1083">
        <v>0</v>
      </c>
      <c r="K64" s="1083">
        <v>0</v>
      </c>
      <c r="L64" s="1091">
        <v>42448.3</v>
      </c>
    </row>
    <row r="65" spans="1:12" ht="18.95" customHeight="1">
      <c r="A65" s="995"/>
      <c r="B65" s="993"/>
      <c r="C65" s="993"/>
      <c r="D65" s="996" t="s">
        <v>44</v>
      </c>
      <c r="E65" s="1019">
        <v>0.37756861832426697</v>
      </c>
      <c r="F65" s="953">
        <v>0.37765560451915925</v>
      </c>
      <c r="G65" s="953">
        <v>0</v>
      </c>
      <c r="H65" s="953">
        <v>0.38788888566827695</v>
      </c>
      <c r="I65" s="953">
        <v>0</v>
      </c>
      <c r="J65" s="953">
        <v>0</v>
      </c>
      <c r="K65" s="953">
        <v>0</v>
      </c>
      <c r="L65" s="1020">
        <v>0</v>
      </c>
    </row>
    <row r="66" spans="1:12" ht="18.95" customHeight="1">
      <c r="A66" s="997"/>
      <c r="B66" s="998"/>
      <c r="C66" s="998"/>
      <c r="D66" s="1001" t="s">
        <v>45</v>
      </c>
      <c r="E66" s="1021">
        <v>0.37690244657036781</v>
      </c>
      <c r="F66" s="1022">
        <v>0.37765560451915925</v>
      </c>
      <c r="G66" s="1022">
        <v>0</v>
      </c>
      <c r="H66" s="1022">
        <v>0.38788888566827695</v>
      </c>
      <c r="I66" s="1022">
        <v>0</v>
      </c>
      <c r="J66" s="1022">
        <v>0</v>
      </c>
      <c r="K66" s="1022">
        <v>0</v>
      </c>
      <c r="L66" s="1023">
        <v>0.41082710696450003</v>
      </c>
    </row>
    <row r="67" spans="1:12" ht="18.95" customHeight="1">
      <c r="A67" s="991" t="s">
        <v>370</v>
      </c>
      <c r="B67" s="992" t="s">
        <v>47</v>
      </c>
      <c r="C67" s="993" t="s">
        <v>371</v>
      </c>
      <c r="D67" s="994" t="s">
        <v>41</v>
      </c>
      <c r="E67" s="1088">
        <v>741233000</v>
      </c>
      <c r="F67" s="1083">
        <v>729207000</v>
      </c>
      <c r="G67" s="1083">
        <v>321000</v>
      </c>
      <c r="H67" s="1083">
        <v>11233000</v>
      </c>
      <c r="I67" s="1083">
        <v>472000</v>
      </c>
      <c r="J67" s="1083">
        <v>0</v>
      </c>
      <c r="K67" s="1083">
        <v>0</v>
      </c>
      <c r="L67" s="1091">
        <v>0</v>
      </c>
    </row>
    <row r="68" spans="1:12" ht="18.95" customHeight="1">
      <c r="A68" s="991"/>
      <c r="B68" s="992"/>
      <c r="C68" s="993"/>
      <c r="D68" s="996" t="s">
        <v>42</v>
      </c>
      <c r="E68" s="1090">
        <v>791074055.67000008</v>
      </c>
      <c r="F68" s="1083">
        <v>767146227.56000006</v>
      </c>
      <c r="G68" s="1083">
        <v>321000</v>
      </c>
      <c r="H68" s="1083">
        <v>23121805.109999999</v>
      </c>
      <c r="I68" s="1083">
        <v>485023</v>
      </c>
      <c r="J68" s="1083">
        <v>0</v>
      </c>
      <c r="K68" s="1083">
        <v>0</v>
      </c>
      <c r="L68" s="1091">
        <v>0</v>
      </c>
    </row>
    <row r="69" spans="1:12" ht="18.95" customHeight="1">
      <c r="A69" s="991"/>
      <c r="B69" s="992"/>
      <c r="C69" s="993"/>
      <c r="D69" s="996" t="s">
        <v>43</v>
      </c>
      <c r="E69" s="1090">
        <v>431867597.79000008</v>
      </c>
      <c r="F69" s="1083">
        <v>420908388.99000007</v>
      </c>
      <c r="G69" s="1083">
        <v>8049.5</v>
      </c>
      <c r="H69" s="1083">
        <v>10951036.299999997</v>
      </c>
      <c r="I69" s="1083">
        <v>123</v>
      </c>
      <c r="J69" s="1083">
        <v>0</v>
      </c>
      <c r="K69" s="1083">
        <v>0</v>
      </c>
      <c r="L69" s="1091">
        <v>0</v>
      </c>
    </row>
    <row r="70" spans="1:12" ht="18.95" customHeight="1">
      <c r="A70" s="995"/>
      <c r="B70" s="993"/>
      <c r="C70" s="993"/>
      <c r="D70" s="996" t="s">
        <v>44</v>
      </c>
      <c r="E70" s="1019">
        <v>0.58263406754691183</v>
      </c>
      <c r="F70" s="953">
        <v>0.57721386244235184</v>
      </c>
      <c r="G70" s="953">
        <v>2.5076323987538941E-2</v>
      </c>
      <c r="H70" s="953">
        <v>0.97489862903943714</v>
      </c>
      <c r="I70" s="953">
        <v>2.6059322033898305E-4</v>
      </c>
      <c r="J70" s="953">
        <v>0</v>
      </c>
      <c r="K70" s="953">
        <v>0</v>
      </c>
      <c r="L70" s="1020">
        <v>0</v>
      </c>
    </row>
    <row r="71" spans="1:12" ht="18.95" customHeight="1">
      <c r="A71" s="997"/>
      <c r="B71" s="998"/>
      <c r="C71" s="998"/>
      <c r="D71" s="999" t="s">
        <v>45</v>
      </c>
      <c r="E71" s="1021">
        <v>0.54592562440216785</v>
      </c>
      <c r="F71" s="1022">
        <v>0.54866774269196283</v>
      </c>
      <c r="G71" s="1022">
        <v>2.5076323987538941E-2</v>
      </c>
      <c r="H71" s="1022">
        <v>0.4736237611164606</v>
      </c>
      <c r="I71" s="1022">
        <v>2.5359622121012815E-4</v>
      </c>
      <c r="J71" s="1022">
        <v>0</v>
      </c>
      <c r="K71" s="1022">
        <v>0</v>
      </c>
      <c r="L71" s="1023">
        <v>0</v>
      </c>
    </row>
    <row r="72" spans="1:12" ht="18.95" customHeight="1">
      <c r="A72" s="1008" t="s">
        <v>372</v>
      </c>
      <c r="B72" s="1004" t="s">
        <v>47</v>
      </c>
      <c r="C72" s="1009" t="s">
        <v>373</v>
      </c>
      <c r="D72" s="1006" t="s">
        <v>41</v>
      </c>
      <c r="E72" s="1088">
        <v>499310000</v>
      </c>
      <c r="F72" s="1083">
        <v>348091000</v>
      </c>
      <c r="G72" s="1083">
        <v>224000</v>
      </c>
      <c r="H72" s="1083">
        <v>131526000</v>
      </c>
      <c r="I72" s="1083">
        <v>2965000</v>
      </c>
      <c r="J72" s="1083">
        <v>0</v>
      </c>
      <c r="K72" s="1083">
        <v>0</v>
      </c>
      <c r="L72" s="1091">
        <v>16504000</v>
      </c>
    </row>
    <row r="73" spans="1:12" ht="18.95" customHeight="1">
      <c r="A73" s="991"/>
      <c r="B73" s="992"/>
      <c r="C73" s="993"/>
      <c r="D73" s="996" t="s">
        <v>42</v>
      </c>
      <c r="E73" s="1090">
        <v>499777636.48000002</v>
      </c>
      <c r="F73" s="1083">
        <v>349154711</v>
      </c>
      <c r="G73" s="1083">
        <v>233900</v>
      </c>
      <c r="H73" s="1083">
        <v>130623883</v>
      </c>
      <c r="I73" s="1083">
        <v>3261142.48</v>
      </c>
      <c r="J73" s="1083">
        <v>0</v>
      </c>
      <c r="K73" s="1083">
        <v>0</v>
      </c>
      <c r="L73" s="1091">
        <v>16504000</v>
      </c>
    </row>
    <row r="74" spans="1:12" ht="18.95" customHeight="1">
      <c r="A74" s="991"/>
      <c r="B74" s="992"/>
      <c r="C74" s="993"/>
      <c r="D74" s="996" t="s">
        <v>43</v>
      </c>
      <c r="E74" s="1090">
        <v>141046541.95999998</v>
      </c>
      <c r="F74" s="1083">
        <v>105127322.77999999</v>
      </c>
      <c r="G74" s="1083">
        <v>67030.720000000016</v>
      </c>
      <c r="H74" s="1083">
        <v>31821300.830000013</v>
      </c>
      <c r="I74" s="1083">
        <v>342896.72</v>
      </c>
      <c r="J74" s="1083">
        <v>0</v>
      </c>
      <c r="K74" s="1083">
        <v>0</v>
      </c>
      <c r="L74" s="1091">
        <v>3687990.91</v>
      </c>
    </row>
    <row r="75" spans="1:12" ht="18.95" customHeight="1">
      <c r="A75" s="995"/>
      <c r="B75" s="993"/>
      <c r="C75" s="993" t="s">
        <v>4</v>
      </c>
      <c r="D75" s="996" t="s">
        <v>44</v>
      </c>
      <c r="E75" s="1019">
        <v>0.28248291033626399</v>
      </c>
      <c r="F75" s="953">
        <v>0.30201103383885247</v>
      </c>
      <c r="G75" s="953">
        <v>0.2992442857142858</v>
      </c>
      <c r="H75" s="953">
        <v>0.24193924265924618</v>
      </c>
      <c r="I75" s="953">
        <v>0.11564813490725126</v>
      </c>
      <c r="J75" s="953">
        <v>0</v>
      </c>
      <c r="K75" s="953">
        <v>0</v>
      </c>
      <c r="L75" s="1020">
        <v>0.22346042838099855</v>
      </c>
    </row>
    <row r="76" spans="1:12" ht="18.95" customHeight="1">
      <c r="A76" s="997"/>
      <c r="B76" s="998"/>
      <c r="C76" s="998"/>
      <c r="D76" s="1002" t="s">
        <v>45</v>
      </c>
      <c r="E76" s="1021">
        <v>0.28221859416001371</v>
      </c>
      <c r="F76" s="1022">
        <v>0.30109094755991989</v>
      </c>
      <c r="G76" s="1022">
        <v>0.28657853783668241</v>
      </c>
      <c r="H76" s="1022">
        <v>0.24361012778957133</v>
      </c>
      <c r="I76" s="1022">
        <v>0.10514619404178868</v>
      </c>
      <c r="J76" s="1022">
        <v>0</v>
      </c>
      <c r="K76" s="1022">
        <v>0</v>
      </c>
      <c r="L76" s="1023">
        <v>0.22346042838099855</v>
      </c>
    </row>
    <row r="77" spans="1:12" ht="18.95" customHeight="1">
      <c r="A77" s="991" t="s">
        <v>374</v>
      </c>
      <c r="B77" s="992" t="s">
        <v>47</v>
      </c>
      <c r="C77" s="993" t="s">
        <v>375</v>
      </c>
      <c r="D77" s="1007" t="s">
        <v>41</v>
      </c>
      <c r="E77" s="1088">
        <v>23781000</v>
      </c>
      <c r="F77" s="1083">
        <v>0</v>
      </c>
      <c r="G77" s="1083">
        <v>36000</v>
      </c>
      <c r="H77" s="1083">
        <v>22929000</v>
      </c>
      <c r="I77" s="1083">
        <v>0</v>
      </c>
      <c r="J77" s="1083">
        <v>0</v>
      </c>
      <c r="K77" s="1083">
        <v>0</v>
      </c>
      <c r="L77" s="1091">
        <v>816000</v>
      </c>
    </row>
    <row r="78" spans="1:12" ht="18.95" customHeight="1">
      <c r="A78" s="991"/>
      <c r="B78" s="992"/>
      <c r="C78" s="993"/>
      <c r="D78" s="996" t="s">
        <v>42</v>
      </c>
      <c r="E78" s="1090">
        <v>23781000</v>
      </c>
      <c r="F78" s="1083">
        <v>0</v>
      </c>
      <c r="G78" s="1083">
        <v>36000</v>
      </c>
      <c r="H78" s="1083">
        <v>22929000</v>
      </c>
      <c r="I78" s="1083">
        <v>0</v>
      </c>
      <c r="J78" s="1083">
        <v>0</v>
      </c>
      <c r="K78" s="1083">
        <v>0</v>
      </c>
      <c r="L78" s="1091">
        <v>816000</v>
      </c>
    </row>
    <row r="79" spans="1:12" ht="18.95" customHeight="1">
      <c r="A79" s="991"/>
      <c r="B79" s="992"/>
      <c r="C79" s="993"/>
      <c r="D79" s="996" t="s">
        <v>43</v>
      </c>
      <c r="E79" s="1090">
        <v>7290758.2199999997</v>
      </c>
      <c r="F79" s="1083">
        <v>0</v>
      </c>
      <c r="G79" s="1083">
        <v>3053</v>
      </c>
      <c r="H79" s="1083">
        <v>7081288.0199999996</v>
      </c>
      <c r="I79" s="1083">
        <v>0</v>
      </c>
      <c r="J79" s="1083">
        <v>0</v>
      </c>
      <c r="K79" s="1083">
        <v>0</v>
      </c>
      <c r="L79" s="1091">
        <v>206417.19999999998</v>
      </c>
    </row>
    <row r="80" spans="1:12" ht="18.95" customHeight="1">
      <c r="A80" s="995"/>
      <c r="B80" s="993"/>
      <c r="C80" s="993"/>
      <c r="D80" s="996" t="s">
        <v>44</v>
      </c>
      <c r="E80" s="1019">
        <v>0.30657912703418694</v>
      </c>
      <c r="F80" s="953">
        <v>0</v>
      </c>
      <c r="G80" s="953">
        <v>8.4805555555555551E-2</v>
      </c>
      <c r="H80" s="953">
        <v>0.30883544943085173</v>
      </c>
      <c r="I80" s="953">
        <v>0</v>
      </c>
      <c r="J80" s="953">
        <v>0</v>
      </c>
      <c r="K80" s="953">
        <v>0</v>
      </c>
      <c r="L80" s="1020">
        <v>0.25296225490196078</v>
      </c>
    </row>
    <row r="81" spans="1:12" ht="18.95" customHeight="1">
      <c r="A81" s="997"/>
      <c r="B81" s="998"/>
      <c r="C81" s="998"/>
      <c r="D81" s="996" t="s">
        <v>45</v>
      </c>
      <c r="E81" s="1021">
        <v>0.30657912703418694</v>
      </c>
      <c r="F81" s="1022">
        <v>0</v>
      </c>
      <c r="G81" s="1022">
        <v>8.4805555555555551E-2</v>
      </c>
      <c r="H81" s="1022">
        <v>0.30883544943085173</v>
      </c>
      <c r="I81" s="1022">
        <v>0</v>
      </c>
      <c r="J81" s="1022">
        <v>0</v>
      </c>
      <c r="K81" s="1022">
        <v>0</v>
      </c>
      <c r="L81" s="1023">
        <v>0.25296225490196078</v>
      </c>
    </row>
    <row r="82" spans="1:12" ht="18.95" customHeight="1">
      <c r="A82" s="991" t="s">
        <v>376</v>
      </c>
      <c r="B82" s="992" t="s">
        <v>47</v>
      </c>
      <c r="C82" s="993" t="s">
        <v>712</v>
      </c>
      <c r="D82" s="994" t="s">
        <v>41</v>
      </c>
      <c r="E82" s="1088">
        <v>24805553000</v>
      </c>
      <c r="F82" s="1083">
        <v>22647999000</v>
      </c>
      <c r="G82" s="1083">
        <v>70189000</v>
      </c>
      <c r="H82" s="1083">
        <v>906404000</v>
      </c>
      <c r="I82" s="1083">
        <v>737175000</v>
      </c>
      <c r="J82" s="1083">
        <v>0</v>
      </c>
      <c r="K82" s="1083">
        <v>0</v>
      </c>
      <c r="L82" s="1091">
        <v>443786000</v>
      </c>
    </row>
    <row r="83" spans="1:12" ht="18.95" customHeight="1">
      <c r="A83" s="991"/>
      <c r="B83" s="992"/>
      <c r="C83" s="993"/>
      <c r="D83" s="996" t="s">
        <v>42</v>
      </c>
      <c r="E83" s="1090">
        <v>24815650428</v>
      </c>
      <c r="F83" s="1083">
        <v>22682381908</v>
      </c>
      <c r="G83" s="1083">
        <v>70189000</v>
      </c>
      <c r="H83" s="1083">
        <v>881529942</v>
      </c>
      <c r="I83" s="1083">
        <v>737755500</v>
      </c>
      <c r="J83" s="1083">
        <v>0</v>
      </c>
      <c r="K83" s="1083">
        <v>0</v>
      </c>
      <c r="L83" s="1091">
        <v>443794078</v>
      </c>
    </row>
    <row r="84" spans="1:12" ht="18.95" customHeight="1">
      <c r="A84" s="991"/>
      <c r="B84" s="992"/>
      <c r="C84" s="993"/>
      <c r="D84" s="996" t="s">
        <v>43</v>
      </c>
      <c r="E84" s="1090">
        <v>8261371980.5699997</v>
      </c>
      <c r="F84" s="1083">
        <v>7664090831.5100002</v>
      </c>
      <c r="G84" s="1083">
        <v>20146721.550000001</v>
      </c>
      <c r="H84" s="1083">
        <v>365486464.19999987</v>
      </c>
      <c r="I84" s="1083">
        <v>129080170.31999999</v>
      </c>
      <c r="J84" s="1083">
        <v>0</v>
      </c>
      <c r="K84" s="1083">
        <v>0</v>
      </c>
      <c r="L84" s="1091">
        <v>82567792.99000001</v>
      </c>
    </row>
    <row r="85" spans="1:12" ht="18.95" customHeight="1">
      <c r="A85" s="995"/>
      <c r="B85" s="993"/>
      <c r="C85" s="993"/>
      <c r="D85" s="996" t="s">
        <v>44</v>
      </c>
      <c r="E85" s="1019">
        <v>0.33304526533111356</v>
      </c>
      <c r="F85" s="953">
        <v>0.33840035190349488</v>
      </c>
      <c r="G85" s="953">
        <v>0.28703531251335679</v>
      </c>
      <c r="H85" s="953">
        <v>0.40322688801020279</v>
      </c>
      <c r="I85" s="953">
        <v>0.1751011229626615</v>
      </c>
      <c r="J85" s="953">
        <v>0</v>
      </c>
      <c r="K85" s="953">
        <v>0</v>
      </c>
      <c r="L85" s="1020">
        <v>0.18605317200182073</v>
      </c>
    </row>
    <row r="86" spans="1:12" ht="18.95" customHeight="1">
      <c r="A86" s="997"/>
      <c r="B86" s="998"/>
      <c r="C86" s="998"/>
      <c r="D86" s="1001" t="s">
        <v>45</v>
      </c>
      <c r="E86" s="1021">
        <v>0.33290975002003281</v>
      </c>
      <c r="F86" s="1022">
        <v>0.33788739042467586</v>
      </c>
      <c r="G86" s="1022">
        <v>0.28703531251335679</v>
      </c>
      <c r="H86" s="1022">
        <v>0.41460470800434807</v>
      </c>
      <c r="I86" s="1022">
        <v>0.17496334533595478</v>
      </c>
      <c r="J86" s="1022">
        <v>0</v>
      </c>
      <c r="K86" s="1022">
        <v>0</v>
      </c>
      <c r="L86" s="1023">
        <v>0.18604978543674935</v>
      </c>
    </row>
    <row r="87" spans="1:12" ht="18.95" customHeight="1">
      <c r="A87" s="991" t="s">
        <v>377</v>
      </c>
      <c r="B87" s="992" t="s">
        <v>47</v>
      </c>
      <c r="C87" s="993" t="s">
        <v>83</v>
      </c>
      <c r="D87" s="996" t="s">
        <v>41</v>
      </c>
      <c r="E87" s="1088">
        <v>16039449000</v>
      </c>
      <c r="F87" s="1083">
        <v>838122000</v>
      </c>
      <c r="G87" s="1083">
        <v>394540000</v>
      </c>
      <c r="H87" s="1083">
        <v>13575825000</v>
      </c>
      <c r="I87" s="1083">
        <v>360687000</v>
      </c>
      <c r="J87" s="1083">
        <v>0</v>
      </c>
      <c r="K87" s="1083">
        <v>0</v>
      </c>
      <c r="L87" s="1091">
        <v>870275000</v>
      </c>
    </row>
    <row r="88" spans="1:12" ht="18.95" customHeight="1">
      <c r="A88" s="991"/>
      <c r="B88" s="992"/>
      <c r="C88" s="993"/>
      <c r="D88" s="996" t="s">
        <v>42</v>
      </c>
      <c r="E88" s="1090">
        <v>16839772483.649996</v>
      </c>
      <c r="F88" s="1083">
        <v>937528161.19000006</v>
      </c>
      <c r="G88" s="1083">
        <v>396207102.28000003</v>
      </c>
      <c r="H88" s="1083">
        <v>14207421494.599997</v>
      </c>
      <c r="I88" s="1083">
        <v>402579763.5</v>
      </c>
      <c r="J88" s="1083">
        <v>5000</v>
      </c>
      <c r="K88" s="1083">
        <v>0</v>
      </c>
      <c r="L88" s="1091">
        <v>896030962.08000016</v>
      </c>
    </row>
    <row r="89" spans="1:12" ht="18.95" customHeight="1">
      <c r="A89" s="991"/>
      <c r="B89" s="992"/>
      <c r="C89" s="993"/>
      <c r="D89" s="996" t="s">
        <v>43</v>
      </c>
      <c r="E89" s="1090">
        <v>5289525851.7099876</v>
      </c>
      <c r="F89" s="1083">
        <v>316779277.74000001</v>
      </c>
      <c r="G89" s="1083">
        <v>90130505.889999956</v>
      </c>
      <c r="H89" s="1083">
        <v>4602605082.8599873</v>
      </c>
      <c r="I89" s="1083">
        <v>37233292.62999998</v>
      </c>
      <c r="J89" s="1083">
        <v>0</v>
      </c>
      <c r="K89" s="1083">
        <v>0</v>
      </c>
      <c r="L89" s="1091">
        <v>242777692.58999988</v>
      </c>
    </row>
    <row r="90" spans="1:12" ht="18.95" customHeight="1">
      <c r="A90" s="991"/>
      <c r="B90" s="993"/>
      <c r="C90" s="993"/>
      <c r="D90" s="996" t="s">
        <v>44</v>
      </c>
      <c r="E90" s="1019">
        <v>0.32978226694133866</v>
      </c>
      <c r="F90" s="953">
        <v>0.37796320552377816</v>
      </c>
      <c r="G90" s="953">
        <v>0.22844453259492056</v>
      </c>
      <c r="H90" s="953">
        <v>0.3390294941824889</v>
      </c>
      <c r="I90" s="953">
        <v>0.10322881786701484</v>
      </c>
      <c r="J90" s="953">
        <v>0</v>
      </c>
      <c r="K90" s="953">
        <v>0</v>
      </c>
      <c r="L90" s="1020">
        <v>0.27896663995863363</v>
      </c>
    </row>
    <row r="91" spans="1:12" ht="18.95" customHeight="1">
      <c r="A91" s="997"/>
      <c r="B91" s="998"/>
      <c r="C91" s="998"/>
      <c r="D91" s="999" t="s">
        <v>45</v>
      </c>
      <c r="E91" s="1021">
        <v>0.31410910431513683</v>
      </c>
      <c r="F91" s="1022">
        <v>0.33788774658023452</v>
      </c>
      <c r="G91" s="1022">
        <v>0.22748331711203051</v>
      </c>
      <c r="H91" s="1022">
        <v>0.32395780505346172</v>
      </c>
      <c r="I91" s="1022">
        <v>9.2486746741307524E-2</v>
      </c>
      <c r="J91" s="1022">
        <v>0</v>
      </c>
      <c r="K91" s="1022">
        <v>0</v>
      </c>
      <c r="L91" s="1023">
        <v>0.27094788334816938</v>
      </c>
    </row>
    <row r="92" spans="1:12" ht="18.95" customHeight="1">
      <c r="A92" s="991" t="s">
        <v>378</v>
      </c>
      <c r="B92" s="992" t="s">
        <v>47</v>
      </c>
      <c r="C92" s="993" t="s">
        <v>379</v>
      </c>
      <c r="D92" s="994" t="s">
        <v>41</v>
      </c>
      <c r="E92" s="1088">
        <v>2774167000</v>
      </c>
      <c r="F92" s="1083">
        <v>8050000</v>
      </c>
      <c r="G92" s="1083">
        <v>137464000</v>
      </c>
      <c r="H92" s="1083">
        <v>2461381000</v>
      </c>
      <c r="I92" s="1083">
        <v>167258000</v>
      </c>
      <c r="J92" s="1083">
        <v>0</v>
      </c>
      <c r="K92" s="1083">
        <v>0</v>
      </c>
      <c r="L92" s="1091">
        <v>14000</v>
      </c>
    </row>
    <row r="93" spans="1:12" ht="18.95" customHeight="1">
      <c r="A93" s="991"/>
      <c r="B93" s="992"/>
      <c r="C93" s="993" t="s">
        <v>380</v>
      </c>
      <c r="D93" s="996" t="s">
        <v>42</v>
      </c>
      <c r="E93" s="1090">
        <v>3088305864</v>
      </c>
      <c r="F93" s="1083">
        <v>276895618</v>
      </c>
      <c r="G93" s="1083">
        <v>138326268</v>
      </c>
      <c r="H93" s="1083">
        <v>2504593978</v>
      </c>
      <c r="I93" s="1083">
        <v>168476000</v>
      </c>
      <c r="J93" s="1083">
        <v>0</v>
      </c>
      <c r="K93" s="1083">
        <v>0</v>
      </c>
      <c r="L93" s="1091">
        <v>14000</v>
      </c>
    </row>
    <row r="94" spans="1:12" ht="18.95" customHeight="1">
      <c r="A94" s="991"/>
      <c r="B94" s="992"/>
      <c r="C94" s="993" t="s">
        <v>381</v>
      </c>
      <c r="D94" s="996" t="s">
        <v>43</v>
      </c>
      <c r="E94" s="1090">
        <v>853247914.50999999</v>
      </c>
      <c r="F94" s="1083">
        <v>57184350.5</v>
      </c>
      <c r="G94" s="1083">
        <v>51158197.100000016</v>
      </c>
      <c r="H94" s="1083">
        <v>732783880.48000002</v>
      </c>
      <c r="I94" s="1083">
        <v>12121486.43</v>
      </c>
      <c r="J94" s="1083">
        <v>0</v>
      </c>
      <c r="K94" s="1083">
        <v>0</v>
      </c>
      <c r="L94" s="1091">
        <v>0</v>
      </c>
    </row>
    <row r="95" spans="1:12" ht="18.95" customHeight="1">
      <c r="A95" s="995"/>
      <c r="B95" s="993"/>
      <c r="C95" s="993" t="s">
        <v>382</v>
      </c>
      <c r="D95" s="996" t="s">
        <v>44</v>
      </c>
      <c r="E95" s="1019">
        <v>0.30756905208302165</v>
      </c>
      <c r="F95" s="953">
        <v>7.1036460248447204</v>
      </c>
      <c r="G95" s="953">
        <v>0.37215705275563066</v>
      </c>
      <c r="H95" s="953">
        <v>0.29771249574121195</v>
      </c>
      <c r="I95" s="953">
        <v>7.2471788673785412E-2</v>
      </c>
      <c r="J95" s="953">
        <v>0</v>
      </c>
      <c r="K95" s="953">
        <v>0</v>
      </c>
      <c r="L95" s="1020">
        <v>0</v>
      </c>
    </row>
    <row r="96" spans="1:12" ht="18.95" customHeight="1">
      <c r="A96" s="997"/>
      <c r="B96" s="998"/>
      <c r="C96" s="998"/>
      <c r="D96" s="1001" t="s">
        <v>45</v>
      </c>
      <c r="E96" s="1021">
        <v>0.27628348747972326</v>
      </c>
      <c r="F96" s="1022">
        <v>0.20651952137429636</v>
      </c>
      <c r="G96" s="1022">
        <v>0.36983718161181084</v>
      </c>
      <c r="H96" s="1022">
        <v>0.29257591726110904</v>
      </c>
      <c r="I96" s="1022">
        <v>7.1947852691184505E-2</v>
      </c>
      <c r="J96" s="1022">
        <v>0</v>
      </c>
      <c r="K96" s="1022">
        <v>0</v>
      </c>
      <c r="L96" s="1023">
        <v>0</v>
      </c>
    </row>
    <row r="97" spans="1:12" ht="18.95" customHeight="1">
      <c r="A97" s="991" t="s">
        <v>383</v>
      </c>
      <c r="B97" s="992" t="s">
        <v>47</v>
      </c>
      <c r="C97" s="993" t="s">
        <v>113</v>
      </c>
      <c r="D97" s="996" t="s">
        <v>41</v>
      </c>
      <c r="E97" s="1088">
        <v>40956841000</v>
      </c>
      <c r="F97" s="1083">
        <v>1571360000</v>
      </c>
      <c r="G97" s="1083">
        <v>1531961000</v>
      </c>
      <c r="H97" s="1083">
        <v>23530371000</v>
      </c>
      <c r="I97" s="1083">
        <v>14323149000</v>
      </c>
      <c r="J97" s="1083">
        <v>0</v>
      </c>
      <c r="K97" s="1083">
        <v>0</v>
      </c>
      <c r="L97" s="1091">
        <v>0</v>
      </c>
    </row>
    <row r="98" spans="1:12" ht="18.95" customHeight="1">
      <c r="A98" s="991"/>
      <c r="B98" s="992"/>
      <c r="C98" s="993"/>
      <c r="D98" s="996" t="s">
        <v>42</v>
      </c>
      <c r="E98" s="1090">
        <v>40948741200</v>
      </c>
      <c r="F98" s="1083">
        <v>1605986700</v>
      </c>
      <c r="G98" s="1083">
        <v>1404597857.25</v>
      </c>
      <c r="H98" s="1083">
        <v>23690740544.75</v>
      </c>
      <c r="I98" s="1083">
        <v>14247416098</v>
      </c>
      <c r="J98" s="1083">
        <v>0</v>
      </c>
      <c r="K98" s="1083">
        <v>0</v>
      </c>
      <c r="L98" s="1091">
        <v>0</v>
      </c>
    </row>
    <row r="99" spans="1:12" ht="18.95" customHeight="1">
      <c r="A99" s="991"/>
      <c r="B99" s="992"/>
      <c r="C99" s="993"/>
      <c r="D99" s="996" t="s">
        <v>43</v>
      </c>
      <c r="E99" s="1090">
        <v>10093158656.820004</v>
      </c>
      <c r="F99" s="1083">
        <v>456758799.70000005</v>
      </c>
      <c r="G99" s="1083">
        <v>369724057.94999987</v>
      </c>
      <c r="H99" s="1083">
        <v>6530382166.5600033</v>
      </c>
      <c r="I99" s="1083">
        <v>2736293632.6099997</v>
      </c>
      <c r="J99" s="1083">
        <v>0</v>
      </c>
      <c r="K99" s="1083">
        <v>0</v>
      </c>
      <c r="L99" s="1091">
        <v>0</v>
      </c>
    </row>
    <row r="100" spans="1:12" ht="18.95" customHeight="1">
      <c r="A100" s="995"/>
      <c r="B100" s="993"/>
      <c r="C100" s="993"/>
      <c r="D100" s="996" t="s">
        <v>44</v>
      </c>
      <c r="E100" s="1019">
        <v>0.24643401225255637</v>
      </c>
      <c r="F100" s="953">
        <v>0.29067737482181044</v>
      </c>
      <c r="G100" s="953">
        <v>0.24134038526437676</v>
      </c>
      <c r="H100" s="953">
        <v>0.27752992787746539</v>
      </c>
      <c r="I100" s="953">
        <v>0.19103994747314293</v>
      </c>
      <c r="J100" s="953">
        <v>0</v>
      </c>
      <c r="K100" s="953">
        <v>0</v>
      </c>
      <c r="L100" s="1020">
        <v>0</v>
      </c>
    </row>
    <row r="101" spans="1:12" ht="18.95" customHeight="1">
      <c r="A101" s="997"/>
      <c r="B101" s="998"/>
      <c r="C101" s="998"/>
      <c r="D101" s="999" t="s">
        <v>45</v>
      </c>
      <c r="E101" s="1021">
        <v>0.24648275773664083</v>
      </c>
      <c r="F101" s="1022">
        <v>0.28441007618556247</v>
      </c>
      <c r="G101" s="1022">
        <v>0.26322413639008835</v>
      </c>
      <c r="H101" s="1022">
        <v>0.27565124670647634</v>
      </c>
      <c r="I101" s="1022">
        <v>0.19205543052779309</v>
      </c>
      <c r="J101" s="1022">
        <v>0</v>
      </c>
      <c r="K101" s="1022">
        <v>0</v>
      </c>
      <c r="L101" s="1023">
        <v>0</v>
      </c>
    </row>
    <row r="102" spans="1:12" ht="18.95" customHeight="1">
      <c r="A102" s="1008" t="s">
        <v>384</v>
      </c>
      <c r="B102" s="1004" t="s">
        <v>47</v>
      </c>
      <c r="C102" s="1009" t="s">
        <v>385</v>
      </c>
      <c r="D102" s="1006" t="s">
        <v>41</v>
      </c>
      <c r="E102" s="1088">
        <v>78486248000</v>
      </c>
      <c r="F102" s="1083">
        <v>55787227000</v>
      </c>
      <c r="G102" s="1083">
        <v>22578673000</v>
      </c>
      <c r="H102" s="1083">
        <v>119352000</v>
      </c>
      <c r="I102" s="1083">
        <v>996000</v>
      </c>
      <c r="J102" s="1083">
        <v>0</v>
      </c>
      <c r="K102" s="1083">
        <v>0</v>
      </c>
      <c r="L102" s="1091">
        <v>0</v>
      </c>
    </row>
    <row r="103" spans="1:12" ht="18.95" customHeight="1">
      <c r="A103" s="991"/>
      <c r="B103" s="992"/>
      <c r="C103" s="993" t="s">
        <v>386</v>
      </c>
      <c r="D103" s="996" t="s">
        <v>42</v>
      </c>
      <c r="E103" s="1090">
        <v>78486248000</v>
      </c>
      <c r="F103" s="1083">
        <v>55787227000</v>
      </c>
      <c r="G103" s="1083">
        <v>22576789352</v>
      </c>
      <c r="H103" s="1083">
        <v>121235648</v>
      </c>
      <c r="I103" s="1083">
        <v>996000</v>
      </c>
      <c r="J103" s="1083">
        <v>0</v>
      </c>
      <c r="K103" s="1083">
        <v>0</v>
      </c>
      <c r="L103" s="1091">
        <v>0</v>
      </c>
    </row>
    <row r="104" spans="1:12" ht="18.95" customHeight="1">
      <c r="A104" s="991"/>
      <c r="B104" s="992"/>
      <c r="C104" s="993"/>
      <c r="D104" s="996" t="s">
        <v>43</v>
      </c>
      <c r="E104" s="1090">
        <v>29414445095.119999</v>
      </c>
      <c r="F104" s="1083">
        <v>21408910433.790001</v>
      </c>
      <c r="G104" s="1083">
        <v>7970548881.8199997</v>
      </c>
      <c r="H104" s="1083">
        <v>34985779.50999999</v>
      </c>
      <c r="I104" s="1083">
        <v>0</v>
      </c>
      <c r="J104" s="1083">
        <v>0</v>
      </c>
      <c r="K104" s="1083">
        <v>0</v>
      </c>
      <c r="L104" s="1091">
        <v>0</v>
      </c>
    </row>
    <row r="105" spans="1:12" ht="18.95" customHeight="1">
      <c r="A105" s="995"/>
      <c r="B105" s="993"/>
      <c r="C105" s="993"/>
      <c r="D105" s="996" t="s">
        <v>44</v>
      </c>
      <c r="E105" s="1019">
        <v>0.37477196126281892</v>
      </c>
      <c r="F105" s="953">
        <v>0.38376007529089051</v>
      </c>
      <c r="G105" s="953">
        <v>0.35301228206901264</v>
      </c>
      <c r="H105" s="953">
        <v>0.29313107036329505</v>
      </c>
      <c r="I105" s="953">
        <v>0</v>
      </c>
      <c r="J105" s="953">
        <v>0</v>
      </c>
      <c r="K105" s="953">
        <v>0</v>
      </c>
      <c r="L105" s="1020">
        <v>0</v>
      </c>
    </row>
    <row r="106" spans="1:12" ht="18.95" customHeight="1">
      <c r="A106" s="997"/>
      <c r="B106" s="998"/>
      <c r="C106" s="998"/>
      <c r="D106" s="1002" t="s">
        <v>45</v>
      </c>
      <c r="E106" s="1021">
        <v>0.37477196126281892</v>
      </c>
      <c r="F106" s="1022">
        <v>0.38376007529089051</v>
      </c>
      <c r="G106" s="1022">
        <v>0.35304173492294716</v>
      </c>
      <c r="H106" s="1022">
        <v>0.28857666938027987</v>
      </c>
      <c r="I106" s="1022">
        <v>0</v>
      </c>
      <c r="J106" s="1022">
        <v>0</v>
      </c>
      <c r="K106" s="1022">
        <v>0</v>
      </c>
      <c r="L106" s="1023">
        <v>0</v>
      </c>
    </row>
    <row r="107" spans="1:12" ht="18.95" customHeight="1">
      <c r="A107" s="991" t="s">
        <v>387</v>
      </c>
      <c r="B107" s="992" t="s">
        <v>47</v>
      </c>
      <c r="C107" s="993" t="s">
        <v>388</v>
      </c>
      <c r="D107" s="1007" t="s">
        <v>41</v>
      </c>
      <c r="E107" s="1088">
        <v>17058422000</v>
      </c>
      <c r="F107" s="1083">
        <v>2723763000</v>
      </c>
      <c r="G107" s="1083">
        <v>254846000</v>
      </c>
      <c r="H107" s="1083">
        <v>13550534000</v>
      </c>
      <c r="I107" s="1083">
        <v>467424000</v>
      </c>
      <c r="J107" s="1083">
        <v>0</v>
      </c>
      <c r="K107" s="1083">
        <v>0</v>
      </c>
      <c r="L107" s="1091">
        <v>61855000</v>
      </c>
    </row>
    <row r="108" spans="1:12" ht="18.95" customHeight="1">
      <c r="A108" s="991"/>
      <c r="B108" s="992"/>
      <c r="C108" s="993" t="s">
        <v>389</v>
      </c>
      <c r="D108" s="996" t="s">
        <v>42</v>
      </c>
      <c r="E108" s="1090">
        <v>17530973094.689999</v>
      </c>
      <c r="F108" s="1083">
        <v>2753089018</v>
      </c>
      <c r="G108" s="1083">
        <v>255844066</v>
      </c>
      <c r="H108" s="1083">
        <v>13726287640.4</v>
      </c>
      <c r="I108" s="1083">
        <v>704969931.60000002</v>
      </c>
      <c r="J108" s="1083">
        <v>0</v>
      </c>
      <c r="K108" s="1083">
        <v>0</v>
      </c>
      <c r="L108" s="1091">
        <v>90782438.689999998</v>
      </c>
    </row>
    <row r="109" spans="1:12" ht="18.95" customHeight="1">
      <c r="A109" s="991"/>
      <c r="B109" s="992"/>
      <c r="C109" s="993"/>
      <c r="D109" s="996" t="s">
        <v>43</v>
      </c>
      <c r="E109" s="1090">
        <v>6440599625.9199915</v>
      </c>
      <c r="F109" s="1083">
        <v>1275064194.6300001</v>
      </c>
      <c r="G109" s="1083">
        <v>104055495.76000001</v>
      </c>
      <c r="H109" s="1083">
        <v>4947826205.5499916</v>
      </c>
      <c r="I109" s="1083">
        <v>80989441.269999981</v>
      </c>
      <c r="J109" s="1083">
        <v>0</v>
      </c>
      <c r="K109" s="1083">
        <v>0</v>
      </c>
      <c r="L109" s="1091">
        <v>32664288.710000001</v>
      </c>
    </row>
    <row r="110" spans="1:12" ht="18.95" customHeight="1">
      <c r="A110" s="991"/>
      <c r="B110" s="993"/>
      <c r="C110" s="993"/>
      <c r="D110" s="996" t="s">
        <v>44</v>
      </c>
      <c r="E110" s="1019">
        <v>0.37756127887561886</v>
      </c>
      <c r="F110" s="953">
        <v>0.46812596934094491</v>
      </c>
      <c r="G110" s="953">
        <v>0.40830735330356377</v>
      </c>
      <c r="H110" s="953">
        <v>0.36513883552854753</v>
      </c>
      <c r="I110" s="953">
        <v>0.17326761413620179</v>
      </c>
      <c r="J110" s="953">
        <v>0</v>
      </c>
      <c r="K110" s="953">
        <v>0</v>
      </c>
      <c r="L110" s="1020">
        <v>0.52807838832754028</v>
      </c>
    </row>
    <row r="111" spans="1:12" ht="18.95" customHeight="1">
      <c r="A111" s="997"/>
      <c r="B111" s="998"/>
      <c r="C111" s="998"/>
      <c r="D111" s="996" t="s">
        <v>45</v>
      </c>
      <c r="E111" s="1021">
        <v>0.36738403459593472</v>
      </c>
      <c r="F111" s="1022">
        <v>0.46313947216871287</v>
      </c>
      <c r="G111" s="1022">
        <v>0.40671451711528073</v>
      </c>
      <c r="H111" s="1022">
        <v>0.3604635379333932</v>
      </c>
      <c r="I111" s="1022">
        <v>0.11488353990671107</v>
      </c>
      <c r="J111" s="1022">
        <v>0</v>
      </c>
      <c r="K111" s="1022">
        <v>0</v>
      </c>
      <c r="L111" s="1023">
        <v>0.3598084517374624</v>
      </c>
    </row>
    <row r="112" spans="1:12" ht="18.95" customHeight="1">
      <c r="A112" s="991" t="s">
        <v>390</v>
      </c>
      <c r="B112" s="992" t="s">
        <v>47</v>
      </c>
      <c r="C112" s="993" t="s">
        <v>391</v>
      </c>
      <c r="D112" s="994" t="s">
        <v>41</v>
      </c>
      <c r="E112" s="1088">
        <v>15088214000</v>
      </c>
      <c r="F112" s="1083">
        <v>187014000</v>
      </c>
      <c r="G112" s="1083">
        <v>314375000</v>
      </c>
      <c r="H112" s="1083">
        <v>14061785000</v>
      </c>
      <c r="I112" s="1083">
        <v>508791000</v>
      </c>
      <c r="J112" s="1083">
        <v>0</v>
      </c>
      <c r="K112" s="1083">
        <v>0</v>
      </c>
      <c r="L112" s="1091">
        <v>16249000</v>
      </c>
    </row>
    <row r="113" spans="1:12" ht="18.95" customHeight="1">
      <c r="A113" s="991"/>
      <c r="B113" s="992"/>
      <c r="C113" s="993"/>
      <c r="D113" s="996" t="s">
        <v>42</v>
      </c>
      <c r="E113" s="1090">
        <v>15089125424.000002</v>
      </c>
      <c r="F113" s="1083">
        <v>187014000</v>
      </c>
      <c r="G113" s="1083">
        <v>312800777.19</v>
      </c>
      <c r="H113" s="1083">
        <v>14063359222.810001</v>
      </c>
      <c r="I113" s="1083">
        <v>508901000</v>
      </c>
      <c r="J113" s="1083">
        <v>0</v>
      </c>
      <c r="K113" s="1083">
        <v>0</v>
      </c>
      <c r="L113" s="1091">
        <v>17050424</v>
      </c>
    </row>
    <row r="114" spans="1:12" ht="18.95" customHeight="1">
      <c r="A114" s="991"/>
      <c r="B114" s="992"/>
      <c r="C114" s="993"/>
      <c r="D114" s="996" t="s">
        <v>43</v>
      </c>
      <c r="E114" s="1090">
        <v>4847480689.0299969</v>
      </c>
      <c r="F114" s="1083">
        <v>56158865.81000001</v>
      </c>
      <c r="G114" s="1083">
        <v>101556972.98999998</v>
      </c>
      <c r="H114" s="1083">
        <v>4626082353.6399965</v>
      </c>
      <c r="I114" s="1083">
        <v>61875800.489999987</v>
      </c>
      <c r="J114" s="1083">
        <v>0</v>
      </c>
      <c r="K114" s="1083">
        <v>0</v>
      </c>
      <c r="L114" s="1091">
        <v>1806696.1000000003</v>
      </c>
    </row>
    <row r="115" spans="1:12" ht="18.95" customHeight="1">
      <c r="A115" s="995"/>
      <c r="B115" s="993"/>
      <c r="C115" s="993"/>
      <c r="D115" s="996" t="s">
        <v>44</v>
      </c>
      <c r="E115" s="1019">
        <v>0.32127597666827873</v>
      </c>
      <c r="F115" s="953">
        <v>0.30029230865068929</v>
      </c>
      <c r="G115" s="953">
        <v>0.32304404927236574</v>
      </c>
      <c r="H115" s="953">
        <v>0.32898258319551865</v>
      </c>
      <c r="I115" s="953">
        <v>0.12161339428173845</v>
      </c>
      <c r="J115" s="953">
        <v>0</v>
      </c>
      <c r="K115" s="953">
        <v>0</v>
      </c>
      <c r="L115" s="1020">
        <v>0.11118814080866517</v>
      </c>
    </row>
    <row r="116" spans="1:12" ht="18.95" customHeight="1">
      <c r="A116" s="997"/>
      <c r="B116" s="998"/>
      <c r="C116" s="998"/>
      <c r="D116" s="1001" t="s">
        <v>45</v>
      </c>
      <c r="E116" s="1021">
        <v>0.32125657073005959</v>
      </c>
      <c r="F116" s="1022">
        <v>0.30029230865068929</v>
      </c>
      <c r="G116" s="1022">
        <v>0.32466982308139442</v>
      </c>
      <c r="H116" s="1022">
        <v>0.32894575757808586</v>
      </c>
      <c r="I116" s="1022">
        <v>0.12158710729591804</v>
      </c>
      <c r="J116" s="1022">
        <v>0</v>
      </c>
      <c r="K116" s="1022">
        <v>0</v>
      </c>
      <c r="L116" s="1023">
        <v>0.10596194557976976</v>
      </c>
    </row>
    <row r="117" spans="1:12" ht="18.95" customHeight="1">
      <c r="A117" s="991" t="s">
        <v>392</v>
      </c>
      <c r="B117" s="992" t="s">
        <v>47</v>
      </c>
      <c r="C117" s="993" t="s">
        <v>393</v>
      </c>
      <c r="D117" s="994" t="s">
        <v>41</v>
      </c>
      <c r="E117" s="1165">
        <v>0</v>
      </c>
      <c r="F117" s="1164">
        <v>0</v>
      </c>
      <c r="G117" s="1164">
        <v>0</v>
      </c>
      <c r="H117" s="1164">
        <v>0</v>
      </c>
      <c r="I117" s="1164">
        <v>0</v>
      </c>
      <c r="J117" s="1164">
        <v>0</v>
      </c>
      <c r="K117" s="1164">
        <v>0</v>
      </c>
      <c r="L117" s="1167">
        <v>0</v>
      </c>
    </row>
    <row r="118" spans="1:12" ht="18.95" customHeight="1">
      <c r="A118" s="991"/>
      <c r="B118" s="992"/>
      <c r="C118" s="993" t="s">
        <v>394</v>
      </c>
      <c r="D118" s="996" t="s">
        <v>42</v>
      </c>
      <c r="E118" s="1090">
        <v>46772</v>
      </c>
      <c r="F118" s="1083">
        <v>46772</v>
      </c>
      <c r="G118" s="1083">
        <v>0</v>
      </c>
      <c r="H118" s="1083">
        <v>0</v>
      </c>
      <c r="I118" s="1083">
        <v>0</v>
      </c>
      <c r="J118" s="1083">
        <v>0</v>
      </c>
      <c r="K118" s="1083">
        <v>0</v>
      </c>
      <c r="L118" s="1091">
        <v>0</v>
      </c>
    </row>
    <row r="119" spans="1:12" ht="18.95" customHeight="1">
      <c r="A119" s="991"/>
      <c r="B119" s="992"/>
      <c r="C119" s="993" t="s">
        <v>395</v>
      </c>
      <c r="D119" s="996" t="s">
        <v>43</v>
      </c>
      <c r="E119" s="1090">
        <v>0</v>
      </c>
      <c r="F119" s="1083">
        <v>0</v>
      </c>
      <c r="G119" s="1083">
        <v>0</v>
      </c>
      <c r="H119" s="1083">
        <v>0</v>
      </c>
      <c r="I119" s="1083">
        <v>0</v>
      </c>
      <c r="J119" s="1083">
        <v>0</v>
      </c>
      <c r="K119" s="1083">
        <v>0</v>
      </c>
      <c r="L119" s="1091">
        <v>0</v>
      </c>
    </row>
    <row r="120" spans="1:12" ht="18.95" customHeight="1">
      <c r="A120" s="995"/>
      <c r="B120" s="993"/>
      <c r="C120" s="993" t="s">
        <v>396</v>
      </c>
      <c r="D120" s="996" t="s">
        <v>44</v>
      </c>
      <c r="E120" s="1019">
        <v>0</v>
      </c>
      <c r="F120" s="953">
        <v>0</v>
      </c>
      <c r="G120" s="953">
        <v>0</v>
      </c>
      <c r="H120" s="953">
        <v>0</v>
      </c>
      <c r="I120" s="953">
        <v>0</v>
      </c>
      <c r="J120" s="953">
        <v>0</v>
      </c>
      <c r="K120" s="953">
        <v>0</v>
      </c>
      <c r="L120" s="1020">
        <v>0</v>
      </c>
    </row>
    <row r="121" spans="1:12" ht="18.95" customHeight="1">
      <c r="A121" s="997"/>
      <c r="B121" s="998"/>
      <c r="C121" s="998" t="s">
        <v>397</v>
      </c>
      <c r="D121" s="1001" t="s">
        <v>45</v>
      </c>
      <c r="E121" s="1021">
        <v>0</v>
      </c>
      <c r="F121" s="1022">
        <v>0</v>
      </c>
      <c r="G121" s="1022">
        <v>0</v>
      </c>
      <c r="H121" s="1022">
        <v>0</v>
      </c>
      <c r="I121" s="1022">
        <v>0</v>
      </c>
      <c r="J121" s="1022">
        <v>0</v>
      </c>
      <c r="K121" s="1022">
        <v>0</v>
      </c>
      <c r="L121" s="1023">
        <v>0</v>
      </c>
    </row>
    <row r="122" spans="1:12" ht="18.95" customHeight="1">
      <c r="A122" s="991" t="s">
        <v>398</v>
      </c>
      <c r="B122" s="992" t="s">
        <v>47</v>
      </c>
      <c r="C122" s="993" t="s">
        <v>399</v>
      </c>
      <c r="D122" s="994" t="s">
        <v>41</v>
      </c>
      <c r="E122" s="1088">
        <v>27600000000</v>
      </c>
      <c r="F122" s="1083">
        <v>0</v>
      </c>
      <c r="G122" s="1083">
        <v>0</v>
      </c>
      <c r="H122" s="1083">
        <v>100000</v>
      </c>
      <c r="I122" s="1083">
        <v>0</v>
      </c>
      <c r="J122" s="1083">
        <v>27599900000</v>
      </c>
      <c r="K122" s="1083">
        <v>0</v>
      </c>
      <c r="L122" s="1091">
        <v>0</v>
      </c>
    </row>
    <row r="123" spans="1:12" ht="18.95" customHeight="1">
      <c r="A123" s="991"/>
      <c r="B123" s="992"/>
      <c r="C123" s="993"/>
      <c r="D123" s="996" t="s">
        <v>42</v>
      </c>
      <c r="E123" s="1090">
        <v>27600000000</v>
      </c>
      <c r="F123" s="1083">
        <v>0</v>
      </c>
      <c r="G123" s="1083">
        <v>0</v>
      </c>
      <c r="H123" s="1083">
        <v>100000</v>
      </c>
      <c r="I123" s="1083">
        <v>0</v>
      </c>
      <c r="J123" s="1083">
        <v>27599900000</v>
      </c>
      <c r="K123" s="1083">
        <v>0</v>
      </c>
      <c r="L123" s="1091">
        <v>0</v>
      </c>
    </row>
    <row r="124" spans="1:12" ht="18.95" customHeight="1">
      <c r="A124" s="991"/>
      <c r="B124" s="992"/>
      <c r="C124" s="993"/>
      <c r="D124" s="996" t="s">
        <v>43</v>
      </c>
      <c r="E124" s="1090">
        <v>11258891874.92</v>
      </c>
      <c r="F124" s="1083">
        <v>0</v>
      </c>
      <c r="G124" s="1083">
        <v>0</v>
      </c>
      <c r="H124" s="1083">
        <v>0</v>
      </c>
      <c r="I124" s="1083">
        <v>0</v>
      </c>
      <c r="J124" s="1083">
        <v>11258891874.92</v>
      </c>
      <c r="K124" s="1083">
        <v>0</v>
      </c>
      <c r="L124" s="1091">
        <v>0</v>
      </c>
    </row>
    <row r="125" spans="1:12" ht="18.95" customHeight="1">
      <c r="A125" s="995"/>
      <c r="B125" s="993"/>
      <c r="C125" s="993"/>
      <c r="D125" s="996" t="s">
        <v>44</v>
      </c>
      <c r="E125" s="1019">
        <v>0.40793086503333331</v>
      </c>
      <c r="F125" s="953">
        <v>0</v>
      </c>
      <c r="G125" s="953">
        <v>0</v>
      </c>
      <c r="H125" s="953">
        <v>0</v>
      </c>
      <c r="I125" s="953">
        <v>0</v>
      </c>
      <c r="J125" s="953">
        <v>0.407932343049069</v>
      </c>
      <c r="K125" s="953">
        <v>0</v>
      </c>
      <c r="L125" s="1020">
        <v>0</v>
      </c>
    </row>
    <row r="126" spans="1:12" ht="18.95" customHeight="1">
      <c r="A126" s="997"/>
      <c r="B126" s="998"/>
      <c r="C126" s="998"/>
      <c r="D126" s="1001" t="s">
        <v>45</v>
      </c>
      <c r="E126" s="1021">
        <v>0.40793086503333331</v>
      </c>
      <c r="F126" s="1022">
        <v>0</v>
      </c>
      <c r="G126" s="1022">
        <v>0</v>
      </c>
      <c r="H126" s="1022">
        <v>0</v>
      </c>
      <c r="I126" s="1022">
        <v>0</v>
      </c>
      <c r="J126" s="1022">
        <v>0.407932343049069</v>
      </c>
      <c r="K126" s="1022">
        <v>0</v>
      </c>
      <c r="L126" s="1023">
        <v>0</v>
      </c>
    </row>
    <row r="127" spans="1:12" ht="18.95" customHeight="1">
      <c r="A127" s="991" t="s">
        <v>400</v>
      </c>
      <c r="B127" s="992" t="s">
        <v>47</v>
      </c>
      <c r="C127" s="993" t="s">
        <v>401</v>
      </c>
      <c r="D127" s="994" t="s">
        <v>41</v>
      </c>
      <c r="E127" s="1088">
        <v>111846890000</v>
      </c>
      <c r="F127" s="1083">
        <v>76927855000</v>
      </c>
      <c r="G127" s="1083">
        <v>838140000</v>
      </c>
      <c r="H127" s="1083">
        <v>3551446000</v>
      </c>
      <c r="I127" s="1083">
        <v>1624771000</v>
      </c>
      <c r="J127" s="1083">
        <v>0</v>
      </c>
      <c r="K127" s="1083">
        <v>23327650000</v>
      </c>
      <c r="L127" s="1091">
        <v>5577028000</v>
      </c>
    </row>
    <row r="128" spans="1:12" ht="18.95" customHeight="1">
      <c r="A128" s="995"/>
      <c r="B128" s="993"/>
      <c r="C128" s="993"/>
      <c r="D128" s="996" t="s">
        <v>42</v>
      </c>
      <c r="E128" s="1090">
        <v>105405103682.47998</v>
      </c>
      <c r="F128" s="1083">
        <v>74548584487.509995</v>
      </c>
      <c r="G128" s="1083">
        <v>774955400</v>
      </c>
      <c r="H128" s="1083">
        <v>2133288773.3900001</v>
      </c>
      <c r="I128" s="1083">
        <v>1221394970.4000001</v>
      </c>
      <c r="J128" s="1083">
        <v>0</v>
      </c>
      <c r="K128" s="1083">
        <v>21372907956.959999</v>
      </c>
      <c r="L128" s="1091">
        <v>5353972094.2199993</v>
      </c>
    </row>
    <row r="129" spans="1:12" ht="18.95" customHeight="1">
      <c r="A129" s="995"/>
      <c r="B129" s="993"/>
      <c r="C129" s="993"/>
      <c r="D129" s="996" t="s">
        <v>43</v>
      </c>
      <c r="E129" s="1090">
        <v>37842403538.919998</v>
      </c>
      <c r="F129" s="1083">
        <v>28275008372.610001</v>
      </c>
      <c r="G129" s="1083">
        <v>0</v>
      </c>
      <c r="H129" s="1083">
        <v>305154.7</v>
      </c>
      <c r="I129" s="1083">
        <v>0</v>
      </c>
      <c r="J129" s="1083">
        <v>0</v>
      </c>
      <c r="K129" s="1083">
        <v>8967316182.7700005</v>
      </c>
      <c r="L129" s="1091">
        <v>599773828.84000003</v>
      </c>
    </row>
    <row r="130" spans="1:12" ht="18.95" customHeight="1">
      <c r="A130" s="995"/>
      <c r="B130" s="993"/>
      <c r="C130" s="993"/>
      <c r="D130" s="996" t="s">
        <v>44</v>
      </c>
      <c r="E130" s="1019">
        <v>0.33834113348095773</v>
      </c>
      <c r="F130" s="953">
        <v>0.36755227833416126</v>
      </c>
      <c r="G130" s="953">
        <v>0</v>
      </c>
      <c r="H130" s="953">
        <v>8.5924071490880055E-5</v>
      </c>
      <c r="I130" s="953">
        <v>0</v>
      </c>
      <c r="J130" s="953">
        <v>0</v>
      </c>
      <c r="K130" s="953">
        <v>0.38440718129644436</v>
      </c>
      <c r="L130" s="1020">
        <v>0.1075436287642809</v>
      </c>
    </row>
    <row r="131" spans="1:12" ht="18.95" customHeight="1">
      <c r="A131" s="997"/>
      <c r="B131" s="998"/>
      <c r="C131" s="998"/>
      <c r="D131" s="999" t="s">
        <v>45</v>
      </c>
      <c r="E131" s="1021">
        <v>0.35901870229088362</v>
      </c>
      <c r="F131" s="1022">
        <v>0.37928296783887622</v>
      </c>
      <c r="G131" s="1022">
        <v>0</v>
      </c>
      <c r="H131" s="1022">
        <v>1.4304425345804448E-4</v>
      </c>
      <c r="I131" s="1022">
        <v>0</v>
      </c>
      <c r="J131" s="1022">
        <v>0</v>
      </c>
      <c r="K131" s="1022">
        <v>0.41956462830551944</v>
      </c>
      <c r="L131" s="1023">
        <v>0.11202408572272898</v>
      </c>
    </row>
    <row r="132" spans="1:12" ht="18.95" customHeight="1">
      <c r="A132" s="1008" t="s">
        <v>402</v>
      </c>
      <c r="B132" s="1004" t="s">
        <v>47</v>
      </c>
      <c r="C132" s="1009" t="s">
        <v>115</v>
      </c>
      <c r="D132" s="1006" t="s">
        <v>41</v>
      </c>
      <c r="E132" s="1088">
        <v>2283373000</v>
      </c>
      <c r="F132" s="1083">
        <v>160789000</v>
      </c>
      <c r="G132" s="1083">
        <v>31572000</v>
      </c>
      <c r="H132" s="1083">
        <v>1955549000</v>
      </c>
      <c r="I132" s="1083">
        <v>81251000</v>
      </c>
      <c r="J132" s="1083">
        <v>0</v>
      </c>
      <c r="K132" s="1083">
        <v>0</v>
      </c>
      <c r="L132" s="1091">
        <v>54212000</v>
      </c>
    </row>
    <row r="133" spans="1:12" ht="18.95" customHeight="1">
      <c r="A133" s="991"/>
      <c r="B133" s="993"/>
      <c r="C133" s="993"/>
      <c r="D133" s="996" t="s">
        <v>42</v>
      </c>
      <c r="E133" s="1090">
        <v>2378725012</v>
      </c>
      <c r="F133" s="1083">
        <v>231168516.99999997</v>
      </c>
      <c r="G133" s="1083">
        <v>31617045</v>
      </c>
      <c r="H133" s="1083">
        <v>1970273208</v>
      </c>
      <c r="I133" s="1083">
        <v>87799235</v>
      </c>
      <c r="J133" s="1083">
        <v>0</v>
      </c>
      <c r="K133" s="1083">
        <v>0</v>
      </c>
      <c r="L133" s="1091">
        <v>57867007</v>
      </c>
    </row>
    <row r="134" spans="1:12" ht="18.95" customHeight="1">
      <c r="A134" s="991"/>
      <c r="B134" s="993"/>
      <c r="C134" s="993"/>
      <c r="D134" s="996" t="s">
        <v>43</v>
      </c>
      <c r="E134" s="1090">
        <v>737916209.87000036</v>
      </c>
      <c r="F134" s="1083">
        <v>112047278.78</v>
      </c>
      <c r="G134" s="1083">
        <v>5875659.040000001</v>
      </c>
      <c r="H134" s="1083">
        <v>593328699.20000029</v>
      </c>
      <c r="I134" s="1083">
        <v>14188765.09</v>
      </c>
      <c r="J134" s="1083">
        <v>0</v>
      </c>
      <c r="K134" s="1083">
        <v>0</v>
      </c>
      <c r="L134" s="1091">
        <v>12475807.759999998</v>
      </c>
    </row>
    <row r="135" spans="1:12" ht="18.95" customHeight="1">
      <c r="A135" s="991"/>
      <c r="B135" s="993"/>
      <c r="C135" s="993"/>
      <c r="D135" s="996" t="s">
        <v>44</v>
      </c>
      <c r="E135" s="1019">
        <v>0.32316936824163217</v>
      </c>
      <c r="F135" s="953">
        <v>0.69685910590898636</v>
      </c>
      <c r="G135" s="953">
        <v>0.18610347903205374</v>
      </c>
      <c r="H135" s="953">
        <v>0.30340773828730461</v>
      </c>
      <c r="I135" s="953">
        <v>0.17462880567623784</v>
      </c>
      <c r="J135" s="953">
        <v>0</v>
      </c>
      <c r="K135" s="953">
        <v>0</v>
      </c>
      <c r="L135" s="1020">
        <v>0.23013000368922007</v>
      </c>
    </row>
    <row r="136" spans="1:12" ht="18.95" customHeight="1">
      <c r="A136" s="1010"/>
      <c r="B136" s="998"/>
      <c r="C136" s="998"/>
      <c r="D136" s="999" t="s">
        <v>45</v>
      </c>
      <c r="E136" s="1021">
        <v>0.31021501272632196</v>
      </c>
      <c r="F136" s="1022">
        <v>0.48469956131612857</v>
      </c>
      <c r="G136" s="1022">
        <v>0.18583833625185406</v>
      </c>
      <c r="H136" s="1022">
        <v>0.30114031738891733</v>
      </c>
      <c r="I136" s="1022">
        <v>0.1616046550975074</v>
      </c>
      <c r="J136" s="1022">
        <v>0</v>
      </c>
      <c r="K136" s="1022">
        <v>0</v>
      </c>
      <c r="L136" s="1023">
        <v>0.21559448823748562</v>
      </c>
    </row>
    <row r="137" spans="1:12" ht="18.95" customHeight="1">
      <c r="A137" s="991" t="s">
        <v>403</v>
      </c>
      <c r="B137" s="992" t="s">
        <v>47</v>
      </c>
      <c r="C137" s="993" t="s">
        <v>404</v>
      </c>
      <c r="D137" s="1007" t="s">
        <v>41</v>
      </c>
      <c r="E137" s="1088">
        <v>8495667000</v>
      </c>
      <c r="F137" s="1083">
        <v>3702408000</v>
      </c>
      <c r="G137" s="1083">
        <v>11826000</v>
      </c>
      <c r="H137" s="1083">
        <v>3279732000</v>
      </c>
      <c r="I137" s="1083">
        <v>1224901000</v>
      </c>
      <c r="J137" s="1083">
        <v>0</v>
      </c>
      <c r="K137" s="1083">
        <v>0</v>
      </c>
      <c r="L137" s="1091">
        <v>276800000</v>
      </c>
    </row>
    <row r="138" spans="1:12" ht="18.95" customHeight="1">
      <c r="A138" s="991"/>
      <c r="B138" s="992"/>
      <c r="C138" s="993"/>
      <c r="D138" s="996" t="s">
        <v>42</v>
      </c>
      <c r="E138" s="1090">
        <v>9763956782.6600018</v>
      </c>
      <c r="F138" s="1083">
        <v>3974409016.5900002</v>
      </c>
      <c r="G138" s="1083">
        <v>13183408.42</v>
      </c>
      <c r="H138" s="1083">
        <v>3783329529.3100014</v>
      </c>
      <c r="I138" s="1083">
        <v>1716212934.3400002</v>
      </c>
      <c r="J138" s="1083">
        <v>0</v>
      </c>
      <c r="K138" s="1083">
        <v>0</v>
      </c>
      <c r="L138" s="1091">
        <v>276821894</v>
      </c>
    </row>
    <row r="139" spans="1:12" ht="18.95" customHeight="1">
      <c r="A139" s="991"/>
      <c r="B139" s="992"/>
      <c r="C139" s="993"/>
      <c r="D139" s="996" t="s">
        <v>43</v>
      </c>
      <c r="E139" s="1090">
        <v>2665109733.4899988</v>
      </c>
      <c r="F139" s="1083">
        <v>1040172776.0599997</v>
      </c>
      <c r="G139" s="1083">
        <v>4625224.55</v>
      </c>
      <c r="H139" s="1083">
        <v>1142031510.4699996</v>
      </c>
      <c r="I139" s="1083">
        <v>398206098.08000004</v>
      </c>
      <c r="J139" s="1083">
        <v>0</v>
      </c>
      <c r="K139" s="1083">
        <v>0</v>
      </c>
      <c r="L139" s="1091">
        <v>80074124.329999998</v>
      </c>
    </row>
    <row r="140" spans="1:12" ht="18.95" customHeight="1">
      <c r="A140" s="991"/>
      <c r="B140" s="993"/>
      <c r="C140" s="993"/>
      <c r="D140" s="996" t="s">
        <v>44</v>
      </c>
      <c r="E140" s="1019">
        <v>0.31370223591508456</v>
      </c>
      <c r="F140" s="953">
        <v>0.28094493531236958</v>
      </c>
      <c r="G140" s="953">
        <v>0.39110642228986975</v>
      </c>
      <c r="H140" s="953">
        <v>0.34820878976391961</v>
      </c>
      <c r="I140" s="953">
        <v>0.32509247529392177</v>
      </c>
      <c r="J140" s="953">
        <v>0</v>
      </c>
      <c r="K140" s="953">
        <v>0</v>
      </c>
      <c r="L140" s="1020">
        <v>0.28928513124999999</v>
      </c>
    </row>
    <row r="141" spans="1:12" ht="18.95" customHeight="1">
      <c r="A141" s="997"/>
      <c r="B141" s="998"/>
      <c r="C141" s="998"/>
      <c r="D141" s="999" t="s">
        <v>45</v>
      </c>
      <c r="E141" s="1021">
        <v>0.2729538641775861</v>
      </c>
      <c r="F141" s="1022">
        <v>0.26171759668370936</v>
      </c>
      <c r="G141" s="1022">
        <v>0.35083677927957269</v>
      </c>
      <c r="H141" s="1022">
        <v>0.30185885253254208</v>
      </c>
      <c r="I141" s="1022">
        <v>0.23202604415351127</v>
      </c>
      <c r="J141" s="1022">
        <v>0</v>
      </c>
      <c r="K141" s="1022">
        <v>0</v>
      </c>
      <c r="L141" s="1023">
        <v>0.28926225152552421</v>
      </c>
    </row>
    <row r="142" spans="1:12" ht="18.95" customHeight="1">
      <c r="A142" s="991" t="s">
        <v>405</v>
      </c>
      <c r="B142" s="992" t="s">
        <v>47</v>
      </c>
      <c r="C142" s="993" t="s">
        <v>406</v>
      </c>
      <c r="D142" s="1006" t="s">
        <v>41</v>
      </c>
      <c r="E142" s="1088">
        <v>4077373000</v>
      </c>
      <c r="F142" s="1083">
        <v>4002081000</v>
      </c>
      <c r="G142" s="1083">
        <v>11373000</v>
      </c>
      <c r="H142" s="1083">
        <v>62427000</v>
      </c>
      <c r="I142" s="1083">
        <v>134000</v>
      </c>
      <c r="J142" s="1083">
        <v>0</v>
      </c>
      <c r="K142" s="1083">
        <v>0</v>
      </c>
      <c r="L142" s="1091">
        <v>1358000</v>
      </c>
    </row>
    <row r="143" spans="1:12" ht="18.95" customHeight="1">
      <c r="A143" s="991"/>
      <c r="B143" s="992"/>
      <c r="C143" s="993"/>
      <c r="D143" s="996" t="s">
        <v>42</v>
      </c>
      <c r="E143" s="1090">
        <v>4195256771.6400008</v>
      </c>
      <c r="F143" s="1083">
        <v>4091042929.3600006</v>
      </c>
      <c r="G143" s="1083">
        <v>11373000</v>
      </c>
      <c r="H143" s="1083">
        <v>63779732</v>
      </c>
      <c r="I143" s="1083">
        <v>22141260</v>
      </c>
      <c r="J143" s="1083">
        <v>0</v>
      </c>
      <c r="K143" s="1083">
        <v>0</v>
      </c>
      <c r="L143" s="1091">
        <v>6919850.2799999993</v>
      </c>
    </row>
    <row r="144" spans="1:12" ht="18.95" customHeight="1">
      <c r="A144" s="991"/>
      <c r="B144" s="992"/>
      <c r="C144" s="993"/>
      <c r="D144" s="996" t="s">
        <v>43</v>
      </c>
      <c r="E144" s="1090">
        <v>1449121621.8900008</v>
      </c>
      <c r="F144" s="1083">
        <v>1427604471.2600007</v>
      </c>
      <c r="G144" s="1083">
        <v>3546878.8</v>
      </c>
      <c r="H144" s="1083">
        <v>16268912.189999998</v>
      </c>
      <c r="I144" s="1083">
        <v>0</v>
      </c>
      <c r="J144" s="1083">
        <v>0</v>
      </c>
      <c r="K144" s="1083">
        <v>0</v>
      </c>
      <c r="L144" s="1091">
        <v>1701359.64</v>
      </c>
    </row>
    <row r="145" spans="1:12" ht="18.95" customHeight="1">
      <c r="A145" s="991"/>
      <c r="B145" s="993"/>
      <c r="C145" s="993"/>
      <c r="D145" s="996" t="s">
        <v>44</v>
      </c>
      <c r="E145" s="1019">
        <v>0.35540570408692085</v>
      </c>
      <c r="F145" s="953">
        <v>0.35671553655710636</v>
      </c>
      <c r="G145" s="953">
        <v>0.31186835487558251</v>
      </c>
      <c r="H145" s="953">
        <v>0.26060698399730881</v>
      </c>
      <c r="I145" s="953">
        <v>0</v>
      </c>
      <c r="J145" s="953">
        <v>0</v>
      </c>
      <c r="K145" s="953">
        <v>0</v>
      </c>
      <c r="L145" s="1082">
        <v>1.2528421502209131</v>
      </c>
    </row>
    <row r="146" spans="1:12" ht="18.95" customHeight="1">
      <c r="A146" s="997"/>
      <c r="B146" s="998"/>
      <c r="C146" s="998"/>
      <c r="D146" s="996" t="s">
        <v>45</v>
      </c>
      <c r="E146" s="1021">
        <v>0.34541905317597837</v>
      </c>
      <c r="F146" s="1022">
        <v>0.34895856531217923</v>
      </c>
      <c r="G146" s="1022">
        <v>0.31186835487558251</v>
      </c>
      <c r="H146" s="1022">
        <v>0.25507965743725602</v>
      </c>
      <c r="I146" s="1022">
        <v>0</v>
      </c>
      <c r="J146" s="1022">
        <v>0</v>
      </c>
      <c r="K146" s="1022">
        <v>0</v>
      </c>
      <c r="L146" s="1023">
        <v>0.24586653918182752</v>
      </c>
    </row>
    <row r="147" spans="1:12" ht="18.75" customHeight="1">
      <c r="A147" s="991" t="s">
        <v>407</v>
      </c>
      <c r="B147" s="992" t="s">
        <v>47</v>
      </c>
      <c r="C147" s="993" t="s">
        <v>408</v>
      </c>
      <c r="D147" s="994" t="s">
        <v>41</v>
      </c>
      <c r="E147" s="1088">
        <v>1297325000</v>
      </c>
      <c r="F147" s="1083">
        <v>848145000</v>
      </c>
      <c r="G147" s="1083">
        <v>36924000</v>
      </c>
      <c r="H147" s="1083">
        <v>295814000</v>
      </c>
      <c r="I147" s="1083">
        <v>6080000</v>
      </c>
      <c r="J147" s="1083">
        <v>0</v>
      </c>
      <c r="K147" s="1083">
        <v>0</v>
      </c>
      <c r="L147" s="1091">
        <v>110362000</v>
      </c>
    </row>
    <row r="148" spans="1:12" ht="18.95" customHeight="1">
      <c r="A148" s="991"/>
      <c r="B148" s="992"/>
      <c r="C148" s="993" t="s">
        <v>409</v>
      </c>
      <c r="D148" s="996" t="s">
        <v>42</v>
      </c>
      <c r="E148" s="1090">
        <v>1422667789.1600001</v>
      </c>
      <c r="F148" s="1083">
        <v>903400873.6500001</v>
      </c>
      <c r="G148" s="1083">
        <v>94124296.120000005</v>
      </c>
      <c r="H148" s="1083">
        <v>308512007</v>
      </c>
      <c r="I148" s="1083">
        <v>8339731.3899999997</v>
      </c>
      <c r="J148" s="1083">
        <v>0</v>
      </c>
      <c r="K148" s="1083">
        <v>0</v>
      </c>
      <c r="L148" s="1091">
        <v>108290881</v>
      </c>
    </row>
    <row r="149" spans="1:12" ht="18.95" customHeight="1">
      <c r="A149" s="991"/>
      <c r="B149" s="992"/>
      <c r="C149" s="993"/>
      <c r="D149" s="996" t="s">
        <v>43</v>
      </c>
      <c r="E149" s="1090">
        <v>444480289.97000003</v>
      </c>
      <c r="F149" s="1083">
        <v>269263763.61000001</v>
      </c>
      <c r="G149" s="1083">
        <v>45367148.049999997</v>
      </c>
      <c r="H149" s="1083">
        <v>87912004.280000016</v>
      </c>
      <c r="I149" s="1083">
        <v>1146564</v>
      </c>
      <c r="J149" s="1083">
        <v>0</v>
      </c>
      <c r="K149" s="1083">
        <v>0</v>
      </c>
      <c r="L149" s="1091">
        <v>40790810.030000001</v>
      </c>
    </row>
    <row r="150" spans="1:12" ht="18.95" customHeight="1">
      <c r="A150" s="991"/>
      <c r="B150" s="993"/>
      <c r="C150" s="993"/>
      <c r="D150" s="996" t="s">
        <v>44</v>
      </c>
      <c r="E150" s="1019">
        <v>0.34261290730541694</v>
      </c>
      <c r="F150" s="953">
        <v>0.31747373811081836</v>
      </c>
      <c r="G150" s="953">
        <v>1.228662876448922</v>
      </c>
      <c r="H150" s="953">
        <v>0.29718676019390566</v>
      </c>
      <c r="I150" s="953">
        <v>0.1885796052631579</v>
      </c>
      <c r="J150" s="953">
        <v>0</v>
      </c>
      <c r="K150" s="953">
        <v>0</v>
      </c>
      <c r="L150" s="1020">
        <v>0.36960919546583065</v>
      </c>
    </row>
    <row r="151" spans="1:12" ht="18.95" customHeight="1">
      <c r="A151" s="997"/>
      <c r="B151" s="998"/>
      <c r="C151" s="998"/>
      <c r="D151" s="1001" t="s">
        <v>45</v>
      </c>
      <c r="E151" s="1021">
        <v>0.31242732376223892</v>
      </c>
      <c r="F151" s="1022">
        <v>0.29805568210499594</v>
      </c>
      <c r="G151" s="1022">
        <v>0.4819918970991397</v>
      </c>
      <c r="H151" s="1022">
        <v>0.28495488760669213</v>
      </c>
      <c r="I151" s="1022">
        <v>0.13748212578822638</v>
      </c>
      <c r="J151" s="1022">
        <v>0</v>
      </c>
      <c r="K151" s="1022">
        <v>0</v>
      </c>
      <c r="L151" s="1023">
        <v>0.37667816212521166</v>
      </c>
    </row>
    <row r="152" spans="1:12" ht="18.95" customHeight="1">
      <c r="A152" s="991" t="s">
        <v>410</v>
      </c>
      <c r="B152" s="992" t="s">
        <v>47</v>
      </c>
      <c r="C152" s="993" t="s">
        <v>411</v>
      </c>
      <c r="D152" s="994" t="s">
        <v>41</v>
      </c>
      <c r="E152" s="1088">
        <v>140748000</v>
      </c>
      <c r="F152" s="1083">
        <v>20218000</v>
      </c>
      <c r="G152" s="1083">
        <v>3807000</v>
      </c>
      <c r="H152" s="1083">
        <v>111270000</v>
      </c>
      <c r="I152" s="1083">
        <v>5453000</v>
      </c>
      <c r="J152" s="1083">
        <v>0</v>
      </c>
      <c r="K152" s="1083">
        <v>0</v>
      </c>
      <c r="L152" s="1091">
        <v>0</v>
      </c>
    </row>
    <row r="153" spans="1:12" ht="18.95" customHeight="1">
      <c r="A153" s="991"/>
      <c r="B153" s="992"/>
      <c r="C153" s="993" t="s">
        <v>412</v>
      </c>
      <c r="D153" s="996" t="s">
        <v>42</v>
      </c>
      <c r="E153" s="1090">
        <v>298380671.25999999</v>
      </c>
      <c r="F153" s="1083">
        <v>170598902.25999999</v>
      </c>
      <c r="G153" s="1083">
        <v>10491600</v>
      </c>
      <c r="H153" s="1083">
        <v>111449000</v>
      </c>
      <c r="I153" s="1083">
        <v>5841169</v>
      </c>
      <c r="J153" s="1083">
        <v>0</v>
      </c>
      <c r="K153" s="1083">
        <v>0</v>
      </c>
      <c r="L153" s="1091">
        <v>0</v>
      </c>
    </row>
    <row r="154" spans="1:12" ht="18.95" customHeight="1">
      <c r="A154" s="991"/>
      <c r="B154" s="992"/>
      <c r="C154" s="993"/>
      <c r="D154" s="996" t="s">
        <v>43</v>
      </c>
      <c r="E154" s="1090">
        <v>128748966.26000001</v>
      </c>
      <c r="F154" s="1083">
        <v>90095564.739999995</v>
      </c>
      <c r="G154" s="1083">
        <v>7138089.6400000006</v>
      </c>
      <c r="H154" s="1083">
        <v>31152078.150000006</v>
      </c>
      <c r="I154" s="1083">
        <v>363233.73</v>
      </c>
      <c r="J154" s="1083">
        <v>0</v>
      </c>
      <c r="K154" s="1083">
        <v>0</v>
      </c>
      <c r="L154" s="1091">
        <v>0</v>
      </c>
    </row>
    <row r="155" spans="1:12" ht="18.95" customHeight="1">
      <c r="A155" s="991"/>
      <c r="B155" s="993"/>
      <c r="C155" s="993"/>
      <c r="D155" s="996" t="s">
        <v>44</v>
      </c>
      <c r="E155" s="1019">
        <v>0.91474810483985569</v>
      </c>
      <c r="F155" s="953">
        <v>4.4562055960035609</v>
      </c>
      <c r="G155" s="953">
        <v>1.8749907118465985</v>
      </c>
      <c r="H155" s="953">
        <v>0.27996834861148562</v>
      </c>
      <c r="I155" s="953">
        <v>6.6611723821749486E-2</v>
      </c>
      <c r="J155" s="953">
        <v>0</v>
      </c>
      <c r="K155" s="953">
        <v>0</v>
      </c>
      <c r="L155" s="1020">
        <v>0</v>
      </c>
    </row>
    <row r="156" spans="1:12" ht="18.95" customHeight="1">
      <c r="A156" s="997"/>
      <c r="B156" s="998"/>
      <c r="C156" s="998"/>
      <c r="D156" s="1001" t="s">
        <v>45</v>
      </c>
      <c r="E156" s="1021">
        <v>0.43149231388320058</v>
      </c>
      <c r="F156" s="1022">
        <v>0.52811339080418296</v>
      </c>
      <c r="G156" s="1022">
        <v>0.68036235083304741</v>
      </c>
      <c r="H156" s="1022">
        <v>0.27951868702276383</v>
      </c>
      <c r="I156" s="1022">
        <v>6.2185108836946848E-2</v>
      </c>
      <c r="J156" s="1022">
        <v>0</v>
      </c>
      <c r="K156" s="1022">
        <v>0</v>
      </c>
      <c r="L156" s="1023">
        <v>0</v>
      </c>
    </row>
    <row r="157" spans="1:12" ht="18.95" customHeight="1">
      <c r="A157" s="991" t="s">
        <v>426</v>
      </c>
      <c r="B157" s="992" t="s">
        <v>47</v>
      </c>
      <c r="C157" s="993" t="s">
        <v>178</v>
      </c>
      <c r="D157" s="996" t="s">
        <v>41</v>
      </c>
      <c r="E157" s="1088">
        <v>56803078000</v>
      </c>
      <c r="F157" s="1083">
        <v>53012846000</v>
      </c>
      <c r="G157" s="1083">
        <v>16000</v>
      </c>
      <c r="H157" s="1083">
        <v>3790216000</v>
      </c>
      <c r="I157" s="1083">
        <v>0</v>
      </c>
      <c r="J157" s="1083">
        <v>0</v>
      </c>
      <c r="K157" s="1083">
        <v>0</v>
      </c>
      <c r="L157" s="1091">
        <v>0</v>
      </c>
    </row>
    <row r="158" spans="1:12" ht="18.95" customHeight="1">
      <c r="A158" s="991"/>
      <c r="B158" s="992"/>
      <c r="C158" s="993"/>
      <c r="D158" s="996" t="s">
        <v>42</v>
      </c>
      <c r="E158" s="1090">
        <v>56819486355</v>
      </c>
      <c r="F158" s="1083">
        <v>53020170890.32</v>
      </c>
      <c r="G158" s="1083">
        <v>20000</v>
      </c>
      <c r="H158" s="1083">
        <v>3794615675</v>
      </c>
      <c r="I158" s="1083">
        <v>4663915.68</v>
      </c>
      <c r="J158" s="1083">
        <v>0</v>
      </c>
      <c r="K158" s="1083">
        <v>0</v>
      </c>
      <c r="L158" s="1091">
        <v>15874</v>
      </c>
    </row>
    <row r="159" spans="1:12" ht="18.95" customHeight="1">
      <c r="A159" s="991"/>
      <c r="B159" s="992"/>
      <c r="C159" s="993"/>
      <c r="D159" s="996" t="s">
        <v>43</v>
      </c>
      <c r="E159" s="1090">
        <v>19323878601.130001</v>
      </c>
      <c r="F159" s="1083">
        <v>18168649567.149998</v>
      </c>
      <c r="G159" s="1083">
        <v>6489.2199999999993</v>
      </c>
      <c r="H159" s="1083">
        <v>1154448180.5800016</v>
      </c>
      <c r="I159" s="1083">
        <v>774364.18</v>
      </c>
      <c r="J159" s="1083">
        <v>0</v>
      </c>
      <c r="K159" s="1083">
        <v>0</v>
      </c>
      <c r="L159" s="1091">
        <v>0</v>
      </c>
    </row>
    <row r="160" spans="1:12" ht="18.95" customHeight="1">
      <c r="A160" s="995"/>
      <c r="B160" s="993"/>
      <c r="C160" s="993"/>
      <c r="D160" s="996" t="s">
        <v>44</v>
      </c>
      <c r="E160" s="1019">
        <v>0.34019069531989093</v>
      </c>
      <c r="F160" s="953">
        <v>0.34272164084814455</v>
      </c>
      <c r="G160" s="953">
        <v>0.40557624999999997</v>
      </c>
      <c r="H160" s="953">
        <v>0.30458638256500464</v>
      </c>
      <c r="I160" s="953">
        <v>0</v>
      </c>
      <c r="J160" s="953">
        <v>0</v>
      </c>
      <c r="K160" s="953">
        <v>0</v>
      </c>
      <c r="L160" s="1020">
        <v>0</v>
      </c>
    </row>
    <row r="161" spans="1:12" ht="18.75" customHeight="1">
      <c r="A161" s="997"/>
      <c r="B161" s="998"/>
      <c r="C161" s="998"/>
      <c r="D161" s="1002" t="s">
        <v>45</v>
      </c>
      <c r="E161" s="1021">
        <v>0.34009245490881734</v>
      </c>
      <c r="F161" s="1022">
        <v>0.34267429285987239</v>
      </c>
      <c r="G161" s="1022">
        <v>0.32446099999999994</v>
      </c>
      <c r="H161" s="1022">
        <v>0.3042332292531843</v>
      </c>
      <c r="I161" s="1022">
        <v>0.16603305744155308</v>
      </c>
      <c r="J161" s="1022">
        <v>0</v>
      </c>
      <c r="K161" s="1022">
        <v>0</v>
      </c>
      <c r="L161" s="1023">
        <v>0</v>
      </c>
    </row>
    <row r="162" spans="1:12" ht="18.95" customHeight="1">
      <c r="A162" s="1008" t="s">
        <v>413</v>
      </c>
      <c r="B162" s="1004" t="s">
        <v>47</v>
      </c>
      <c r="C162" s="1009" t="s">
        <v>414</v>
      </c>
      <c r="D162" s="1006" t="s">
        <v>41</v>
      </c>
      <c r="E162" s="1088">
        <v>1162572000</v>
      </c>
      <c r="F162" s="1083">
        <v>536121000</v>
      </c>
      <c r="G162" s="1083">
        <v>644000</v>
      </c>
      <c r="H162" s="1083">
        <v>425482000</v>
      </c>
      <c r="I162" s="1083">
        <v>29164000</v>
      </c>
      <c r="J162" s="1083">
        <v>0</v>
      </c>
      <c r="K162" s="1083">
        <v>0</v>
      </c>
      <c r="L162" s="1091">
        <v>171161000</v>
      </c>
    </row>
    <row r="163" spans="1:12" ht="18.95" customHeight="1">
      <c r="A163" s="991"/>
      <c r="B163" s="992"/>
      <c r="C163" s="993" t="s">
        <v>415</v>
      </c>
      <c r="D163" s="996" t="s">
        <v>42</v>
      </c>
      <c r="E163" s="1090">
        <v>1219066567.52</v>
      </c>
      <c r="F163" s="1083">
        <v>536121000</v>
      </c>
      <c r="G163" s="1083">
        <v>864000</v>
      </c>
      <c r="H163" s="1083">
        <v>466420134.52000004</v>
      </c>
      <c r="I163" s="1083">
        <v>44455621</v>
      </c>
      <c r="J163" s="1083">
        <v>0</v>
      </c>
      <c r="K163" s="1083">
        <v>0</v>
      </c>
      <c r="L163" s="1091">
        <v>171205812</v>
      </c>
    </row>
    <row r="164" spans="1:12" ht="18.95" customHeight="1">
      <c r="A164" s="991"/>
      <c r="B164" s="992"/>
      <c r="C164" s="993"/>
      <c r="D164" s="996" t="s">
        <v>43</v>
      </c>
      <c r="E164" s="1090">
        <v>378645632.34000003</v>
      </c>
      <c r="F164" s="1083">
        <v>200807179</v>
      </c>
      <c r="G164" s="1083">
        <v>215207.49000000002</v>
      </c>
      <c r="H164" s="1083">
        <v>136520067.78000003</v>
      </c>
      <c r="I164" s="1083">
        <v>2547942.0500000003</v>
      </c>
      <c r="J164" s="1083">
        <v>0</v>
      </c>
      <c r="K164" s="1083">
        <v>0</v>
      </c>
      <c r="L164" s="1091">
        <v>38555236.019999988</v>
      </c>
    </row>
    <row r="165" spans="1:12" ht="18.95" customHeight="1">
      <c r="A165" s="991"/>
      <c r="B165" s="993"/>
      <c r="C165" s="993"/>
      <c r="D165" s="996" t="s">
        <v>44</v>
      </c>
      <c r="E165" s="1019">
        <v>0.3256965008102724</v>
      </c>
      <c r="F165" s="953">
        <v>0.37455570477560102</v>
      </c>
      <c r="G165" s="953">
        <v>0.33417312111801245</v>
      </c>
      <c r="H165" s="953">
        <v>0.32085979613708693</v>
      </c>
      <c r="I165" s="953">
        <v>8.7366000891510087E-2</v>
      </c>
      <c r="J165" s="953">
        <v>0</v>
      </c>
      <c r="K165" s="953">
        <v>0</v>
      </c>
      <c r="L165" s="1020">
        <v>0.22525713229065025</v>
      </c>
    </row>
    <row r="166" spans="1:12" ht="18.95" customHeight="1">
      <c r="A166" s="997"/>
      <c r="B166" s="998"/>
      <c r="C166" s="998"/>
      <c r="D166" s="1001" t="s">
        <v>45</v>
      </c>
      <c r="E166" s="1021">
        <v>0.31060291737004592</v>
      </c>
      <c r="F166" s="1022">
        <v>0.37455570477560102</v>
      </c>
      <c r="G166" s="1022">
        <v>0.24908274305555558</v>
      </c>
      <c r="H166" s="1022">
        <v>0.29269762961775841</v>
      </c>
      <c r="I166" s="1022">
        <v>5.7314283158928322E-2</v>
      </c>
      <c r="J166" s="1022">
        <v>0</v>
      </c>
      <c r="K166" s="1022">
        <v>0</v>
      </c>
      <c r="L166" s="1023">
        <v>0.22519817271156653</v>
      </c>
    </row>
    <row r="167" spans="1:12" ht="18.95" customHeight="1">
      <c r="A167" s="991" t="s">
        <v>416</v>
      </c>
      <c r="B167" s="992" t="s">
        <v>47</v>
      </c>
      <c r="C167" s="993" t="s">
        <v>417</v>
      </c>
      <c r="D167" s="996" t="s">
        <v>41</v>
      </c>
      <c r="E167" s="1088">
        <v>3162982000</v>
      </c>
      <c r="F167" s="1083">
        <v>1938906000</v>
      </c>
      <c r="G167" s="1083">
        <v>9301000</v>
      </c>
      <c r="H167" s="1083">
        <v>379201000</v>
      </c>
      <c r="I167" s="1083">
        <v>798578000</v>
      </c>
      <c r="J167" s="1083">
        <v>0</v>
      </c>
      <c r="K167" s="1083">
        <v>0</v>
      </c>
      <c r="L167" s="1091">
        <v>36996000</v>
      </c>
    </row>
    <row r="168" spans="1:12" ht="18.95" customHeight="1">
      <c r="A168" s="991"/>
      <c r="B168" s="992"/>
      <c r="C168" s="993" t="s">
        <v>418</v>
      </c>
      <c r="D168" s="996" t="s">
        <v>42</v>
      </c>
      <c r="E168" s="1090">
        <v>3159627800</v>
      </c>
      <c r="F168" s="1083">
        <v>1938687660</v>
      </c>
      <c r="G168" s="1083">
        <v>29261000</v>
      </c>
      <c r="H168" s="1083">
        <v>379582000</v>
      </c>
      <c r="I168" s="1083">
        <v>774802800</v>
      </c>
      <c r="J168" s="1083">
        <v>0</v>
      </c>
      <c r="K168" s="1083">
        <v>0</v>
      </c>
      <c r="L168" s="1091">
        <v>37294340</v>
      </c>
    </row>
    <row r="169" spans="1:12" ht="18.95" customHeight="1">
      <c r="A169" s="991"/>
      <c r="B169" s="992"/>
      <c r="C169" s="993"/>
      <c r="D169" s="996" t="s">
        <v>43</v>
      </c>
      <c r="E169" s="1090">
        <v>660809200.80000007</v>
      </c>
      <c r="F169" s="1083">
        <v>510203967.87</v>
      </c>
      <c r="G169" s="1083">
        <v>2287532.4099999997</v>
      </c>
      <c r="H169" s="1083">
        <v>83442365.120000064</v>
      </c>
      <c r="I169" s="1083">
        <v>61562494.410000004</v>
      </c>
      <c r="J169" s="1083">
        <v>0</v>
      </c>
      <c r="K169" s="1083">
        <v>0</v>
      </c>
      <c r="L169" s="1091">
        <v>3312840.9899999998</v>
      </c>
    </row>
    <row r="170" spans="1:12" ht="18.95" customHeight="1">
      <c r="A170" s="995"/>
      <c r="B170" s="993"/>
      <c r="C170" s="993"/>
      <c r="D170" s="996" t="s">
        <v>44</v>
      </c>
      <c r="E170" s="1019">
        <v>0.2089196842726263</v>
      </c>
      <c r="F170" s="953">
        <v>0.26314012534387948</v>
      </c>
      <c r="G170" s="953">
        <v>0.24594478120632188</v>
      </c>
      <c r="H170" s="953">
        <v>0.22004785092866333</v>
      </c>
      <c r="I170" s="953">
        <v>7.7090145746564517E-2</v>
      </c>
      <c r="J170" s="953">
        <v>0</v>
      </c>
      <c r="K170" s="953">
        <v>0</v>
      </c>
      <c r="L170" s="1020">
        <v>8.9545923613363596E-2</v>
      </c>
    </row>
    <row r="171" spans="1:12" ht="18.95" customHeight="1">
      <c r="A171" s="997"/>
      <c r="B171" s="998"/>
      <c r="C171" s="998"/>
      <c r="D171" s="1002" t="s">
        <v>45</v>
      </c>
      <c r="E171" s="1021">
        <v>0.2091414693844636</v>
      </c>
      <c r="F171" s="1022">
        <v>0.26316976086287153</v>
      </c>
      <c r="G171" s="1022">
        <v>7.8176836403403838E-2</v>
      </c>
      <c r="H171" s="1022">
        <v>0.21982698104757356</v>
      </c>
      <c r="I171" s="1022">
        <v>7.9455694287630357E-2</v>
      </c>
      <c r="J171" s="1022">
        <v>0</v>
      </c>
      <c r="K171" s="1022">
        <v>0</v>
      </c>
      <c r="L171" s="1023">
        <v>8.8829591568050273E-2</v>
      </c>
    </row>
    <row r="172" spans="1:12" ht="18.95" customHeight="1">
      <c r="A172" s="991" t="s">
        <v>419</v>
      </c>
      <c r="B172" s="992" t="s">
        <v>47</v>
      </c>
      <c r="C172" s="993" t="s">
        <v>420</v>
      </c>
      <c r="D172" s="1007" t="s">
        <v>41</v>
      </c>
      <c r="E172" s="1088">
        <v>113902000</v>
      </c>
      <c r="F172" s="1083">
        <v>107360000</v>
      </c>
      <c r="G172" s="1083">
        <v>20000</v>
      </c>
      <c r="H172" s="1083">
        <v>30000</v>
      </c>
      <c r="I172" s="1083">
        <v>650000</v>
      </c>
      <c r="J172" s="1083">
        <v>0</v>
      </c>
      <c r="K172" s="1083">
        <v>0</v>
      </c>
      <c r="L172" s="1091">
        <v>5842000</v>
      </c>
    </row>
    <row r="173" spans="1:12" ht="18.95" customHeight="1">
      <c r="A173" s="995"/>
      <c r="B173" s="993"/>
      <c r="C173" s="993" t="s">
        <v>421</v>
      </c>
      <c r="D173" s="996" t="s">
        <v>42</v>
      </c>
      <c r="E173" s="1090">
        <v>114102000</v>
      </c>
      <c r="F173" s="1083">
        <v>107360000</v>
      </c>
      <c r="G173" s="1083">
        <v>20000</v>
      </c>
      <c r="H173" s="1083">
        <v>230000</v>
      </c>
      <c r="I173" s="1083">
        <v>650000</v>
      </c>
      <c r="J173" s="1083">
        <v>0</v>
      </c>
      <c r="K173" s="1083">
        <v>0</v>
      </c>
      <c r="L173" s="1091">
        <v>5842000</v>
      </c>
    </row>
    <row r="174" spans="1:12" ht="18.95" customHeight="1">
      <c r="A174" s="995"/>
      <c r="B174" s="993"/>
      <c r="C174" s="993" t="s">
        <v>422</v>
      </c>
      <c r="D174" s="996" t="s">
        <v>43</v>
      </c>
      <c r="E174" s="1090">
        <v>35152496</v>
      </c>
      <c r="F174" s="1083">
        <v>33158019</v>
      </c>
      <c r="G174" s="1083">
        <v>3200</v>
      </c>
      <c r="H174" s="1083">
        <v>0</v>
      </c>
      <c r="I174" s="1083">
        <v>250000</v>
      </c>
      <c r="J174" s="1083">
        <v>0</v>
      </c>
      <c r="K174" s="1083">
        <v>0</v>
      </c>
      <c r="L174" s="1091">
        <v>1741277</v>
      </c>
    </row>
    <row r="175" spans="1:12" ht="18.95" customHeight="1">
      <c r="A175" s="995"/>
      <c r="B175" s="993"/>
      <c r="C175" s="993" t="s">
        <v>423</v>
      </c>
      <c r="D175" s="996" t="s">
        <v>44</v>
      </c>
      <c r="E175" s="1019">
        <v>0.30862053344102824</v>
      </c>
      <c r="F175" s="953">
        <v>0.3088489102086438</v>
      </c>
      <c r="G175" s="953">
        <v>0.16</v>
      </c>
      <c r="H175" s="1081">
        <v>0</v>
      </c>
      <c r="I175" s="953">
        <v>0.38461538461538464</v>
      </c>
      <c r="J175" s="953">
        <v>0</v>
      </c>
      <c r="K175" s="953">
        <v>0</v>
      </c>
      <c r="L175" s="1020">
        <v>0.29806179390619653</v>
      </c>
    </row>
    <row r="176" spans="1:12" ht="18.95" customHeight="1">
      <c r="A176" s="997"/>
      <c r="B176" s="998"/>
      <c r="C176" s="998"/>
      <c r="D176" s="1001" t="s">
        <v>45</v>
      </c>
      <c r="E176" s="1021">
        <v>0.30807957792150881</v>
      </c>
      <c r="F176" s="1022">
        <v>0.3088489102086438</v>
      </c>
      <c r="G176" s="1022">
        <v>0.16</v>
      </c>
      <c r="H176" s="1022">
        <v>0</v>
      </c>
      <c r="I176" s="1022">
        <v>0.38461538461538464</v>
      </c>
      <c r="J176" s="1022">
        <v>0</v>
      </c>
      <c r="K176" s="1022">
        <v>0</v>
      </c>
      <c r="L176" s="1023">
        <v>0.29806179390619653</v>
      </c>
    </row>
    <row r="177" spans="1:12" ht="18.95" customHeight="1">
      <c r="A177" s="991" t="s">
        <v>424</v>
      </c>
      <c r="B177" s="992" t="s">
        <v>47</v>
      </c>
      <c r="C177" s="993" t="s">
        <v>425</v>
      </c>
      <c r="D177" s="994" t="s">
        <v>41</v>
      </c>
      <c r="E177" s="1088">
        <v>283322000</v>
      </c>
      <c r="F177" s="1083">
        <v>240737000</v>
      </c>
      <c r="G177" s="1083">
        <v>27075000</v>
      </c>
      <c r="H177" s="1083">
        <v>14516000</v>
      </c>
      <c r="I177" s="1083">
        <v>800000</v>
      </c>
      <c r="J177" s="1083">
        <v>0</v>
      </c>
      <c r="K177" s="1083">
        <v>0</v>
      </c>
      <c r="L177" s="1091">
        <v>194000</v>
      </c>
    </row>
    <row r="178" spans="1:12" ht="18.95" customHeight="1">
      <c r="A178" s="995"/>
      <c r="B178" s="993"/>
      <c r="C178" s="993"/>
      <c r="D178" s="996" t="s">
        <v>42</v>
      </c>
      <c r="E178" s="1090">
        <v>284722000</v>
      </c>
      <c r="F178" s="1083">
        <v>240737000</v>
      </c>
      <c r="G178" s="1083">
        <v>27075000</v>
      </c>
      <c r="H178" s="1083">
        <v>14516000</v>
      </c>
      <c r="I178" s="1083">
        <v>2200000</v>
      </c>
      <c r="J178" s="1083">
        <v>0</v>
      </c>
      <c r="K178" s="1083">
        <v>0</v>
      </c>
      <c r="L178" s="1091">
        <v>194000</v>
      </c>
    </row>
    <row r="179" spans="1:12" ht="18.95" customHeight="1">
      <c r="A179" s="995"/>
      <c r="B179" s="993"/>
      <c r="C179" s="993"/>
      <c r="D179" s="996" t="s">
        <v>43</v>
      </c>
      <c r="E179" s="1090">
        <v>81681200.359999985</v>
      </c>
      <c r="F179" s="1083">
        <v>71225489.00999999</v>
      </c>
      <c r="G179" s="1083">
        <v>7177305.8800000008</v>
      </c>
      <c r="H179" s="1083">
        <v>3278405.4699999993</v>
      </c>
      <c r="I179" s="1083">
        <v>0</v>
      </c>
      <c r="J179" s="1083">
        <v>0</v>
      </c>
      <c r="K179" s="1083">
        <v>0</v>
      </c>
      <c r="L179" s="1091">
        <v>0</v>
      </c>
    </row>
    <row r="180" spans="1:12" ht="19.5" customHeight="1">
      <c r="A180" s="995"/>
      <c r="B180" s="993"/>
      <c r="C180" s="993"/>
      <c r="D180" s="996" t="s">
        <v>44</v>
      </c>
      <c r="E180" s="1019">
        <v>0.28829812143073952</v>
      </c>
      <c r="F180" s="953">
        <v>0.29586432085637021</v>
      </c>
      <c r="G180" s="953">
        <v>0.26508978319482923</v>
      </c>
      <c r="H180" s="953">
        <v>0.22584771769082387</v>
      </c>
      <c r="I180" s="953">
        <v>0</v>
      </c>
      <c r="J180" s="953">
        <v>0</v>
      </c>
      <c r="K180" s="953">
        <v>0</v>
      </c>
      <c r="L180" s="1020">
        <v>0</v>
      </c>
    </row>
    <row r="181" spans="1:12" ht="18.75" customHeight="1">
      <c r="A181" s="997"/>
      <c r="B181" s="998"/>
      <c r="C181" s="998"/>
      <c r="D181" s="1001" t="s">
        <v>45</v>
      </c>
      <c r="E181" s="1021">
        <v>0.286880537366273</v>
      </c>
      <c r="F181" s="1022">
        <v>0.29586432085637021</v>
      </c>
      <c r="G181" s="1022">
        <v>0.26508978319482923</v>
      </c>
      <c r="H181" s="1022">
        <v>0.22584771769082387</v>
      </c>
      <c r="I181" s="1022">
        <v>0</v>
      </c>
      <c r="J181" s="1022">
        <v>0</v>
      </c>
      <c r="K181" s="1022">
        <v>0</v>
      </c>
      <c r="L181" s="1023">
        <v>0</v>
      </c>
    </row>
    <row r="182" spans="1:12" s="946" customFormat="1" ht="8.25" customHeight="1">
      <c r="A182" s="1579"/>
      <c r="B182" s="1580"/>
      <c r="C182" s="1580"/>
      <c r="D182" s="1581"/>
      <c r="E182" s="1581"/>
      <c r="F182" s="1581"/>
      <c r="G182" s="1582"/>
      <c r="H182" s="1582"/>
      <c r="I182" s="1582"/>
      <c r="J182" s="1582"/>
      <c r="K182" s="1582"/>
      <c r="L182" s="1582"/>
    </row>
    <row r="183" spans="1:12" s="946" customFormat="1" ht="15.75" customHeight="1">
      <c r="A183" s="1579" t="s">
        <v>727</v>
      </c>
      <c r="B183" s="1580"/>
      <c r="C183" s="1580"/>
      <c r="D183" s="1581"/>
      <c r="E183" s="1581"/>
      <c r="F183" s="1581"/>
      <c r="G183" s="1582"/>
      <c r="H183" s="1582"/>
      <c r="I183" s="1582"/>
      <c r="J183" s="1582"/>
      <c r="K183" s="1582"/>
      <c r="L183" s="1582"/>
    </row>
    <row r="184" spans="1:12" s="946" customFormat="1" ht="18.75" customHeight="1">
      <c r="A184" s="1579"/>
      <c r="B184" s="1580"/>
      <c r="C184" s="1580"/>
      <c r="D184" s="1581"/>
      <c r="E184" s="1581"/>
      <c r="F184" s="1581"/>
      <c r="G184" s="1582"/>
      <c r="H184" s="1582"/>
      <c r="I184" s="1582"/>
      <c r="J184" s="1582"/>
      <c r="K184" s="1582"/>
      <c r="L184" s="1582"/>
    </row>
    <row r="185" spans="1:12">
      <c r="E185" s="1011"/>
      <c r="F185" s="1011"/>
      <c r="G185" s="1011"/>
      <c r="H185" s="1011"/>
      <c r="I185" s="1011"/>
      <c r="J185" s="1011"/>
      <c r="K185" s="1011"/>
      <c r="L185" s="1011"/>
    </row>
    <row r="189" spans="1:12">
      <c r="H189" s="1000"/>
      <c r="I189" s="1000"/>
      <c r="J189" s="1000"/>
    </row>
    <row r="190" spans="1:12">
      <c r="H190" s="1024"/>
      <c r="I190" s="1025"/>
      <c r="J190" s="1000"/>
    </row>
  </sheetData>
  <mergeCells count="3">
    <mergeCell ref="A182:L182"/>
    <mergeCell ref="A183:L183"/>
    <mergeCell ref="A184:L184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22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1" max="11" man="1"/>
    <brk id="101" max="11" man="1"/>
    <brk id="131" max="11" man="1"/>
    <brk id="16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1"/>
  <sheetViews>
    <sheetView showGridLines="0" topLeftCell="A3" zoomScale="75" zoomScaleNormal="75" workbookViewId="0">
      <selection activeCell="X18" sqref="X18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570312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16" ht="15.75" customHeight="1">
      <c r="A1" s="1" t="s">
        <v>0</v>
      </c>
    </row>
    <row r="2" spans="1:16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6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6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6" ht="15.95" customHeight="1">
      <c r="A5" s="10"/>
      <c r="B5" s="11"/>
      <c r="C5" s="12" t="s">
        <v>3</v>
      </c>
      <c r="D5" s="13"/>
      <c r="E5" s="14" t="s">
        <v>4</v>
      </c>
      <c r="F5" s="1136" t="s">
        <v>4</v>
      </c>
      <c r="G5" s="1138"/>
      <c r="H5" s="933" t="s">
        <v>4</v>
      </c>
      <c r="I5" s="934" t="s">
        <v>4</v>
      </c>
      <c r="J5" s="935" t="s">
        <v>4</v>
      </c>
      <c r="K5" s="934" t="s">
        <v>4</v>
      </c>
      <c r="L5" s="15" t="s">
        <v>4</v>
      </c>
      <c r="M5" s="935" t="s">
        <v>4</v>
      </c>
    </row>
    <row r="6" spans="1:16" ht="15.95" customHeight="1">
      <c r="A6" s="16"/>
      <c r="B6" s="17"/>
      <c r="C6" s="937" t="s">
        <v>746</v>
      </c>
      <c r="D6" s="18"/>
      <c r="E6" s="19"/>
      <c r="F6" s="20" t="s">
        <v>5</v>
      </c>
      <c r="G6" s="1137"/>
      <c r="H6" s="938" t="s">
        <v>6</v>
      </c>
      <c r="I6" s="939" t="s">
        <v>7</v>
      </c>
      <c r="J6" s="940" t="s">
        <v>7</v>
      </c>
      <c r="K6" s="939" t="s">
        <v>8</v>
      </c>
      <c r="L6" s="941" t="s">
        <v>9</v>
      </c>
      <c r="M6" s="940" t="s">
        <v>10</v>
      </c>
    </row>
    <row r="7" spans="1:16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1137"/>
      <c r="H7" s="943" t="s">
        <v>14</v>
      </c>
      <c r="I7" s="939" t="s">
        <v>15</v>
      </c>
      <c r="J7" s="940" t="s">
        <v>16</v>
      </c>
      <c r="K7" s="939" t="s">
        <v>17</v>
      </c>
      <c r="L7" s="940" t="s">
        <v>18</v>
      </c>
      <c r="M7" s="944" t="s">
        <v>19</v>
      </c>
    </row>
    <row r="8" spans="1:16" ht="15.95" customHeight="1">
      <c r="A8" s="16"/>
      <c r="B8" s="17"/>
      <c r="C8" s="21" t="s">
        <v>704</v>
      </c>
      <c r="D8" s="22"/>
      <c r="E8" s="23" t="s">
        <v>4</v>
      </c>
      <c r="F8" s="20" t="s">
        <v>20</v>
      </c>
      <c r="G8" s="1137"/>
      <c r="H8" s="943" t="s">
        <v>21</v>
      </c>
      <c r="I8" s="939" t="s">
        <v>22</v>
      </c>
      <c r="J8" s="940" t="s">
        <v>4</v>
      </c>
      <c r="K8" s="939" t="s">
        <v>23</v>
      </c>
      <c r="L8" s="940" t="s">
        <v>24</v>
      </c>
      <c r="M8" s="940" t="s">
        <v>25</v>
      </c>
    </row>
    <row r="9" spans="1:16" ht="15.95" customHeight="1">
      <c r="A9" s="16"/>
      <c r="B9" s="17"/>
      <c r="C9" s="21" t="s">
        <v>26</v>
      </c>
      <c r="D9" s="22"/>
      <c r="E9" s="24" t="s">
        <v>4</v>
      </c>
      <c r="F9" s="1135" t="s">
        <v>4</v>
      </c>
      <c r="G9" s="1137"/>
      <c r="H9" s="943" t="s">
        <v>4</v>
      </c>
      <c r="I9" s="939" t="s">
        <v>27</v>
      </c>
      <c r="J9" s="940"/>
      <c r="K9" s="939" t="s">
        <v>28</v>
      </c>
      <c r="L9" s="940" t="s">
        <v>4</v>
      </c>
      <c r="M9" s="940" t="s">
        <v>29</v>
      </c>
    </row>
    <row r="10" spans="1:16" ht="15.95" customHeight="1">
      <c r="A10" s="16"/>
      <c r="B10" s="17"/>
      <c r="C10" s="21" t="s">
        <v>30</v>
      </c>
      <c r="D10" s="25"/>
      <c r="E10" s="26"/>
      <c r="F10" s="1139"/>
      <c r="G10" s="1140"/>
      <c r="H10" s="945"/>
      <c r="I10" s="27"/>
      <c r="J10" s="28"/>
      <c r="K10" s="29"/>
      <c r="L10" s="30"/>
      <c r="M10" s="28"/>
    </row>
    <row r="11" spans="1:16" ht="9.9499999999999993" customHeight="1">
      <c r="A11" s="31"/>
      <c r="B11" s="32"/>
      <c r="C11" s="33" t="s">
        <v>31</v>
      </c>
      <c r="D11" s="34"/>
      <c r="E11" s="35" t="s">
        <v>32</v>
      </c>
      <c r="F11" s="1585" t="s">
        <v>33</v>
      </c>
      <c r="G11" s="1586"/>
      <c r="H11" s="36" t="s">
        <v>34</v>
      </c>
      <c r="I11" s="37" t="s">
        <v>35</v>
      </c>
      <c r="J11" s="38" t="s">
        <v>36</v>
      </c>
      <c r="K11" s="39" t="s">
        <v>37</v>
      </c>
      <c r="L11" s="40" t="s">
        <v>38</v>
      </c>
      <c r="M11" s="40" t="s">
        <v>39</v>
      </c>
    </row>
    <row r="12" spans="1:16" ht="18.399999999999999" customHeight="1">
      <c r="A12" s="16"/>
      <c r="B12" s="17"/>
      <c r="C12" s="41" t="s">
        <v>40</v>
      </c>
      <c r="D12" s="42" t="s">
        <v>41</v>
      </c>
      <c r="E12" s="673">
        <v>435340000000</v>
      </c>
      <c r="F12" s="674">
        <v>235893971000</v>
      </c>
      <c r="G12" s="674"/>
      <c r="H12" s="674">
        <v>26270074000</v>
      </c>
      <c r="I12" s="674">
        <v>87714670000</v>
      </c>
      <c r="J12" s="674">
        <v>24058053000</v>
      </c>
      <c r="K12" s="674">
        <v>27599900000</v>
      </c>
      <c r="L12" s="674">
        <v>23327650000</v>
      </c>
      <c r="M12" s="675">
        <v>10475682000</v>
      </c>
      <c r="N12" s="44"/>
      <c r="O12" s="44"/>
      <c r="P12" s="1154"/>
    </row>
    <row r="13" spans="1:16" ht="18.399999999999999" customHeight="1">
      <c r="A13" s="16"/>
      <c r="B13" s="17"/>
      <c r="C13" s="45"/>
      <c r="D13" s="46" t="s">
        <v>42</v>
      </c>
      <c r="E13" s="676">
        <v>435340000000</v>
      </c>
      <c r="F13" s="674">
        <v>236439727815.50003</v>
      </c>
      <c r="G13" s="674"/>
      <c r="H13" s="674">
        <v>26165324392.48</v>
      </c>
      <c r="I13" s="674">
        <v>88864816315.459976</v>
      </c>
      <c r="J13" s="674">
        <v>24408982237.600002</v>
      </c>
      <c r="K13" s="674">
        <v>27599905000</v>
      </c>
      <c r="L13" s="674">
        <v>21372907956.959999</v>
      </c>
      <c r="M13" s="677">
        <v>10488336281.999998</v>
      </c>
      <c r="N13" s="44"/>
      <c r="O13" s="44"/>
    </row>
    <row r="14" spans="1:16" ht="18.399999999999999" customHeight="1">
      <c r="A14" s="16"/>
      <c r="B14" s="17"/>
      <c r="C14" s="47" t="s">
        <v>4</v>
      </c>
      <c r="D14" s="46" t="s">
        <v>43</v>
      </c>
      <c r="E14" s="676">
        <v>148522813926.76996</v>
      </c>
      <c r="F14" s="674">
        <v>86267084104.849991</v>
      </c>
      <c r="G14" s="674"/>
      <c r="H14" s="674">
        <v>8787762060.3400021</v>
      </c>
      <c r="I14" s="674">
        <v>26628750436.489983</v>
      </c>
      <c r="J14" s="674">
        <v>3974662474.3400002</v>
      </c>
      <c r="K14" s="674">
        <v>11258891874.92</v>
      </c>
      <c r="L14" s="674">
        <v>8967316182.7700005</v>
      </c>
      <c r="M14" s="677">
        <v>2638346793.0599995</v>
      </c>
      <c r="N14" s="44"/>
      <c r="O14" s="44"/>
    </row>
    <row r="15" spans="1:16" ht="18.399999999999999" customHeight="1">
      <c r="A15" s="16"/>
      <c r="B15" s="17"/>
      <c r="C15" s="45"/>
      <c r="D15" s="46" t="s">
        <v>44</v>
      </c>
      <c r="E15" s="270">
        <v>0.34116509837545356</v>
      </c>
      <c r="F15" s="270">
        <v>0.36570279324709826</v>
      </c>
      <c r="G15" s="270"/>
      <c r="H15" s="270">
        <v>0.33451607560526864</v>
      </c>
      <c r="I15" s="270">
        <v>0.30358377266299907</v>
      </c>
      <c r="J15" s="270">
        <v>0.16521131092112901</v>
      </c>
      <c r="K15" s="270">
        <v>0.407932343049069</v>
      </c>
      <c r="L15" s="270">
        <v>0.38440718129644436</v>
      </c>
      <c r="M15" s="271">
        <v>0.25185441798061448</v>
      </c>
      <c r="N15" s="44"/>
      <c r="O15" s="44"/>
    </row>
    <row r="16" spans="1:16" ht="18.399999999999999" customHeight="1">
      <c r="A16" s="48"/>
      <c r="B16" s="49"/>
      <c r="C16" s="50"/>
      <c r="D16" s="46" t="s">
        <v>45</v>
      </c>
      <c r="E16" s="272">
        <v>0.34116509837545356</v>
      </c>
      <c r="F16" s="272">
        <v>0.36485866779615989</v>
      </c>
      <c r="G16" s="272"/>
      <c r="H16" s="272">
        <v>0.33585526892476186</v>
      </c>
      <c r="I16" s="272">
        <v>0.29965459380415477</v>
      </c>
      <c r="J16" s="272">
        <v>0.16283605910521595</v>
      </c>
      <c r="K16" s="272">
        <v>0.40793226914802788</v>
      </c>
      <c r="L16" s="272">
        <v>0.41956462830551944</v>
      </c>
      <c r="M16" s="273">
        <v>0.25155055312136682</v>
      </c>
      <c r="N16" s="44"/>
      <c r="O16" s="44"/>
    </row>
    <row r="17" spans="1:16" ht="18.399999999999999" customHeight="1">
      <c r="A17" s="51" t="s">
        <v>46</v>
      </c>
      <c r="B17" s="52" t="s">
        <v>47</v>
      </c>
      <c r="C17" s="53" t="s">
        <v>48</v>
      </c>
      <c r="D17" s="54" t="s">
        <v>41</v>
      </c>
      <c r="E17" s="678">
        <v>199331000</v>
      </c>
      <c r="F17" s="1083">
        <v>30000000</v>
      </c>
      <c r="G17" s="1089"/>
      <c r="H17" s="1083">
        <v>857000</v>
      </c>
      <c r="I17" s="1083">
        <v>158074000</v>
      </c>
      <c r="J17" s="1083">
        <v>10400000</v>
      </c>
      <c r="K17" s="1083">
        <v>0</v>
      </c>
      <c r="L17" s="1083">
        <v>0</v>
      </c>
      <c r="M17" s="1091">
        <v>0</v>
      </c>
      <c r="N17" s="44"/>
      <c r="O17" s="44"/>
    </row>
    <row r="18" spans="1:16" ht="18.399999999999999" customHeight="1">
      <c r="A18" s="56"/>
      <c r="B18" s="52"/>
      <c r="C18" s="53" t="s">
        <v>4</v>
      </c>
      <c r="D18" s="57" t="s">
        <v>42</v>
      </c>
      <c r="E18" s="678">
        <v>199331000</v>
      </c>
      <c r="F18" s="1083">
        <v>30000000</v>
      </c>
      <c r="G18" s="1083"/>
      <c r="H18" s="1083">
        <v>857000</v>
      </c>
      <c r="I18" s="1083">
        <v>158074000</v>
      </c>
      <c r="J18" s="1083">
        <v>10400000</v>
      </c>
      <c r="K18" s="1083">
        <v>0</v>
      </c>
      <c r="L18" s="1083">
        <v>0</v>
      </c>
      <c r="M18" s="1091">
        <v>0</v>
      </c>
      <c r="N18" s="44"/>
      <c r="O18" s="44"/>
    </row>
    <row r="19" spans="1:16" ht="18.399999999999999" customHeight="1">
      <c r="A19" s="56"/>
      <c r="B19" s="52"/>
      <c r="C19" s="53" t="s">
        <v>4</v>
      </c>
      <c r="D19" s="57" t="s">
        <v>43</v>
      </c>
      <c r="E19" s="678">
        <v>47765533.710000001</v>
      </c>
      <c r="F19" s="1083">
        <v>2700000</v>
      </c>
      <c r="G19" s="1083"/>
      <c r="H19" s="1083">
        <v>250706.51</v>
      </c>
      <c r="I19" s="1083">
        <v>44072167.980000004</v>
      </c>
      <c r="J19" s="1083">
        <v>742659.22</v>
      </c>
      <c r="K19" s="1083">
        <v>0</v>
      </c>
      <c r="L19" s="1083">
        <v>0</v>
      </c>
      <c r="M19" s="1091">
        <v>0</v>
      </c>
      <c r="N19" s="44"/>
      <c r="O19" s="44"/>
    </row>
    <row r="20" spans="1:16" ht="18.399999999999999" customHeight="1">
      <c r="A20" s="56"/>
      <c r="B20" s="52"/>
      <c r="C20" s="53" t="s">
        <v>4</v>
      </c>
      <c r="D20" s="57" t="s">
        <v>44</v>
      </c>
      <c r="E20" s="174">
        <v>0.23962922831872616</v>
      </c>
      <c r="F20" s="174">
        <v>0.09</v>
      </c>
      <c r="G20" s="174"/>
      <c r="H20" s="174">
        <v>0.29253968494749127</v>
      </c>
      <c r="I20" s="174">
        <v>0.2788071914419829</v>
      </c>
      <c r="J20" s="174">
        <v>7.1409540384615389E-2</v>
      </c>
      <c r="K20" s="174">
        <v>0</v>
      </c>
      <c r="L20" s="174">
        <v>0</v>
      </c>
      <c r="M20" s="274">
        <v>0</v>
      </c>
      <c r="N20" s="44"/>
      <c r="O20" s="44"/>
    </row>
    <row r="21" spans="1:16" s="17" customFormat="1" ht="18.399999999999999" customHeight="1">
      <c r="A21" s="58"/>
      <c r="B21" s="59"/>
      <c r="C21" s="60" t="s">
        <v>4</v>
      </c>
      <c r="D21" s="61" t="s">
        <v>45</v>
      </c>
      <c r="E21" s="175">
        <v>0.23962922831872616</v>
      </c>
      <c r="F21" s="175">
        <v>0.09</v>
      </c>
      <c r="G21" s="175"/>
      <c r="H21" s="175">
        <v>0.29253968494749127</v>
      </c>
      <c r="I21" s="175">
        <v>0.2788071914419829</v>
      </c>
      <c r="J21" s="175">
        <v>7.1409540384615389E-2</v>
      </c>
      <c r="K21" s="175">
        <v>0</v>
      </c>
      <c r="L21" s="175">
        <v>0</v>
      </c>
      <c r="M21" s="275">
        <v>0</v>
      </c>
      <c r="N21" s="44"/>
      <c r="O21" s="44"/>
      <c r="P21" s="2"/>
    </row>
    <row r="22" spans="1:16" ht="18.399999999999999" customHeight="1">
      <c r="A22" s="51" t="s">
        <v>49</v>
      </c>
      <c r="B22" s="52" t="s">
        <v>47</v>
      </c>
      <c r="C22" s="53" t="s">
        <v>50</v>
      </c>
      <c r="D22" s="62" t="s">
        <v>41</v>
      </c>
      <c r="E22" s="678">
        <v>557535000</v>
      </c>
      <c r="F22" s="1083">
        <v>0</v>
      </c>
      <c r="G22" s="1089"/>
      <c r="H22" s="1083">
        <v>104052000</v>
      </c>
      <c r="I22" s="1083">
        <v>384650000</v>
      </c>
      <c r="J22" s="1083">
        <v>68833000</v>
      </c>
      <c r="K22" s="1083">
        <v>0</v>
      </c>
      <c r="L22" s="1083">
        <v>0</v>
      </c>
      <c r="M22" s="1091">
        <v>0</v>
      </c>
      <c r="N22" s="44"/>
      <c r="O22" s="44"/>
    </row>
    <row r="23" spans="1:16" ht="18.399999999999999" customHeight="1">
      <c r="A23" s="56"/>
      <c r="B23" s="52"/>
      <c r="C23" s="53" t="s">
        <v>4</v>
      </c>
      <c r="D23" s="62" t="s">
        <v>42</v>
      </c>
      <c r="E23" s="678">
        <v>557535000</v>
      </c>
      <c r="F23" s="1083">
        <v>0</v>
      </c>
      <c r="G23" s="1083"/>
      <c r="H23" s="1083">
        <v>104052000</v>
      </c>
      <c r="I23" s="1083">
        <v>384650000</v>
      </c>
      <c r="J23" s="1083">
        <v>68833000</v>
      </c>
      <c r="K23" s="1083">
        <v>0</v>
      </c>
      <c r="L23" s="1083">
        <v>0</v>
      </c>
      <c r="M23" s="1091">
        <v>0</v>
      </c>
      <c r="N23" s="44"/>
      <c r="O23" s="44"/>
    </row>
    <row r="24" spans="1:16" ht="18.399999999999999" customHeight="1">
      <c r="A24" s="56"/>
      <c r="B24" s="52"/>
      <c r="C24" s="53" t="s">
        <v>4</v>
      </c>
      <c r="D24" s="62" t="s">
        <v>43</v>
      </c>
      <c r="E24" s="678">
        <v>153191005.90999997</v>
      </c>
      <c r="F24" s="1083">
        <v>0</v>
      </c>
      <c r="G24" s="1083"/>
      <c r="H24" s="1083">
        <v>40609491.199999996</v>
      </c>
      <c r="I24" s="1083">
        <v>108193984.76999998</v>
      </c>
      <c r="J24" s="1083">
        <v>4387529.9399999995</v>
      </c>
      <c r="K24" s="1083">
        <v>0</v>
      </c>
      <c r="L24" s="1083">
        <v>0</v>
      </c>
      <c r="M24" s="1091">
        <v>0</v>
      </c>
      <c r="N24" s="44"/>
      <c r="O24" s="44"/>
    </row>
    <row r="25" spans="1:16" ht="18.399999999999999" customHeight="1">
      <c r="A25" s="56"/>
      <c r="B25" s="52"/>
      <c r="C25" s="53" t="s">
        <v>4</v>
      </c>
      <c r="D25" s="62" t="s">
        <v>44</v>
      </c>
      <c r="E25" s="174">
        <v>0.2747648235716143</v>
      </c>
      <c r="F25" s="174">
        <v>0</v>
      </c>
      <c r="G25" s="174"/>
      <c r="H25" s="174">
        <v>0.3902807365547995</v>
      </c>
      <c r="I25" s="174">
        <v>0.28127904528792402</v>
      </c>
      <c r="J25" s="174">
        <v>6.3741663736870388E-2</v>
      </c>
      <c r="K25" s="174">
        <v>0</v>
      </c>
      <c r="L25" s="174">
        <v>0</v>
      </c>
      <c r="M25" s="274">
        <v>0</v>
      </c>
      <c r="N25" s="44"/>
      <c r="O25" s="44"/>
    </row>
    <row r="26" spans="1:16" ht="18.399999999999999" customHeight="1">
      <c r="A26" s="58"/>
      <c r="B26" s="59"/>
      <c r="C26" s="60" t="s">
        <v>4</v>
      </c>
      <c r="D26" s="62" t="s">
        <v>45</v>
      </c>
      <c r="E26" s="175">
        <v>0.2747648235716143</v>
      </c>
      <c r="F26" s="175">
        <v>0</v>
      </c>
      <c r="G26" s="175"/>
      <c r="H26" s="175">
        <v>0.3902807365547995</v>
      </c>
      <c r="I26" s="175">
        <v>0.28127904528792402</v>
      </c>
      <c r="J26" s="175">
        <v>6.3741663736870388E-2</v>
      </c>
      <c r="K26" s="175">
        <v>0</v>
      </c>
      <c r="L26" s="175">
        <v>0</v>
      </c>
      <c r="M26" s="275">
        <v>0</v>
      </c>
      <c r="N26" s="44"/>
      <c r="O26" s="44"/>
    </row>
    <row r="27" spans="1:16" ht="18.399999999999999" customHeight="1">
      <c r="A27" s="51" t="s">
        <v>51</v>
      </c>
      <c r="B27" s="52" t="s">
        <v>47</v>
      </c>
      <c r="C27" s="53" t="s">
        <v>52</v>
      </c>
      <c r="D27" s="63" t="s">
        <v>41</v>
      </c>
      <c r="E27" s="678">
        <v>110225000</v>
      </c>
      <c r="F27" s="1083">
        <v>0</v>
      </c>
      <c r="G27" s="1089"/>
      <c r="H27" s="1083">
        <v>22816000</v>
      </c>
      <c r="I27" s="1083">
        <v>85289000</v>
      </c>
      <c r="J27" s="1083">
        <v>2120000</v>
      </c>
      <c r="K27" s="1083">
        <v>0</v>
      </c>
      <c r="L27" s="1083">
        <v>0</v>
      </c>
      <c r="M27" s="1091">
        <v>0</v>
      </c>
      <c r="N27" s="44"/>
      <c r="O27" s="44"/>
    </row>
    <row r="28" spans="1:16" ht="18.399999999999999" customHeight="1">
      <c r="A28" s="56"/>
      <c r="B28" s="52"/>
      <c r="C28" s="53" t="s">
        <v>4</v>
      </c>
      <c r="D28" s="62" t="s">
        <v>42</v>
      </c>
      <c r="E28" s="678">
        <v>110225000</v>
      </c>
      <c r="F28" s="1083">
        <v>0</v>
      </c>
      <c r="G28" s="1083"/>
      <c r="H28" s="1083">
        <v>22816000</v>
      </c>
      <c r="I28" s="1083">
        <v>85289000</v>
      </c>
      <c r="J28" s="1083">
        <v>2120000</v>
      </c>
      <c r="K28" s="1083">
        <v>0</v>
      </c>
      <c r="L28" s="1083">
        <v>0</v>
      </c>
      <c r="M28" s="1091">
        <v>0</v>
      </c>
      <c r="N28" s="44"/>
      <c r="O28" s="44"/>
    </row>
    <row r="29" spans="1:16" ht="18.399999999999999" customHeight="1">
      <c r="A29" s="56"/>
      <c r="B29" s="52"/>
      <c r="C29" s="53" t="s">
        <v>4</v>
      </c>
      <c r="D29" s="62" t="s">
        <v>43</v>
      </c>
      <c r="E29" s="678">
        <v>31052998.360000003</v>
      </c>
      <c r="F29" s="1083">
        <v>0</v>
      </c>
      <c r="G29" s="1083"/>
      <c r="H29" s="1083">
        <v>7738691.7999999998</v>
      </c>
      <c r="I29" s="1083">
        <v>23158027.660000004</v>
      </c>
      <c r="J29" s="1083">
        <v>156278.9</v>
      </c>
      <c r="K29" s="1083">
        <v>0</v>
      </c>
      <c r="L29" s="1083">
        <v>0</v>
      </c>
      <c r="M29" s="1091">
        <v>0</v>
      </c>
      <c r="N29" s="44"/>
      <c r="O29" s="44"/>
    </row>
    <row r="30" spans="1:16" ht="18.399999999999999" customHeight="1">
      <c r="A30" s="56"/>
      <c r="B30" s="52"/>
      <c r="C30" s="53" t="s">
        <v>4</v>
      </c>
      <c r="D30" s="62" t="s">
        <v>44</v>
      </c>
      <c r="E30" s="174">
        <v>0.28172373200272172</v>
      </c>
      <c r="F30" s="174">
        <v>0</v>
      </c>
      <c r="G30" s="174"/>
      <c r="H30" s="174">
        <v>0.33917828716690041</v>
      </c>
      <c r="I30" s="174">
        <v>0.27152420194866866</v>
      </c>
      <c r="J30" s="174">
        <v>7.3716462264150934E-2</v>
      </c>
      <c r="K30" s="174">
        <v>0</v>
      </c>
      <c r="L30" s="174">
        <v>0</v>
      </c>
      <c r="M30" s="274">
        <v>0</v>
      </c>
      <c r="N30" s="44"/>
      <c r="O30" s="44"/>
    </row>
    <row r="31" spans="1:16" ht="18.399999999999999" customHeight="1">
      <c r="A31" s="58"/>
      <c r="B31" s="59"/>
      <c r="C31" s="60" t="s">
        <v>4</v>
      </c>
      <c r="D31" s="64" t="s">
        <v>45</v>
      </c>
      <c r="E31" s="175">
        <v>0.28172373200272172</v>
      </c>
      <c r="F31" s="175">
        <v>0</v>
      </c>
      <c r="G31" s="175"/>
      <c r="H31" s="175">
        <v>0.33917828716690041</v>
      </c>
      <c r="I31" s="175">
        <v>0.27152420194866866</v>
      </c>
      <c r="J31" s="175">
        <v>7.3716462264150934E-2</v>
      </c>
      <c r="K31" s="175">
        <v>0</v>
      </c>
      <c r="L31" s="175">
        <v>0</v>
      </c>
      <c r="M31" s="275">
        <v>0</v>
      </c>
      <c r="N31" s="44"/>
      <c r="O31" s="44"/>
    </row>
    <row r="32" spans="1:16" ht="18.399999999999999" customHeight="1">
      <c r="A32" s="51" t="s">
        <v>53</v>
      </c>
      <c r="B32" s="52" t="s">
        <v>47</v>
      </c>
      <c r="C32" s="53" t="s">
        <v>54</v>
      </c>
      <c r="D32" s="62" t="s">
        <v>41</v>
      </c>
      <c r="E32" s="678">
        <v>164565000</v>
      </c>
      <c r="F32" s="1083">
        <v>0</v>
      </c>
      <c r="G32" s="1089"/>
      <c r="H32" s="1083">
        <v>35632000</v>
      </c>
      <c r="I32" s="1083">
        <v>125491000</v>
      </c>
      <c r="J32" s="1083">
        <v>3442000</v>
      </c>
      <c r="K32" s="1083">
        <v>0</v>
      </c>
      <c r="L32" s="1083">
        <v>0</v>
      </c>
      <c r="M32" s="1091">
        <v>0</v>
      </c>
      <c r="N32" s="44"/>
      <c r="O32" s="44"/>
    </row>
    <row r="33" spans="1:15" ht="18.399999999999999" customHeight="1">
      <c r="A33" s="56"/>
      <c r="B33" s="52"/>
      <c r="C33" s="53" t="s">
        <v>4</v>
      </c>
      <c r="D33" s="62" t="s">
        <v>42</v>
      </c>
      <c r="E33" s="678">
        <v>164565000</v>
      </c>
      <c r="F33" s="1083">
        <v>0</v>
      </c>
      <c r="G33" s="1083"/>
      <c r="H33" s="1083">
        <v>35733000</v>
      </c>
      <c r="I33" s="1083">
        <v>125180000</v>
      </c>
      <c r="J33" s="1083">
        <v>3652000</v>
      </c>
      <c r="K33" s="1083">
        <v>0</v>
      </c>
      <c r="L33" s="1083">
        <v>0</v>
      </c>
      <c r="M33" s="1091">
        <v>0</v>
      </c>
      <c r="N33" s="44"/>
      <c r="O33" s="44"/>
    </row>
    <row r="34" spans="1:15" ht="18.399999999999999" customHeight="1">
      <c r="A34" s="56"/>
      <c r="B34" s="52"/>
      <c r="C34" s="53" t="s">
        <v>4</v>
      </c>
      <c r="D34" s="62" t="s">
        <v>43</v>
      </c>
      <c r="E34" s="678">
        <v>48807431.63000001</v>
      </c>
      <c r="F34" s="1083">
        <v>0</v>
      </c>
      <c r="G34" s="1083"/>
      <c r="H34" s="1083">
        <v>9936193.9100000001</v>
      </c>
      <c r="I34" s="1083">
        <v>38786662.920000009</v>
      </c>
      <c r="J34" s="1083">
        <v>84574.8</v>
      </c>
      <c r="K34" s="1083">
        <v>0</v>
      </c>
      <c r="L34" s="1083">
        <v>0</v>
      </c>
      <c r="M34" s="1091">
        <v>0</v>
      </c>
      <c r="N34" s="44"/>
      <c r="O34" s="44"/>
    </row>
    <row r="35" spans="1:15" ht="18.399999999999999" customHeight="1">
      <c r="A35" s="56"/>
      <c r="B35" s="52"/>
      <c r="C35" s="53" t="s">
        <v>4</v>
      </c>
      <c r="D35" s="62" t="s">
        <v>44</v>
      </c>
      <c r="E35" s="174">
        <v>0.29658452058457152</v>
      </c>
      <c r="F35" s="174">
        <v>0</v>
      </c>
      <c r="G35" s="174"/>
      <c r="H35" s="174">
        <v>0.27885591350471489</v>
      </c>
      <c r="I35" s="174">
        <v>0.30907924010486815</v>
      </c>
      <c r="J35" s="174">
        <v>2.4571411969785011E-2</v>
      </c>
      <c r="K35" s="174">
        <v>0</v>
      </c>
      <c r="L35" s="174">
        <v>0</v>
      </c>
      <c r="M35" s="274">
        <v>0</v>
      </c>
      <c r="N35" s="44"/>
      <c r="O35" s="44"/>
    </row>
    <row r="36" spans="1:15" ht="18.399999999999999" customHeight="1">
      <c r="A36" s="58"/>
      <c r="B36" s="59"/>
      <c r="C36" s="60" t="s">
        <v>4</v>
      </c>
      <c r="D36" s="62" t="s">
        <v>45</v>
      </c>
      <c r="E36" s="175">
        <v>0.29658452058457152</v>
      </c>
      <c r="F36" s="175">
        <v>0</v>
      </c>
      <c r="G36" s="175"/>
      <c r="H36" s="175">
        <v>0.2780677219936753</v>
      </c>
      <c r="I36" s="175">
        <v>0.30984712350215698</v>
      </c>
      <c r="J36" s="175">
        <v>2.3158488499452356E-2</v>
      </c>
      <c r="K36" s="175">
        <v>0</v>
      </c>
      <c r="L36" s="175">
        <v>0</v>
      </c>
      <c r="M36" s="275">
        <v>0</v>
      </c>
      <c r="N36" s="44"/>
      <c r="O36" s="44"/>
    </row>
    <row r="37" spans="1:15" ht="18.399999999999999" customHeight="1">
      <c r="A37" s="51" t="s">
        <v>55</v>
      </c>
      <c r="B37" s="52" t="s">
        <v>47</v>
      </c>
      <c r="C37" s="53" t="s">
        <v>56</v>
      </c>
      <c r="D37" s="63" t="s">
        <v>41</v>
      </c>
      <c r="E37" s="678">
        <v>565783000</v>
      </c>
      <c r="F37" s="1083">
        <v>0</v>
      </c>
      <c r="G37" s="1089"/>
      <c r="H37" s="1083">
        <v>73125000</v>
      </c>
      <c r="I37" s="1083">
        <v>485220000</v>
      </c>
      <c r="J37" s="1083">
        <v>7438000</v>
      </c>
      <c r="K37" s="1083">
        <v>0</v>
      </c>
      <c r="L37" s="1083">
        <v>0</v>
      </c>
      <c r="M37" s="1091">
        <v>0</v>
      </c>
      <c r="N37" s="44"/>
      <c r="O37" s="44"/>
    </row>
    <row r="38" spans="1:15" ht="18.399999999999999" customHeight="1">
      <c r="A38" s="56"/>
      <c r="B38" s="52"/>
      <c r="C38" s="53" t="s">
        <v>4</v>
      </c>
      <c r="D38" s="62" t="s">
        <v>42</v>
      </c>
      <c r="E38" s="678">
        <v>565783000</v>
      </c>
      <c r="F38" s="1083">
        <v>0</v>
      </c>
      <c r="G38" s="1083"/>
      <c r="H38" s="1083">
        <v>73135000</v>
      </c>
      <c r="I38" s="1083">
        <v>485210000</v>
      </c>
      <c r="J38" s="1083">
        <v>7438000</v>
      </c>
      <c r="K38" s="1083">
        <v>0</v>
      </c>
      <c r="L38" s="1083">
        <v>0</v>
      </c>
      <c r="M38" s="1091">
        <v>0</v>
      </c>
      <c r="N38" s="44"/>
      <c r="O38" s="44"/>
    </row>
    <row r="39" spans="1:15" ht="18.399999999999999" customHeight="1">
      <c r="A39" s="56"/>
      <c r="B39" s="52"/>
      <c r="C39" s="53" t="s">
        <v>4</v>
      </c>
      <c r="D39" s="62" t="s">
        <v>43</v>
      </c>
      <c r="E39" s="678">
        <v>167833169.41000003</v>
      </c>
      <c r="F39" s="1083">
        <v>0</v>
      </c>
      <c r="G39" s="1083"/>
      <c r="H39" s="1083">
        <v>21018619.140000001</v>
      </c>
      <c r="I39" s="1083">
        <v>146772691.77000001</v>
      </c>
      <c r="J39" s="1083">
        <v>41858.5</v>
      </c>
      <c r="K39" s="1083">
        <v>0</v>
      </c>
      <c r="L39" s="1083">
        <v>0</v>
      </c>
      <c r="M39" s="1091">
        <v>0</v>
      </c>
      <c r="N39" s="44"/>
      <c r="O39" s="44"/>
    </row>
    <row r="40" spans="1:15" ht="18.399999999999999" customHeight="1">
      <c r="A40" s="56"/>
      <c r="B40" s="52"/>
      <c r="C40" s="53" t="s">
        <v>4</v>
      </c>
      <c r="D40" s="62" t="s">
        <v>44</v>
      </c>
      <c r="E40" s="174">
        <v>0.2966387632891056</v>
      </c>
      <c r="F40" s="174">
        <v>0</v>
      </c>
      <c r="G40" s="174"/>
      <c r="H40" s="174">
        <v>0.2874341078974359</v>
      </c>
      <c r="I40" s="174">
        <v>0.30248689619141833</v>
      </c>
      <c r="J40" s="174">
        <v>5.6276552836784085E-3</v>
      </c>
      <c r="K40" s="174">
        <v>0</v>
      </c>
      <c r="L40" s="174">
        <v>0</v>
      </c>
      <c r="M40" s="274">
        <v>0</v>
      </c>
      <c r="N40" s="44"/>
      <c r="O40" s="44"/>
    </row>
    <row r="41" spans="1:15" ht="18.399999999999999" customHeight="1">
      <c r="A41" s="58"/>
      <c r="B41" s="59"/>
      <c r="C41" s="60" t="s">
        <v>4</v>
      </c>
      <c r="D41" s="61" t="s">
        <v>45</v>
      </c>
      <c r="E41" s="276">
        <v>0.2966387632891056</v>
      </c>
      <c r="F41" s="175">
        <v>0</v>
      </c>
      <c r="G41" s="175"/>
      <c r="H41" s="175">
        <v>0.287394806043618</v>
      </c>
      <c r="I41" s="175">
        <v>0.30249313033531877</v>
      </c>
      <c r="J41" s="175">
        <v>5.6276552836784085E-3</v>
      </c>
      <c r="K41" s="175">
        <v>0</v>
      </c>
      <c r="L41" s="175">
        <v>0</v>
      </c>
      <c r="M41" s="275">
        <v>0</v>
      </c>
      <c r="N41" s="44"/>
      <c r="O41" s="44"/>
    </row>
    <row r="42" spans="1:15" ht="18.399999999999999" customHeight="1">
      <c r="A42" s="51" t="s">
        <v>57</v>
      </c>
      <c r="B42" s="52" t="s">
        <v>47</v>
      </c>
      <c r="C42" s="53" t="s">
        <v>58</v>
      </c>
      <c r="D42" s="54" t="s">
        <v>41</v>
      </c>
      <c r="E42" s="678">
        <v>39198000</v>
      </c>
      <c r="F42" s="1083">
        <v>0</v>
      </c>
      <c r="G42" s="1089"/>
      <c r="H42" s="1083">
        <v>10613000</v>
      </c>
      <c r="I42" s="1083">
        <v>28285000</v>
      </c>
      <c r="J42" s="1083">
        <v>300000</v>
      </c>
      <c r="K42" s="1083">
        <v>0</v>
      </c>
      <c r="L42" s="1083">
        <v>0</v>
      </c>
      <c r="M42" s="1091">
        <v>0</v>
      </c>
      <c r="N42" s="44"/>
      <c r="O42" s="44"/>
    </row>
    <row r="43" spans="1:15" ht="18.399999999999999" customHeight="1">
      <c r="A43" s="56"/>
      <c r="B43" s="52"/>
      <c r="C43" s="53" t="s">
        <v>4</v>
      </c>
      <c r="D43" s="62" t="s">
        <v>42</v>
      </c>
      <c r="E43" s="678">
        <v>39198000</v>
      </c>
      <c r="F43" s="1083">
        <v>0</v>
      </c>
      <c r="G43" s="1083"/>
      <c r="H43" s="1083">
        <v>10613000</v>
      </c>
      <c r="I43" s="1083">
        <v>28285000</v>
      </c>
      <c r="J43" s="1083">
        <v>300000</v>
      </c>
      <c r="K43" s="1083">
        <v>0</v>
      </c>
      <c r="L43" s="1083">
        <v>0</v>
      </c>
      <c r="M43" s="1091">
        <v>0</v>
      </c>
      <c r="N43" s="44"/>
      <c r="O43" s="44"/>
    </row>
    <row r="44" spans="1:15" ht="18.399999999999999" customHeight="1">
      <c r="A44" s="56"/>
      <c r="B44" s="52"/>
      <c r="C44" s="53" t="s">
        <v>4</v>
      </c>
      <c r="D44" s="62" t="s">
        <v>43</v>
      </c>
      <c r="E44" s="678">
        <v>13211791.270000003</v>
      </c>
      <c r="F44" s="1083">
        <v>0</v>
      </c>
      <c r="G44" s="1083"/>
      <c r="H44" s="1083">
        <v>3501722.63</v>
      </c>
      <c r="I44" s="1083">
        <v>9710068.6400000025</v>
      </c>
      <c r="J44" s="1083">
        <v>0</v>
      </c>
      <c r="K44" s="1083">
        <v>0</v>
      </c>
      <c r="L44" s="1083">
        <v>0</v>
      </c>
      <c r="M44" s="1091">
        <v>0</v>
      </c>
      <c r="N44" s="44"/>
      <c r="O44" s="44"/>
    </row>
    <row r="45" spans="1:15" ht="18.399999999999999" customHeight="1">
      <c r="A45" s="56"/>
      <c r="B45" s="52"/>
      <c r="C45" s="53" t="s">
        <v>4</v>
      </c>
      <c r="D45" s="62" t="s">
        <v>44</v>
      </c>
      <c r="E45" s="174">
        <v>0.33705268814735456</v>
      </c>
      <c r="F45" s="174">
        <v>0</v>
      </c>
      <c r="G45" s="174"/>
      <c r="H45" s="174">
        <v>0.32994654009233959</v>
      </c>
      <c r="I45" s="174">
        <v>0.34329392398797959</v>
      </c>
      <c r="J45" s="174">
        <v>0</v>
      </c>
      <c r="K45" s="174">
        <v>0</v>
      </c>
      <c r="L45" s="174">
        <v>0</v>
      </c>
      <c r="M45" s="274">
        <v>0</v>
      </c>
      <c r="N45" s="44"/>
      <c r="O45" s="44"/>
    </row>
    <row r="46" spans="1:15" ht="18.399999999999999" customHeight="1">
      <c r="A46" s="58"/>
      <c r="B46" s="59"/>
      <c r="C46" s="60" t="s">
        <v>4</v>
      </c>
      <c r="D46" s="64" t="s">
        <v>45</v>
      </c>
      <c r="E46" s="175">
        <v>0.33705268814735456</v>
      </c>
      <c r="F46" s="175">
        <v>0</v>
      </c>
      <c r="G46" s="175"/>
      <c r="H46" s="175">
        <v>0.32994654009233959</v>
      </c>
      <c r="I46" s="175">
        <v>0.34329392398797959</v>
      </c>
      <c r="J46" s="175">
        <v>0</v>
      </c>
      <c r="K46" s="175">
        <v>0</v>
      </c>
      <c r="L46" s="175">
        <v>0</v>
      </c>
      <c r="M46" s="275">
        <v>0</v>
      </c>
      <c r="N46" s="44"/>
      <c r="O46" s="44"/>
    </row>
    <row r="47" spans="1:15" ht="18.399999999999999" customHeight="1">
      <c r="A47" s="51" t="s">
        <v>59</v>
      </c>
      <c r="B47" s="52" t="s">
        <v>47</v>
      </c>
      <c r="C47" s="53" t="s">
        <v>60</v>
      </c>
      <c r="D47" s="63" t="s">
        <v>41</v>
      </c>
      <c r="E47" s="678">
        <v>303949000</v>
      </c>
      <c r="F47" s="1083">
        <v>0</v>
      </c>
      <c r="G47" s="1089"/>
      <c r="H47" s="1083">
        <v>357000</v>
      </c>
      <c r="I47" s="1083">
        <v>288622000</v>
      </c>
      <c r="J47" s="1083">
        <v>14970000</v>
      </c>
      <c r="K47" s="1083">
        <v>0</v>
      </c>
      <c r="L47" s="1083">
        <v>0</v>
      </c>
      <c r="M47" s="1091">
        <v>0</v>
      </c>
      <c r="N47" s="44"/>
      <c r="O47" s="44"/>
    </row>
    <row r="48" spans="1:15" ht="18.399999999999999" customHeight="1">
      <c r="A48" s="56"/>
      <c r="B48" s="52"/>
      <c r="C48" s="53" t="s">
        <v>4</v>
      </c>
      <c r="D48" s="62" t="s">
        <v>42</v>
      </c>
      <c r="E48" s="678">
        <v>303949000</v>
      </c>
      <c r="F48" s="1083">
        <v>0</v>
      </c>
      <c r="G48" s="1083"/>
      <c r="H48" s="1083">
        <v>357000</v>
      </c>
      <c r="I48" s="1083">
        <v>288622000</v>
      </c>
      <c r="J48" s="1083">
        <v>14970000</v>
      </c>
      <c r="K48" s="1083">
        <v>0</v>
      </c>
      <c r="L48" s="1083">
        <v>0</v>
      </c>
      <c r="M48" s="1091">
        <v>0</v>
      </c>
      <c r="N48" s="44"/>
      <c r="O48" s="44"/>
    </row>
    <row r="49" spans="1:15" ht="18.399999999999999" customHeight="1">
      <c r="A49" s="56"/>
      <c r="B49" s="52"/>
      <c r="C49" s="53" t="s">
        <v>4</v>
      </c>
      <c r="D49" s="62" t="s">
        <v>43</v>
      </c>
      <c r="E49" s="678">
        <v>90965537.160000011</v>
      </c>
      <c r="F49" s="1083">
        <v>0</v>
      </c>
      <c r="G49" s="1083"/>
      <c r="H49" s="1083">
        <v>52017.87</v>
      </c>
      <c r="I49" s="1083">
        <v>89829313.99000001</v>
      </c>
      <c r="J49" s="1083">
        <v>1084205.3</v>
      </c>
      <c r="K49" s="1083">
        <v>0</v>
      </c>
      <c r="L49" s="1083">
        <v>0</v>
      </c>
      <c r="M49" s="1091">
        <v>0</v>
      </c>
      <c r="N49" s="44"/>
      <c r="O49" s="44"/>
    </row>
    <row r="50" spans="1:15" ht="18.399999999999999" customHeight="1">
      <c r="A50" s="56"/>
      <c r="B50" s="52"/>
      <c r="C50" s="53" t="s">
        <v>4</v>
      </c>
      <c r="D50" s="62" t="s">
        <v>44</v>
      </c>
      <c r="E50" s="174">
        <v>0.29927894863940996</v>
      </c>
      <c r="F50" s="174">
        <v>0</v>
      </c>
      <c r="G50" s="174"/>
      <c r="H50" s="174">
        <v>0.1457083193277311</v>
      </c>
      <c r="I50" s="174">
        <v>0.31123515875435692</v>
      </c>
      <c r="J50" s="174">
        <v>7.2425203740814972E-2</v>
      </c>
      <c r="K50" s="174">
        <v>0</v>
      </c>
      <c r="L50" s="174">
        <v>0</v>
      </c>
      <c r="M50" s="274">
        <v>0</v>
      </c>
      <c r="N50" s="44"/>
      <c r="O50" s="44"/>
    </row>
    <row r="51" spans="1:15" ht="18.399999999999999" customHeight="1">
      <c r="A51" s="58"/>
      <c r="B51" s="59"/>
      <c r="C51" s="60" t="s">
        <v>4</v>
      </c>
      <c r="D51" s="64" t="s">
        <v>45</v>
      </c>
      <c r="E51" s="175">
        <v>0.29927894863940996</v>
      </c>
      <c r="F51" s="175">
        <v>0</v>
      </c>
      <c r="G51" s="175"/>
      <c r="H51" s="175">
        <v>0.1457083193277311</v>
      </c>
      <c r="I51" s="175">
        <v>0.31123515875435692</v>
      </c>
      <c r="J51" s="175">
        <v>7.2425203740814972E-2</v>
      </c>
      <c r="K51" s="175">
        <v>0</v>
      </c>
      <c r="L51" s="175">
        <v>0</v>
      </c>
      <c r="M51" s="275">
        <v>0</v>
      </c>
      <c r="N51" s="44"/>
      <c r="O51" s="44"/>
    </row>
    <row r="52" spans="1:15" ht="18.399999999999999" customHeight="1">
      <c r="A52" s="51" t="s">
        <v>61</v>
      </c>
      <c r="B52" s="52" t="s">
        <v>47</v>
      </c>
      <c r="C52" s="53" t="s">
        <v>62</v>
      </c>
      <c r="D52" s="62" t="s">
        <v>41</v>
      </c>
      <c r="E52" s="678">
        <v>45214000</v>
      </c>
      <c r="F52" s="1083">
        <v>0</v>
      </c>
      <c r="G52" s="1089"/>
      <c r="H52" s="1083">
        <v>118000</v>
      </c>
      <c r="I52" s="1083">
        <v>37105000</v>
      </c>
      <c r="J52" s="1083">
        <v>7991000</v>
      </c>
      <c r="K52" s="1083">
        <v>0</v>
      </c>
      <c r="L52" s="1083">
        <v>0</v>
      </c>
      <c r="M52" s="1091">
        <v>0</v>
      </c>
      <c r="N52" s="44"/>
      <c r="O52" s="44"/>
    </row>
    <row r="53" spans="1:15" ht="18.399999999999999" customHeight="1">
      <c r="A53" s="56"/>
      <c r="B53" s="52"/>
      <c r="C53" s="53" t="s">
        <v>4</v>
      </c>
      <c r="D53" s="62" t="s">
        <v>42</v>
      </c>
      <c r="E53" s="678">
        <v>45214000</v>
      </c>
      <c r="F53" s="1083">
        <v>0</v>
      </c>
      <c r="G53" s="1083"/>
      <c r="H53" s="1083">
        <v>118000</v>
      </c>
      <c r="I53" s="1083">
        <v>37105000</v>
      </c>
      <c r="J53" s="1083">
        <v>7991000</v>
      </c>
      <c r="K53" s="1083">
        <v>0</v>
      </c>
      <c r="L53" s="1083">
        <v>0</v>
      </c>
      <c r="M53" s="1091">
        <v>0</v>
      </c>
      <c r="N53" s="44"/>
      <c r="O53" s="44"/>
    </row>
    <row r="54" spans="1:15" ht="18.399999999999999" customHeight="1">
      <c r="A54" s="56"/>
      <c r="B54" s="52"/>
      <c r="C54" s="53" t="s">
        <v>4</v>
      </c>
      <c r="D54" s="62" t="s">
        <v>43</v>
      </c>
      <c r="E54" s="678">
        <v>11608057.300000003</v>
      </c>
      <c r="F54" s="1083">
        <v>0</v>
      </c>
      <c r="G54" s="1083"/>
      <c r="H54" s="1083">
        <v>17933.3</v>
      </c>
      <c r="I54" s="1083">
        <v>11590124.000000002</v>
      </c>
      <c r="J54" s="1083">
        <v>0</v>
      </c>
      <c r="K54" s="1083">
        <v>0</v>
      </c>
      <c r="L54" s="1083">
        <v>0</v>
      </c>
      <c r="M54" s="1091">
        <v>0</v>
      </c>
      <c r="N54" s="44"/>
      <c r="O54" s="44"/>
    </row>
    <row r="55" spans="1:15" ht="18.399999999999999" customHeight="1">
      <c r="A55" s="56"/>
      <c r="B55" s="52"/>
      <c r="C55" s="53" t="s">
        <v>4</v>
      </c>
      <c r="D55" s="62" t="s">
        <v>44</v>
      </c>
      <c r="E55" s="174">
        <v>0.25673590701994964</v>
      </c>
      <c r="F55" s="174">
        <v>0</v>
      </c>
      <c r="G55" s="174"/>
      <c r="H55" s="174">
        <v>0.15197711864406779</v>
      </c>
      <c r="I55" s="174">
        <v>0.31236016709338371</v>
      </c>
      <c r="J55" s="174">
        <v>0</v>
      </c>
      <c r="K55" s="174">
        <v>0</v>
      </c>
      <c r="L55" s="174">
        <v>0</v>
      </c>
      <c r="M55" s="274">
        <v>0</v>
      </c>
      <c r="N55" s="44"/>
      <c r="O55" s="44"/>
    </row>
    <row r="56" spans="1:15" ht="18.399999999999999" customHeight="1">
      <c r="A56" s="58"/>
      <c r="B56" s="59"/>
      <c r="C56" s="60" t="s">
        <v>4</v>
      </c>
      <c r="D56" s="62" t="s">
        <v>45</v>
      </c>
      <c r="E56" s="175">
        <v>0.25673590701994964</v>
      </c>
      <c r="F56" s="175">
        <v>0</v>
      </c>
      <c r="G56" s="175"/>
      <c r="H56" s="175">
        <v>0.15197711864406779</v>
      </c>
      <c r="I56" s="175">
        <v>0.31236016709338371</v>
      </c>
      <c r="J56" s="175">
        <v>0</v>
      </c>
      <c r="K56" s="175">
        <v>0</v>
      </c>
      <c r="L56" s="175">
        <v>0</v>
      </c>
      <c r="M56" s="275">
        <v>0</v>
      </c>
      <c r="N56" s="44"/>
      <c r="O56" s="44"/>
    </row>
    <row r="57" spans="1:15" ht="18.399999999999999" customHeight="1">
      <c r="A57" s="51" t="s">
        <v>63</v>
      </c>
      <c r="B57" s="52" t="s">
        <v>47</v>
      </c>
      <c r="C57" s="53" t="s">
        <v>64</v>
      </c>
      <c r="D57" s="63" t="s">
        <v>41</v>
      </c>
      <c r="E57" s="678">
        <v>50182000</v>
      </c>
      <c r="F57" s="1083">
        <v>0</v>
      </c>
      <c r="G57" s="1089"/>
      <c r="H57" s="1083">
        <v>75000</v>
      </c>
      <c r="I57" s="1083">
        <v>49301000</v>
      </c>
      <c r="J57" s="1083">
        <v>806000</v>
      </c>
      <c r="K57" s="1083">
        <v>0</v>
      </c>
      <c r="L57" s="1083">
        <v>0</v>
      </c>
      <c r="M57" s="1091">
        <v>0</v>
      </c>
      <c r="N57" s="44"/>
      <c r="O57" s="44"/>
    </row>
    <row r="58" spans="1:15" ht="18.399999999999999" customHeight="1">
      <c r="A58" s="56"/>
      <c r="B58" s="52"/>
      <c r="C58" s="53" t="s">
        <v>65</v>
      </c>
      <c r="D58" s="62" t="s">
        <v>42</v>
      </c>
      <c r="E58" s="678">
        <v>50182000</v>
      </c>
      <c r="F58" s="1083">
        <v>0</v>
      </c>
      <c r="G58" s="1083"/>
      <c r="H58" s="1083">
        <v>75000</v>
      </c>
      <c r="I58" s="1083">
        <v>49301000</v>
      </c>
      <c r="J58" s="1083">
        <v>806000</v>
      </c>
      <c r="K58" s="1083">
        <v>0</v>
      </c>
      <c r="L58" s="1083">
        <v>0</v>
      </c>
      <c r="M58" s="1091">
        <v>0</v>
      </c>
      <c r="N58" s="44"/>
      <c r="O58" s="44"/>
    </row>
    <row r="59" spans="1:15" ht="18.399999999999999" customHeight="1">
      <c r="A59" s="56"/>
      <c r="B59" s="52"/>
      <c r="C59" s="53" t="s">
        <v>4</v>
      </c>
      <c r="D59" s="62" t="s">
        <v>43</v>
      </c>
      <c r="E59" s="678">
        <v>8187632.870000002</v>
      </c>
      <c r="F59" s="1083">
        <v>0</v>
      </c>
      <c r="G59" s="1083"/>
      <c r="H59" s="1083">
        <v>4050</v>
      </c>
      <c r="I59" s="1083">
        <v>8183582.870000002</v>
      </c>
      <c r="J59" s="1083">
        <v>0</v>
      </c>
      <c r="K59" s="1083">
        <v>0</v>
      </c>
      <c r="L59" s="1083">
        <v>0</v>
      </c>
      <c r="M59" s="1091">
        <v>0</v>
      </c>
      <c r="N59" s="44"/>
      <c r="O59" s="44"/>
    </row>
    <row r="60" spans="1:15" ht="18.399999999999999" customHeight="1">
      <c r="A60" s="56"/>
      <c r="B60" s="52"/>
      <c r="C60" s="53" t="s">
        <v>4</v>
      </c>
      <c r="D60" s="62" t="s">
        <v>44</v>
      </c>
      <c r="E60" s="174">
        <v>0.16315875951536413</v>
      </c>
      <c r="F60" s="174">
        <v>0</v>
      </c>
      <c r="G60" s="174"/>
      <c r="H60" s="174">
        <v>5.3999999999999999E-2</v>
      </c>
      <c r="I60" s="174">
        <v>0.1659922287580374</v>
      </c>
      <c r="J60" s="174">
        <v>0</v>
      </c>
      <c r="K60" s="174">
        <v>0</v>
      </c>
      <c r="L60" s="174">
        <v>0</v>
      </c>
      <c r="M60" s="274">
        <v>0</v>
      </c>
      <c r="N60" s="44"/>
      <c r="O60" s="44"/>
    </row>
    <row r="61" spans="1:15" ht="18.399999999999999" customHeight="1">
      <c r="A61" s="58"/>
      <c r="B61" s="59"/>
      <c r="C61" s="60" t="s">
        <v>4</v>
      </c>
      <c r="D61" s="64" t="s">
        <v>45</v>
      </c>
      <c r="E61" s="175">
        <v>0.16315875951536413</v>
      </c>
      <c r="F61" s="175">
        <v>0</v>
      </c>
      <c r="G61" s="175"/>
      <c r="H61" s="175">
        <v>5.3999999999999999E-2</v>
      </c>
      <c r="I61" s="175">
        <v>0.1659922287580374</v>
      </c>
      <c r="J61" s="175">
        <v>0</v>
      </c>
      <c r="K61" s="175">
        <v>0</v>
      </c>
      <c r="L61" s="175">
        <v>0</v>
      </c>
      <c r="M61" s="275">
        <v>0</v>
      </c>
      <c r="N61" s="44"/>
      <c r="O61" s="44"/>
    </row>
    <row r="62" spans="1:15" ht="18.399999999999999" customHeight="1">
      <c r="A62" s="51" t="s">
        <v>66</v>
      </c>
      <c r="B62" s="52" t="s">
        <v>47</v>
      </c>
      <c r="C62" s="53" t="s">
        <v>715</v>
      </c>
      <c r="D62" s="62" t="s">
        <v>41</v>
      </c>
      <c r="E62" s="678">
        <v>36707000</v>
      </c>
      <c r="F62" s="1083">
        <v>0</v>
      </c>
      <c r="G62" s="1089"/>
      <c r="H62" s="1083">
        <v>30000</v>
      </c>
      <c r="I62" s="1083">
        <v>35415000</v>
      </c>
      <c r="J62" s="1083">
        <v>1262000</v>
      </c>
      <c r="K62" s="1083">
        <v>0</v>
      </c>
      <c r="L62" s="1083">
        <v>0</v>
      </c>
      <c r="M62" s="1091">
        <v>0</v>
      </c>
      <c r="N62" s="44"/>
      <c r="O62" s="44"/>
    </row>
    <row r="63" spans="1:15" ht="18.399999999999999" customHeight="1">
      <c r="A63" s="56"/>
      <c r="B63" s="52"/>
      <c r="C63" s="53" t="s">
        <v>716</v>
      </c>
      <c r="D63" s="62" t="s">
        <v>42</v>
      </c>
      <c r="E63" s="678">
        <v>36707000</v>
      </c>
      <c r="F63" s="1083">
        <v>0</v>
      </c>
      <c r="G63" s="1083"/>
      <c r="H63" s="1083">
        <v>30000</v>
      </c>
      <c r="I63" s="1083">
        <v>35415000</v>
      </c>
      <c r="J63" s="1083">
        <v>1262000</v>
      </c>
      <c r="K63" s="1083">
        <v>0</v>
      </c>
      <c r="L63" s="1083">
        <v>0</v>
      </c>
      <c r="M63" s="1091">
        <v>0</v>
      </c>
      <c r="N63" s="44"/>
      <c r="O63" s="44"/>
    </row>
    <row r="64" spans="1:15" ht="18.399999999999999" customHeight="1">
      <c r="A64" s="56"/>
      <c r="B64" s="52"/>
      <c r="C64" s="53" t="s">
        <v>4</v>
      </c>
      <c r="D64" s="62" t="s">
        <v>43</v>
      </c>
      <c r="E64" s="678">
        <v>11226486.869999999</v>
      </c>
      <c r="F64" s="1083">
        <v>0</v>
      </c>
      <c r="G64" s="1083"/>
      <c r="H64" s="1083">
        <v>7399</v>
      </c>
      <c r="I64" s="1083">
        <v>11064388.309999999</v>
      </c>
      <c r="J64" s="1083">
        <v>154699.56</v>
      </c>
      <c r="K64" s="1083">
        <v>0</v>
      </c>
      <c r="L64" s="1083">
        <v>0</v>
      </c>
      <c r="M64" s="1091">
        <v>0</v>
      </c>
      <c r="N64" s="44"/>
      <c r="O64" s="44"/>
    </row>
    <row r="65" spans="1:15" ht="18.399999999999999" customHeight="1">
      <c r="A65" s="56"/>
      <c r="B65" s="52"/>
      <c r="C65" s="53" t="s">
        <v>4</v>
      </c>
      <c r="D65" s="62" t="s">
        <v>44</v>
      </c>
      <c r="E65" s="174">
        <v>0.30584049009725661</v>
      </c>
      <c r="F65" s="174">
        <v>0</v>
      </c>
      <c r="G65" s="174"/>
      <c r="H65" s="174">
        <v>0.24663333333333334</v>
      </c>
      <c r="I65" s="174">
        <v>0.31242096032754479</v>
      </c>
      <c r="J65" s="174">
        <v>0.12258285261489699</v>
      </c>
      <c r="K65" s="174">
        <v>0</v>
      </c>
      <c r="L65" s="174">
        <v>0</v>
      </c>
      <c r="M65" s="274">
        <v>0</v>
      </c>
      <c r="N65" s="44"/>
      <c r="O65" s="44"/>
    </row>
    <row r="66" spans="1:15" ht="18.399999999999999" customHeight="1">
      <c r="A66" s="58"/>
      <c r="B66" s="59"/>
      <c r="C66" s="60" t="s">
        <v>4</v>
      </c>
      <c r="D66" s="64" t="s">
        <v>45</v>
      </c>
      <c r="E66" s="175">
        <v>0.30584049009725661</v>
      </c>
      <c r="F66" s="175">
        <v>0</v>
      </c>
      <c r="G66" s="175"/>
      <c r="H66" s="175">
        <v>0.24663333333333334</v>
      </c>
      <c r="I66" s="175">
        <v>0.31242096032754479</v>
      </c>
      <c r="J66" s="175">
        <v>0.12258285261489699</v>
      </c>
      <c r="K66" s="175">
        <v>0</v>
      </c>
      <c r="L66" s="175">
        <v>0</v>
      </c>
      <c r="M66" s="275">
        <v>0</v>
      </c>
      <c r="N66" s="44"/>
      <c r="O66" s="44"/>
    </row>
    <row r="67" spans="1:15" ht="18.399999999999999" customHeight="1">
      <c r="A67" s="51" t="s">
        <v>67</v>
      </c>
      <c r="B67" s="52" t="s">
        <v>47</v>
      </c>
      <c r="C67" s="53" t="s">
        <v>68</v>
      </c>
      <c r="D67" s="63" t="s">
        <v>41</v>
      </c>
      <c r="E67" s="678">
        <v>80608000</v>
      </c>
      <c r="F67" s="1083">
        <v>7650000</v>
      </c>
      <c r="G67" s="1089"/>
      <c r="H67" s="1083">
        <v>77000</v>
      </c>
      <c r="I67" s="1083">
        <v>68993000</v>
      </c>
      <c r="J67" s="1083">
        <v>3888000</v>
      </c>
      <c r="K67" s="1083">
        <v>0</v>
      </c>
      <c r="L67" s="1083">
        <v>0</v>
      </c>
      <c r="M67" s="1091">
        <v>0</v>
      </c>
      <c r="N67" s="44"/>
      <c r="O67" s="44"/>
    </row>
    <row r="68" spans="1:15" ht="18.399999999999999" customHeight="1">
      <c r="A68" s="56"/>
      <c r="B68" s="52"/>
      <c r="C68" s="53" t="s">
        <v>4</v>
      </c>
      <c r="D68" s="62" t="s">
        <v>42</v>
      </c>
      <c r="E68" s="678">
        <v>394746864</v>
      </c>
      <c r="F68" s="1083">
        <v>276495618</v>
      </c>
      <c r="G68" s="1083"/>
      <c r="H68" s="1083">
        <v>828268</v>
      </c>
      <c r="I68" s="1083">
        <v>112526978</v>
      </c>
      <c r="J68" s="1083">
        <v>4896000</v>
      </c>
      <c r="K68" s="1083">
        <v>0</v>
      </c>
      <c r="L68" s="1083">
        <v>0</v>
      </c>
      <c r="M68" s="1091">
        <v>0</v>
      </c>
      <c r="N68" s="44"/>
      <c r="O68" s="44"/>
    </row>
    <row r="69" spans="1:15" ht="18.399999999999999" customHeight="1">
      <c r="A69" s="56"/>
      <c r="B69" s="52"/>
      <c r="C69" s="53" t="s">
        <v>4</v>
      </c>
      <c r="D69" s="62" t="s">
        <v>43</v>
      </c>
      <c r="E69" s="678">
        <v>80944562.150000006</v>
      </c>
      <c r="F69" s="1083">
        <v>56984350.5</v>
      </c>
      <c r="G69" s="1083"/>
      <c r="H69" s="1083">
        <v>10805.92</v>
      </c>
      <c r="I69" s="1083">
        <v>23334422.160000004</v>
      </c>
      <c r="J69" s="1083">
        <v>614983.57000000007</v>
      </c>
      <c r="K69" s="1083">
        <v>0</v>
      </c>
      <c r="L69" s="1083">
        <v>0</v>
      </c>
      <c r="M69" s="1091">
        <v>0</v>
      </c>
      <c r="N69" s="44"/>
      <c r="O69" s="44"/>
    </row>
    <row r="70" spans="1:15" ht="18.399999999999999" customHeight="1">
      <c r="A70" s="56"/>
      <c r="B70" s="52"/>
      <c r="C70" s="53" t="s">
        <v>4</v>
      </c>
      <c r="D70" s="62" t="s">
        <v>44</v>
      </c>
      <c r="E70" s="174">
        <v>1.0041752946357683</v>
      </c>
      <c r="F70" s="174">
        <v>7.448934705882353</v>
      </c>
      <c r="G70" s="174"/>
      <c r="H70" s="174">
        <v>0.14033662337662337</v>
      </c>
      <c r="I70" s="174">
        <v>0.33821434290435265</v>
      </c>
      <c r="J70" s="174">
        <v>0.15817478652263375</v>
      </c>
      <c r="K70" s="174">
        <v>0</v>
      </c>
      <c r="L70" s="174">
        <v>0</v>
      </c>
      <c r="M70" s="274">
        <v>0</v>
      </c>
      <c r="N70" s="44"/>
      <c r="O70" s="44"/>
    </row>
    <row r="71" spans="1:15" ht="18" customHeight="1">
      <c r="A71" s="58"/>
      <c r="B71" s="59"/>
      <c r="C71" s="60" t="s">
        <v>4</v>
      </c>
      <c r="D71" s="61" t="s">
        <v>45</v>
      </c>
      <c r="E71" s="276">
        <v>0.2050543513627508</v>
      </c>
      <c r="F71" s="175">
        <v>0.20609494975793793</v>
      </c>
      <c r="G71" s="175"/>
      <c r="H71" s="175">
        <v>1.3046405269791903E-2</v>
      </c>
      <c r="I71" s="175">
        <v>0.20736735825252503</v>
      </c>
      <c r="J71" s="175">
        <v>0.12560938929738563</v>
      </c>
      <c r="K71" s="175">
        <v>0</v>
      </c>
      <c r="L71" s="175">
        <v>0</v>
      </c>
      <c r="M71" s="275">
        <v>0</v>
      </c>
      <c r="N71" s="44"/>
      <c r="O71" s="44"/>
    </row>
    <row r="72" spans="1:15" ht="18.399999999999999" customHeight="1">
      <c r="A72" s="51" t="s">
        <v>69</v>
      </c>
      <c r="B72" s="52" t="s">
        <v>47</v>
      </c>
      <c r="C72" s="53" t="s">
        <v>70</v>
      </c>
      <c r="D72" s="54" t="s">
        <v>41</v>
      </c>
      <c r="E72" s="678">
        <v>362287000</v>
      </c>
      <c r="F72" s="1083">
        <v>0</v>
      </c>
      <c r="G72" s="1089"/>
      <c r="H72" s="1083">
        <v>2677000</v>
      </c>
      <c r="I72" s="1083">
        <v>354746000</v>
      </c>
      <c r="J72" s="1083">
        <v>4850000</v>
      </c>
      <c r="K72" s="1083">
        <v>0</v>
      </c>
      <c r="L72" s="1083">
        <v>0</v>
      </c>
      <c r="M72" s="1091">
        <v>14000</v>
      </c>
      <c r="N72" s="44"/>
      <c r="O72" s="44"/>
    </row>
    <row r="73" spans="1:15" ht="18.399999999999999" customHeight="1">
      <c r="A73" s="56"/>
      <c r="B73" s="52"/>
      <c r="C73" s="53" t="s">
        <v>4</v>
      </c>
      <c r="D73" s="62" t="s">
        <v>42</v>
      </c>
      <c r="E73" s="678">
        <v>362287000</v>
      </c>
      <c r="F73" s="1083">
        <v>0</v>
      </c>
      <c r="G73" s="1083"/>
      <c r="H73" s="1083">
        <v>2677000</v>
      </c>
      <c r="I73" s="1083">
        <v>354746000</v>
      </c>
      <c r="J73" s="1083">
        <v>4850000</v>
      </c>
      <c r="K73" s="1083">
        <v>0</v>
      </c>
      <c r="L73" s="1083">
        <v>0</v>
      </c>
      <c r="M73" s="1091">
        <v>14000</v>
      </c>
      <c r="N73" s="44"/>
      <c r="O73" s="44"/>
    </row>
    <row r="74" spans="1:15" ht="18.399999999999999" customHeight="1">
      <c r="A74" s="56"/>
      <c r="B74" s="52"/>
      <c r="C74" s="53" t="s">
        <v>4</v>
      </c>
      <c r="D74" s="62" t="s">
        <v>43</v>
      </c>
      <c r="E74" s="678">
        <v>119936784.09999999</v>
      </c>
      <c r="F74" s="1083">
        <v>0</v>
      </c>
      <c r="G74" s="1083"/>
      <c r="H74" s="1083">
        <v>1229756.0199999998</v>
      </c>
      <c r="I74" s="1083">
        <v>118707028.08</v>
      </c>
      <c r="J74" s="1083">
        <v>0</v>
      </c>
      <c r="K74" s="1083">
        <v>0</v>
      </c>
      <c r="L74" s="1083">
        <v>0</v>
      </c>
      <c r="M74" s="1091">
        <v>0</v>
      </c>
      <c r="N74" s="44"/>
      <c r="O74" s="44"/>
    </row>
    <row r="75" spans="1:15" ht="18.399999999999999" customHeight="1">
      <c r="A75" s="56"/>
      <c r="B75" s="52"/>
      <c r="C75" s="53" t="s">
        <v>4</v>
      </c>
      <c r="D75" s="62" t="s">
        <v>44</v>
      </c>
      <c r="E75" s="174">
        <v>0.33105461719575913</v>
      </c>
      <c r="F75" s="174">
        <v>0</v>
      </c>
      <c r="G75" s="174"/>
      <c r="H75" s="174">
        <v>0.45937841613746722</v>
      </c>
      <c r="I75" s="174">
        <v>0.33462541672069596</v>
      </c>
      <c r="J75" s="174">
        <v>0</v>
      </c>
      <c r="K75" s="174">
        <v>0</v>
      </c>
      <c r="L75" s="174">
        <v>0</v>
      </c>
      <c r="M75" s="274">
        <v>0</v>
      </c>
      <c r="N75" s="44"/>
      <c r="O75" s="44"/>
    </row>
    <row r="76" spans="1:15" ht="18.399999999999999" customHeight="1">
      <c r="A76" s="58"/>
      <c r="B76" s="59"/>
      <c r="C76" s="60" t="s">
        <v>4</v>
      </c>
      <c r="D76" s="65" t="s">
        <v>45</v>
      </c>
      <c r="E76" s="175">
        <v>0.33105461719575913</v>
      </c>
      <c r="F76" s="175">
        <v>0</v>
      </c>
      <c r="G76" s="175"/>
      <c r="H76" s="175">
        <v>0.45937841613746722</v>
      </c>
      <c r="I76" s="175">
        <v>0.33462541672069596</v>
      </c>
      <c r="J76" s="175">
        <v>0</v>
      </c>
      <c r="K76" s="175">
        <v>0</v>
      </c>
      <c r="L76" s="175">
        <v>0</v>
      </c>
      <c r="M76" s="275">
        <v>0</v>
      </c>
      <c r="N76" s="44"/>
      <c r="O76" s="44"/>
    </row>
    <row r="77" spans="1:15" ht="18.399999999999999" customHeight="1">
      <c r="A77" s="51" t="s">
        <v>71</v>
      </c>
      <c r="B77" s="52" t="s">
        <v>47</v>
      </c>
      <c r="C77" s="53" t="s">
        <v>72</v>
      </c>
      <c r="D77" s="63" t="s">
        <v>41</v>
      </c>
      <c r="E77" s="678">
        <v>405177000</v>
      </c>
      <c r="F77" s="1083">
        <v>2400000</v>
      </c>
      <c r="G77" s="1089"/>
      <c r="H77" s="1083">
        <v>11203000</v>
      </c>
      <c r="I77" s="1083">
        <v>351489000</v>
      </c>
      <c r="J77" s="1083">
        <v>40085000</v>
      </c>
      <c r="K77" s="1083">
        <v>0</v>
      </c>
      <c r="L77" s="1083">
        <v>0</v>
      </c>
      <c r="M77" s="1091">
        <v>0</v>
      </c>
      <c r="N77" s="44"/>
      <c r="O77" s="44"/>
    </row>
    <row r="78" spans="1:15" ht="18.399999999999999" customHeight="1">
      <c r="A78" s="56"/>
      <c r="B78" s="52"/>
      <c r="C78" s="53" t="s">
        <v>73</v>
      </c>
      <c r="D78" s="62" t="s">
        <v>42</v>
      </c>
      <c r="E78" s="678">
        <v>405177000</v>
      </c>
      <c r="F78" s="1083">
        <v>2400000</v>
      </c>
      <c r="G78" s="1083"/>
      <c r="H78" s="1083">
        <v>11203000</v>
      </c>
      <c r="I78" s="1083">
        <v>351489000</v>
      </c>
      <c r="J78" s="1083">
        <v>40085000</v>
      </c>
      <c r="K78" s="1083">
        <v>0</v>
      </c>
      <c r="L78" s="1083">
        <v>0</v>
      </c>
      <c r="M78" s="1091">
        <v>0</v>
      </c>
      <c r="N78" s="44"/>
      <c r="O78" s="44"/>
    </row>
    <row r="79" spans="1:15" ht="18.399999999999999" customHeight="1">
      <c r="A79" s="56"/>
      <c r="B79" s="52"/>
      <c r="C79" s="53" t="s">
        <v>74</v>
      </c>
      <c r="D79" s="62" t="s">
        <v>43</v>
      </c>
      <c r="E79" s="678">
        <v>103947531.31</v>
      </c>
      <c r="F79" s="1083">
        <v>200000</v>
      </c>
      <c r="G79" s="1083"/>
      <c r="H79" s="1083">
        <v>2788329.67</v>
      </c>
      <c r="I79" s="1083">
        <v>95050260.859999999</v>
      </c>
      <c r="J79" s="1083">
        <v>5908940.7800000003</v>
      </c>
      <c r="K79" s="1083">
        <v>0</v>
      </c>
      <c r="L79" s="1083">
        <v>0</v>
      </c>
      <c r="M79" s="1091">
        <v>0</v>
      </c>
      <c r="N79" s="44"/>
      <c r="O79" s="44"/>
    </row>
    <row r="80" spans="1:15" ht="18.399999999999999" customHeight="1">
      <c r="A80" s="56"/>
      <c r="B80" s="52"/>
      <c r="C80" s="53" t="s">
        <v>4</v>
      </c>
      <c r="D80" s="62" t="s">
        <v>44</v>
      </c>
      <c r="E80" s="174">
        <v>0.25654844996137494</v>
      </c>
      <c r="F80" s="174">
        <v>8.3333333333333329E-2</v>
      </c>
      <c r="G80" s="174"/>
      <c r="H80" s="174">
        <v>0.2488913389270731</v>
      </c>
      <c r="I80" s="174">
        <v>0.27042172261436348</v>
      </c>
      <c r="J80" s="174">
        <v>0.14741027267057502</v>
      </c>
      <c r="K80" s="174">
        <v>0</v>
      </c>
      <c r="L80" s="174">
        <v>0</v>
      </c>
      <c r="M80" s="274">
        <v>0</v>
      </c>
      <c r="N80" s="44"/>
      <c r="O80" s="44"/>
    </row>
    <row r="81" spans="1:15" ht="18.399999999999999" customHeight="1">
      <c r="A81" s="58"/>
      <c r="B81" s="59"/>
      <c r="C81" s="60" t="s">
        <v>4</v>
      </c>
      <c r="D81" s="64" t="s">
        <v>45</v>
      </c>
      <c r="E81" s="175">
        <v>0.25654844996137494</v>
      </c>
      <c r="F81" s="175">
        <v>8.3333333333333329E-2</v>
      </c>
      <c r="G81" s="175"/>
      <c r="H81" s="175">
        <v>0.2488913389270731</v>
      </c>
      <c r="I81" s="175">
        <v>0.27042172261436348</v>
      </c>
      <c r="J81" s="175">
        <v>0.14741027267057502</v>
      </c>
      <c r="K81" s="175">
        <v>0</v>
      </c>
      <c r="L81" s="175">
        <v>0</v>
      </c>
      <c r="M81" s="275">
        <v>0</v>
      </c>
      <c r="N81" s="44"/>
      <c r="O81" s="44"/>
    </row>
    <row r="82" spans="1:15" ht="18.399999999999999" customHeight="1">
      <c r="A82" s="51" t="s">
        <v>75</v>
      </c>
      <c r="B82" s="66" t="s">
        <v>47</v>
      </c>
      <c r="C82" s="53" t="s">
        <v>76</v>
      </c>
      <c r="D82" s="63" t="s">
        <v>41</v>
      </c>
      <c r="E82" s="678">
        <v>13794000</v>
      </c>
      <c r="F82" s="1083">
        <v>0</v>
      </c>
      <c r="G82" s="1089"/>
      <c r="H82" s="1083">
        <v>11000</v>
      </c>
      <c r="I82" s="1083">
        <v>11643000</v>
      </c>
      <c r="J82" s="1083">
        <v>2140000</v>
      </c>
      <c r="K82" s="1083">
        <v>0</v>
      </c>
      <c r="L82" s="1083">
        <v>0</v>
      </c>
      <c r="M82" s="1091">
        <v>0</v>
      </c>
      <c r="N82" s="44"/>
      <c r="O82" s="44"/>
    </row>
    <row r="83" spans="1:15" ht="18.399999999999999" customHeight="1">
      <c r="A83" s="56"/>
      <c r="B83" s="52"/>
      <c r="C83" s="53"/>
      <c r="D83" s="62" t="s">
        <v>42</v>
      </c>
      <c r="E83" s="678">
        <v>13794000</v>
      </c>
      <c r="F83" s="1083">
        <v>0</v>
      </c>
      <c r="G83" s="1083"/>
      <c r="H83" s="1083">
        <v>11000</v>
      </c>
      <c r="I83" s="1083">
        <v>11643000</v>
      </c>
      <c r="J83" s="1083">
        <v>2140000</v>
      </c>
      <c r="K83" s="1083">
        <v>0</v>
      </c>
      <c r="L83" s="1083">
        <v>0</v>
      </c>
      <c r="M83" s="1091">
        <v>0</v>
      </c>
      <c r="N83" s="44"/>
      <c r="O83" s="44"/>
    </row>
    <row r="84" spans="1:15" ht="18.399999999999999" customHeight="1">
      <c r="A84" s="56"/>
      <c r="B84" s="52"/>
      <c r="C84" s="53"/>
      <c r="D84" s="62" t="s">
        <v>43</v>
      </c>
      <c r="E84" s="678">
        <v>3981991.8899999997</v>
      </c>
      <c r="F84" s="1083">
        <v>0</v>
      </c>
      <c r="G84" s="1083"/>
      <c r="H84" s="1083">
        <v>350</v>
      </c>
      <c r="I84" s="1083">
        <v>3981641.8899999997</v>
      </c>
      <c r="J84" s="1083">
        <v>0</v>
      </c>
      <c r="K84" s="1083">
        <v>0</v>
      </c>
      <c r="L84" s="1083">
        <v>0</v>
      </c>
      <c r="M84" s="1091">
        <v>0</v>
      </c>
      <c r="N84" s="44"/>
      <c r="O84" s="44"/>
    </row>
    <row r="85" spans="1:15" ht="18.399999999999999" customHeight="1">
      <c r="A85" s="56"/>
      <c r="B85" s="52"/>
      <c r="C85" s="53"/>
      <c r="D85" s="62" t="s">
        <v>44</v>
      </c>
      <c r="E85" s="174">
        <v>0.28867564810787294</v>
      </c>
      <c r="F85" s="174">
        <v>0</v>
      </c>
      <c r="G85" s="174"/>
      <c r="H85" s="174">
        <v>3.1818181818181815E-2</v>
      </c>
      <c r="I85" s="174">
        <v>0.34197731598385295</v>
      </c>
      <c r="J85" s="174">
        <v>0</v>
      </c>
      <c r="K85" s="174">
        <v>0</v>
      </c>
      <c r="L85" s="174">
        <v>0</v>
      </c>
      <c r="M85" s="274">
        <v>0</v>
      </c>
      <c r="N85" s="44"/>
      <c r="O85" s="44"/>
    </row>
    <row r="86" spans="1:15" ht="18.399999999999999" customHeight="1">
      <c r="A86" s="58"/>
      <c r="B86" s="59"/>
      <c r="C86" s="60"/>
      <c r="D86" s="64" t="s">
        <v>45</v>
      </c>
      <c r="E86" s="175">
        <v>0.28867564810787294</v>
      </c>
      <c r="F86" s="175">
        <v>0</v>
      </c>
      <c r="G86" s="175"/>
      <c r="H86" s="175">
        <v>3.1818181818181815E-2</v>
      </c>
      <c r="I86" s="175">
        <v>0.34197731598385295</v>
      </c>
      <c r="J86" s="175">
        <v>0</v>
      </c>
      <c r="K86" s="175">
        <v>0</v>
      </c>
      <c r="L86" s="175">
        <v>0</v>
      </c>
      <c r="M86" s="275">
        <v>0</v>
      </c>
      <c r="N86" s="44"/>
      <c r="O86" s="44"/>
    </row>
    <row r="87" spans="1:15" ht="18.399999999999999" customHeight="1">
      <c r="A87" s="51" t="s">
        <v>77</v>
      </c>
      <c r="B87" s="52" t="s">
        <v>47</v>
      </c>
      <c r="C87" s="53" t="s">
        <v>78</v>
      </c>
      <c r="D87" s="62" t="s">
        <v>41</v>
      </c>
      <c r="E87" s="678">
        <v>9253086000</v>
      </c>
      <c r="F87" s="1083">
        <v>0</v>
      </c>
      <c r="G87" s="1089"/>
      <c r="H87" s="1083">
        <v>695789000</v>
      </c>
      <c r="I87" s="1083">
        <v>8238802000</v>
      </c>
      <c r="J87" s="1083">
        <v>318402000</v>
      </c>
      <c r="K87" s="1083">
        <v>0</v>
      </c>
      <c r="L87" s="1083">
        <v>0</v>
      </c>
      <c r="M87" s="1091">
        <v>93000</v>
      </c>
      <c r="N87" s="44"/>
      <c r="O87" s="44"/>
    </row>
    <row r="88" spans="1:15" ht="18.399999999999999" customHeight="1">
      <c r="A88" s="56"/>
      <c r="B88" s="52"/>
      <c r="C88" s="53" t="s">
        <v>4</v>
      </c>
      <c r="D88" s="62" t="s">
        <v>42</v>
      </c>
      <c r="E88" s="678">
        <v>9253086000</v>
      </c>
      <c r="F88" s="1083">
        <v>0</v>
      </c>
      <c r="G88" s="1083"/>
      <c r="H88" s="1083">
        <v>694133418</v>
      </c>
      <c r="I88" s="1083">
        <v>8240457582</v>
      </c>
      <c r="J88" s="1083">
        <v>318402000</v>
      </c>
      <c r="K88" s="1083">
        <v>0</v>
      </c>
      <c r="L88" s="1083">
        <v>0</v>
      </c>
      <c r="M88" s="1091">
        <v>93000</v>
      </c>
      <c r="N88" s="44"/>
      <c r="O88" s="44"/>
    </row>
    <row r="89" spans="1:15" ht="18.399999999999999" customHeight="1">
      <c r="A89" s="56"/>
      <c r="B89" s="52"/>
      <c r="C89" s="53" t="s">
        <v>4</v>
      </c>
      <c r="D89" s="62" t="s">
        <v>43</v>
      </c>
      <c r="E89" s="678">
        <v>2786449148.4499984</v>
      </c>
      <c r="F89" s="1083">
        <v>0</v>
      </c>
      <c r="G89" s="1083"/>
      <c r="H89" s="1083">
        <v>195314290.56000003</v>
      </c>
      <c r="I89" s="1083">
        <v>2555961566.7099986</v>
      </c>
      <c r="J89" s="1083">
        <v>35163935.439999998</v>
      </c>
      <c r="K89" s="1083">
        <v>0</v>
      </c>
      <c r="L89" s="1083">
        <v>0</v>
      </c>
      <c r="M89" s="1091">
        <v>9355.74</v>
      </c>
      <c r="N89" s="44"/>
      <c r="O89" s="44"/>
    </row>
    <row r="90" spans="1:15" ht="18.399999999999999" customHeight="1">
      <c r="A90" s="56"/>
      <c r="B90" s="52"/>
      <c r="C90" s="53" t="s">
        <v>4</v>
      </c>
      <c r="D90" s="62" t="s">
        <v>44</v>
      </c>
      <c r="E90" s="174">
        <v>0.30113727987073702</v>
      </c>
      <c r="F90" s="174">
        <v>0</v>
      </c>
      <c r="G90" s="174"/>
      <c r="H90" s="174">
        <v>0.28070908071268735</v>
      </c>
      <c r="I90" s="174">
        <v>0.31023461502169836</v>
      </c>
      <c r="J90" s="174">
        <v>0.11043880201757526</v>
      </c>
      <c r="K90" s="174">
        <v>0</v>
      </c>
      <c r="L90" s="174">
        <v>0</v>
      </c>
      <c r="M90" s="274">
        <v>0.10059935483870967</v>
      </c>
      <c r="N90" s="44"/>
      <c r="O90" s="44"/>
    </row>
    <row r="91" spans="1:15" ht="18.399999999999999" customHeight="1">
      <c r="A91" s="58"/>
      <c r="B91" s="59"/>
      <c r="C91" s="60" t="s">
        <v>4</v>
      </c>
      <c r="D91" s="62" t="s">
        <v>45</v>
      </c>
      <c r="E91" s="175">
        <v>0.30113727987073702</v>
      </c>
      <c r="F91" s="175">
        <v>0</v>
      </c>
      <c r="G91" s="175"/>
      <c r="H91" s="175">
        <v>0.28137860171428891</v>
      </c>
      <c r="I91" s="175">
        <v>0.31017228609890546</v>
      </c>
      <c r="J91" s="175">
        <v>0.11043880201757526</v>
      </c>
      <c r="K91" s="175">
        <v>0</v>
      </c>
      <c r="L91" s="175">
        <v>0</v>
      </c>
      <c r="M91" s="275">
        <v>0.10059935483870967</v>
      </c>
      <c r="N91" s="44"/>
      <c r="O91" s="44"/>
    </row>
    <row r="92" spans="1:15" ht="18.399999999999999" customHeight="1">
      <c r="A92" s="51" t="s">
        <v>79</v>
      </c>
      <c r="B92" s="52" t="s">
        <v>47</v>
      </c>
      <c r="C92" s="53" t="s">
        <v>80</v>
      </c>
      <c r="D92" s="63" t="s">
        <v>41</v>
      </c>
      <c r="E92" s="678">
        <v>360029000</v>
      </c>
      <c r="F92" s="1083">
        <v>144850000</v>
      </c>
      <c r="G92" s="1089"/>
      <c r="H92" s="1083">
        <v>2440000</v>
      </c>
      <c r="I92" s="1083">
        <v>199321000</v>
      </c>
      <c r="J92" s="1083">
        <v>11080000</v>
      </c>
      <c r="K92" s="1083">
        <v>0</v>
      </c>
      <c r="L92" s="1083">
        <v>0</v>
      </c>
      <c r="M92" s="1091">
        <v>2338000</v>
      </c>
      <c r="N92" s="44"/>
      <c r="O92" s="44"/>
    </row>
    <row r="93" spans="1:15" ht="18.399999999999999" customHeight="1">
      <c r="A93" s="56"/>
      <c r="B93" s="52"/>
      <c r="C93" s="53" t="s">
        <v>81</v>
      </c>
      <c r="D93" s="62" t="s">
        <v>42</v>
      </c>
      <c r="E93" s="678">
        <v>1717352600</v>
      </c>
      <c r="F93" s="1083">
        <v>189784000</v>
      </c>
      <c r="G93" s="1083"/>
      <c r="H93" s="1083">
        <v>2710000</v>
      </c>
      <c r="I93" s="1083">
        <v>1508250600</v>
      </c>
      <c r="J93" s="1083">
        <v>14270000</v>
      </c>
      <c r="K93" s="1083">
        <v>0</v>
      </c>
      <c r="L93" s="1083">
        <v>0</v>
      </c>
      <c r="M93" s="1091">
        <v>2338000</v>
      </c>
      <c r="N93" s="44"/>
      <c r="O93" s="44"/>
    </row>
    <row r="94" spans="1:15" ht="18.399999999999999" customHeight="1">
      <c r="A94" s="56"/>
      <c r="B94" s="52"/>
      <c r="C94" s="53" t="s">
        <v>4</v>
      </c>
      <c r="D94" s="62" t="s">
        <v>43</v>
      </c>
      <c r="E94" s="678">
        <v>492692508.58999997</v>
      </c>
      <c r="F94" s="1083">
        <v>76615500</v>
      </c>
      <c r="G94" s="1083"/>
      <c r="H94" s="1083">
        <v>64388.12</v>
      </c>
      <c r="I94" s="1083">
        <v>413379392.77999997</v>
      </c>
      <c r="J94" s="1083">
        <v>1748339.27</v>
      </c>
      <c r="K94" s="1083">
        <v>0</v>
      </c>
      <c r="L94" s="1083">
        <v>0</v>
      </c>
      <c r="M94" s="1091">
        <v>884888.42000000016</v>
      </c>
      <c r="N94" s="44"/>
      <c r="O94" s="44"/>
    </row>
    <row r="95" spans="1:15" ht="18.399999999999999" customHeight="1">
      <c r="A95" s="56"/>
      <c r="B95" s="52"/>
      <c r="C95" s="53" t="s">
        <v>4</v>
      </c>
      <c r="D95" s="62" t="s">
        <v>44</v>
      </c>
      <c r="E95" s="174">
        <v>1.3684800629671499</v>
      </c>
      <c r="F95" s="174">
        <v>0.52892992751121848</v>
      </c>
      <c r="G95" s="174"/>
      <c r="H95" s="174">
        <v>2.6388573770491804E-2</v>
      </c>
      <c r="I95" s="174">
        <v>2.0739379833534848</v>
      </c>
      <c r="J95" s="174">
        <v>0.15779235288808666</v>
      </c>
      <c r="K95" s="174">
        <v>0</v>
      </c>
      <c r="L95" s="174">
        <v>0</v>
      </c>
      <c r="M95" s="274">
        <v>0.37848093242087261</v>
      </c>
      <c r="N95" s="44"/>
      <c r="O95" s="44"/>
    </row>
    <row r="96" spans="1:15" ht="18.399999999999999" customHeight="1">
      <c r="A96" s="58"/>
      <c r="B96" s="59"/>
      <c r="C96" s="60" t="s">
        <v>4</v>
      </c>
      <c r="D96" s="64" t="s">
        <v>45</v>
      </c>
      <c r="E96" s="175">
        <v>0.28689071108053171</v>
      </c>
      <c r="F96" s="175">
        <v>0.40369841504025628</v>
      </c>
      <c r="G96" s="175"/>
      <c r="H96" s="175">
        <v>2.3759453874538747E-2</v>
      </c>
      <c r="I96" s="175">
        <v>0.27407871926588323</v>
      </c>
      <c r="J96" s="175">
        <v>0.12251851927119832</v>
      </c>
      <c r="K96" s="175">
        <v>0</v>
      </c>
      <c r="L96" s="175">
        <v>0</v>
      </c>
      <c r="M96" s="275">
        <v>0.37848093242087261</v>
      </c>
      <c r="N96" s="44"/>
      <c r="O96" s="44"/>
    </row>
    <row r="97" spans="1:15" ht="18.399999999999999" customHeight="1">
      <c r="A97" s="51" t="s">
        <v>82</v>
      </c>
      <c r="B97" s="52" t="s">
        <v>47</v>
      </c>
      <c r="C97" s="53" t="s">
        <v>83</v>
      </c>
      <c r="D97" s="62" t="s">
        <v>41</v>
      </c>
      <c r="E97" s="678">
        <v>35639000</v>
      </c>
      <c r="F97" s="1083">
        <v>2385000</v>
      </c>
      <c r="G97" s="1089"/>
      <c r="H97" s="1083">
        <v>70000</v>
      </c>
      <c r="I97" s="1083">
        <v>29283000</v>
      </c>
      <c r="J97" s="1083">
        <v>274000</v>
      </c>
      <c r="K97" s="1083">
        <v>0</v>
      </c>
      <c r="L97" s="1083">
        <v>0</v>
      </c>
      <c r="M97" s="1091">
        <v>3627000</v>
      </c>
      <c r="N97" s="44"/>
      <c r="O97" s="44"/>
    </row>
    <row r="98" spans="1:15" ht="18.399999999999999" customHeight="1">
      <c r="A98" s="56"/>
      <c r="B98" s="52"/>
      <c r="C98" s="53" t="s">
        <v>4</v>
      </c>
      <c r="D98" s="62" t="s">
        <v>42</v>
      </c>
      <c r="E98" s="678">
        <v>35639000</v>
      </c>
      <c r="F98" s="1083">
        <v>2525000</v>
      </c>
      <c r="G98" s="1083"/>
      <c r="H98" s="1083">
        <v>70000</v>
      </c>
      <c r="I98" s="1083">
        <v>29283000</v>
      </c>
      <c r="J98" s="1083">
        <v>134000</v>
      </c>
      <c r="K98" s="1083">
        <v>0</v>
      </c>
      <c r="L98" s="1083">
        <v>0</v>
      </c>
      <c r="M98" s="1091">
        <v>3627000</v>
      </c>
      <c r="N98" s="44"/>
      <c r="O98" s="44"/>
    </row>
    <row r="99" spans="1:15" ht="18.399999999999999" customHeight="1">
      <c r="A99" s="56"/>
      <c r="B99" s="52"/>
      <c r="C99" s="53" t="s">
        <v>4</v>
      </c>
      <c r="D99" s="62" t="s">
        <v>43</v>
      </c>
      <c r="E99" s="678">
        <v>10246001.709999997</v>
      </c>
      <c r="F99" s="1083">
        <v>0</v>
      </c>
      <c r="G99" s="1083"/>
      <c r="H99" s="1083">
        <v>12924.69</v>
      </c>
      <c r="I99" s="1083">
        <v>9518491.7899999972</v>
      </c>
      <c r="J99" s="1083">
        <v>15586.56</v>
      </c>
      <c r="K99" s="1083">
        <v>0</v>
      </c>
      <c r="L99" s="1083">
        <v>0</v>
      </c>
      <c r="M99" s="1091">
        <v>698998.67000000016</v>
      </c>
      <c r="N99" s="44"/>
      <c r="O99" s="44"/>
    </row>
    <row r="100" spans="1:15" ht="18.399999999999999" customHeight="1">
      <c r="A100" s="56"/>
      <c r="B100" s="52"/>
      <c r="C100" s="53" t="s">
        <v>4</v>
      </c>
      <c r="D100" s="62" t="s">
        <v>44</v>
      </c>
      <c r="E100" s="174">
        <v>0.28749408541204852</v>
      </c>
      <c r="F100" s="174">
        <v>0</v>
      </c>
      <c r="G100" s="174"/>
      <c r="H100" s="174">
        <v>0.18463842857142859</v>
      </c>
      <c r="I100" s="174">
        <v>0.32505179763002418</v>
      </c>
      <c r="J100" s="174">
        <v>5.6885255474452556E-2</v>
      </c>
      <c r="K100" s="174">
        <v>0</v>
      </c>
      <c r="L100" s="174">
        <v>0</v>
      </c>
      <c r="M100" s="274">
        <v>0.19272089054314864</v>
      </c>
      <c r="N100" s="44"/>
      <c r="O100" s="44"/>
    </row>
    <row r="101" spans="1:15" ht="18.399999999999999" customHeight="1">
      <c r="A101" s="58"/>
      <c r="B101" s="59"/>
      <c r="C101" s="60" t="s">
        <v>4</v>
      </c>
      <c r="D101" s="61" t="s">
        <v>45</v>
      </c>
      <c r="E101" s="276">
        <v>0.28749408541204852</v>
      </c>
      <c r="F101" s="175">
        <v>0</v>
      </c>
      <c r="G101" s="175"/>
      <c r="H101" s="175">
        <v>0.18463842857142859</v>
      </c>
      <c r="I101" s="175">
        <v>0.32505179763002418</v>
      </c>
      <c r="J101" s="175">
        <v>0.11631761194029851</v>
      </c>
      <c r="K101" s="175">
        <v>0</v>
      </c>
      <c r="L101" s="175">
        <v>0</v>
      </c>
      <c r="M101" s="275">
        <v>0.19272089054314864</v>
      </c>
      <c r="N101" s="44"/>
      <c r="O101" s="44"/>
    </row>
    <row r="102" spans="1:15" ht="18.399999999999999" customHeight="1">
      <c r="A102" s="173" t="s">
        <v>84</v>
      </c>
      <c r="B102" s="52" t="s">
        <v>47</v>
      </c>
      <c r="C102" s="53" t="s">
        <v>85</v>
      </c>
      <c r="D102" s="54" t="s">
        <v>41</v>
      </c>
      <c r="E102" s="678">
        <v>750349000</v>
      </c>
      <c r="F102" s="1083">
        <v>632581000</v>
      </c>
      <c r="G102" s="1089"/>
      <c r="H102" s="1083">
        <v>446000</v>
      </c>
      <c r="I102" s="1083">
        <v>112930000</v>
      </c>
      <c r="J102" s="1083">
        <v>2779000</v>
      </c>
      <c r="K102" s="1083">
        <v>0</v>
      </c>
      <c r="L102" s="1083">
        <v>0</v>
      </c>
      <c r="M102" s="1091">
        <v>1613000</v>
      </c>
      <c r="N102" s="44"/>
      <c r="O102" s="44"/>
    </row>
    <row r="103" spans="1:15" ht="18.399999999999999" customHeight="1">
      <c r="A103" s="68"/>
      <c r="B103" s="67"/>
      <c r="C103" s="53" t="s">
        <v>86</v>
      </c>
      <c r="D103" s="62" t="s">
        <v>42</v>
      </c>
      <c r="E103" s="678">
        <v>751574948.88</v>
      </c>
      <c r="F103" s="1083">
        <v>633806948.88</v>
      </c>
      <c r="G103" s="1083"/>
      <c r="H103" s="1083">
        <v>446000</v>
      </c>
      <c r="I103" s="1083">
        <v>112930000</v>
      </c>
      <c r="J103" s="1083">
        <v>2779000</v>
      </c>
      <c r="K103" s="1083">
        <v>0</v>
      </c>
      <c r="L103" s="1083">
        <v>0</v>
      </c>
      <c r="M103" s="1091">
        <v>1613000</v>
      </c>
      <c r="N103" s="44"/>
      <c r="O103" s="44"/>
    </row>
    <row r="104" spans="1:15" ht="18.399999999999999" customHeight="1">
      <c r="A104" s="68"/>
      <c r="B104" s="67"/>
      <c r="C104" s="53" t="s">
        <v>87</v>
      </c>
      <c r="D104" s="62" t="s">
        <v>43</v>
      </c>
      <c r="E104" s="678">
        <v>385749178.61000001</v>
      </c>
      <c r="F104" s="1083">
        <v>358078139.85000002</v>
      </c>
      <c r="G104" s="1083"/>
      <c r="H104" s="1083">
        <v>26083.69</v>
      </c>
      <c r="I104" s="1083">
        <v>27359484.690000001</v>
      </c>
      <c r="J104" s="1083">
        <v>1107</v>
      </c>
      <c r="K104" s="1083">
        <v>0</v>
      </c>
      <c r="L104" s="1083">
        <v>0</v>
      </c>
      <c r="M104" s="1091">
        <v>284363.38000000006</v>
      </c>
      <c r="N104" s="44"/>
      <c r="O104" s="44"/>
    </row>
    <row r="105" spans="1:15" ht="18.399999999999999" customHeight="1">
      <c r="A105" s="56"/>
      <c r="B105" s="52"/>
      <c r="C105" s="53" t="s">
        <v>4</v>
      </c>
      <c r="D105" s="62" t="s">
        <v>44</v>
      </c>
      <c r="E105" s="174">
        <v>0.51409301353103687</v>
      </c>
      <c r="F105" s="174">
        <v>0.56605895505871984</v>
      </c>
      <c r="G105" s="174"/>
      <c r="H105" s="174">
        <v>5.8483609865470847E-2</v>
      </c>
      <c r="I105" s="174">
        <v>0.2422694119365979</v>
      </c>
      <c r="J105" s="174">
        <v>3.9834472831953941E-4</v>
      </c>
      <c r="K105" s="174">
        <v>0</v>
      </c>
      <c r="L105" s="174">
        <v>0</v>
      </c>
      <c r="M105" s="274">
        <v>0.17629471791692503</v>
      </c>
      <c r="N105" s="44"/>
      <c r="O105" s="44"/>
    </row>
    <row r="106" spans="1:15" ht="18.399999999999999" customHeight="1">
      <c r="A106" s="58"/>
      <c r="B106" s="59"/>
      <c r="C106" s="60" t="s">
        <v>4</v>
      </c>
      <c r="D106" s="64" t="s">
        <v>45</v>
      </c>
      <c r="E106" s="175">
        <v>0.51325443880859123</v>
      </c>
      <c r="F106" s="175">
        <v>0.56496404856835314</v>
      </c>
      <c r="G106" s="175"/>
      <c r="H106" s="175">
        <v>5.8483609865470847E-2</v>
      </c>
      <c r="I106" s="175">
        <v>0.2422694119365979</v>
      </c>
      <c r="J106" s="175">
        <v>3.9834472831953941E-4</v>
      </c>
      <c r="K106" s="175">
        <v>0</v>
      </c>
      <c r="L106" s="175">
        <v>0</v>
      </c>
      <c r="M106" s="275">
        <v>0.17629471791692503</v>
      </c>
      <c r="N106" s="44"/>
      <c r="O106" s="44"/>
    </row>
    <row r="107" spans="1:15" ht="18.399999999999999" customHeight="1">
      <c r="A107" s="51" t="s">
        <v>88</v>
      </c>
      <c r="B107" s="52" t="s">
        <v>47</v>
      </c>
      <c r="C107" s="53" t="s">
        <v>89</v>
      </c>
      <c r="D107" s="62" t="s">
        <v>41</v>
      </c>
      <c r="E107" s="678">
        <v>7973067000</v>
      </c>
      <c r="F107" s="1083">
        <v>294317000</v>
      </c>
      <c r="G107" s="1089"/>
      <c r="H107" s="1083">
        <v>65080000</v>
      </c>
      <c r="I107" s="1083">
        <v>7384754000</v>
      </c>
      <c r="J107" s="1083">
        <v>162072000</v>
      </c>
      <c r="K107" s="1083">
        <v>0</v>
      </c>
      <c r="L107" s="1083">
        <v>0</v>
      </c>
      <c r="M107" s="1091">
        <v>66844000</v>
      </c>
      <c r="N107" s="44"/>
      <c r="O107" s="44"/>
    </row>
    <row r="108" spans="1:15" ht="18.399999999999999" customHeight="1">
      <c r="A108" s="56"/>
      <c r="B108" s="52"/>
      <c r="C108" s="53" t="s">
        <v>90</v>
      </c>
      <c r="D108" s="62" t="s">
        <v>42</v>
      </c>
      <c r="E108" s="678">
        <v>8012854225</v>
      </c>
      <c r="F108" s="1083">
        <v>294317000</v>
      </c>
      <c r="G108" s="1083"/>
      <c r="H108" s="1083">
        <v>61026427</v>
      </c>
      <c r="I108" s="1083">
        <v>7398462133</v>
      </c>
      <c r="J108" s="1083">
        <v>190192062</v>
      </c>
      <c r="K108" s="1083">
        <v>0</v>
      </c>
      <c r="L108" s="1083">
        <v>0</v>
      </c>
      <c r="M108" s="1091">
        <v>68856603</v>
      </c>
      <c r="N108" s="44"/>
      <c r="O108" s="44"/>
    </row>
    <row r="109" spans="1:15" ht="18.399999999999999" customHeight="1">
      <c r="A109" s="56"/>
      <c r="B109" s="52"/>
      <c r="C109" s="53" t="s">
        <v>4</v>
      </c>
      <c r="D109" s="62" t="s">
        <v>43</v>
      </c>
      <c r="E109" s="678">
        <v>2397093457.9099989</v>
      </c>
      <c r="F109" s="1083">
        <v>63159207.710000001</v>
      </c>
      <c r="G109" s="1083"/>
      <c r="H109" s="1083">
        <v>15312909.659999998</v>
      </c>
      <c r="I109" s="1083">
        <v>2274938185.019999</v>
      </c>
      <c r="J109" s="1083">
        <v>25279023.450000003</v>
      </c>
      <c r="K109" s="1083">
        <v>0</v>
      </c>
      <c r="L109" s="1083">
        <v>0</v>
      </c>
      <c r="M109" s="1091">
        <v>18404132.07</v>
      </c>
      <c r="N109" s="44"/>
      <c r="O109" s="44"/>
    </row>
    <row r="110" spans="1:15" ht="18.399999999999999" customHeight="1">
      <c r="A110" s="56"/>
      <c r="B110" s="52"/>
      <c r="C110" s="53" t="s">
        <v>4</v>
      </c>
      <c r="D110" s="62" t="s">
        <v>44</v>
      </c>
      <c r="E110" s="174">
        <v>0.30064885418747878</v>
      </c>
      <c r="F110" s="707">
        <v>0.2145958531447385</v>
      </c>
      <c r="G110" s="707"/>
      <c r="H110" s="174">
        <v>0.23529363337430853</v>
      </c>
      <c r="I110" s="174">
        <v>0.30805876336842081</v>
      </c>
      <c r="J110" s="174">
        <v>0.15597403283725753</v>
      </c>
      <c r="K110" s="174">
        <v>0</v>
      </c>
      <c r="L110" s="174">
        <v>0</v>
      </c>
      <c r="M110" s="274">
        <v>0.27532960430255521</v>
      </c>
      <c r="N110" s="44"/>
      <c r="O110" s="44"/>
    </row>
    <row r="111" spans="1:15" ht="18.399999999999999" customHeight="1">
      <c r="A111" s="58"/>
      <c r="B111" s="59"/>
      <c r="C111" s="60" t="s">
        <v>4</v>
      </c>
      <c r="D111" s="62" t="s">
        <v>45</v>
      </c>
      <c r="E111" s="175">
        <v>0.2991560049140915</v>
      </c>
      <c r="F111" s="175">
        <v>0.2145958531447385</v>
      </c>
      <c r="G111" s="175"/>
      <c r="H111" s="175">
        <v>0.2509225988275538</v>
      </c>
      <c r="I111" s="175">
        <v>0.30748798116745041</v>
      </c>
      <c r="J111" s="175">
        <v>0.13291313624855702</v>
      </c>
      <c r="K111" s="175">
        <v>0</v>
      </c>
      <c r="L111" s="175">
        <v>0</v>
      </c>
      <c r="M111" s="275">
        <v>0.26728202188539568</v>
      </c>
      <c r="N111" s="44"/>
      <c r="O111" s="44"/>
    </row>
    <row r="112" spans="1:15" ht="18.399999999999999" customHeight="1">
      <c r="A112" s="51" t="s">
        <v>91</v>
      </c>
      <c r="B112" s="52" t="s">
        <v>47</v>
      </c>
      <c r="C112" s="53" t="s">
        <v>92</v>
      </c>
      <c r="D112" s="63" t="s">
        <v>93</v>
      </c>
      <c r="E112" s="678">
        <v>642897000</v>
      </c>
      <c r="F112" s="1083">
        <v>236865000</v>
      </c>
      <c r="G112" s="1089"/>
      <c r="H112" s="1083">
        <v>5787000</v>
      </c>
      <c r="I112" s="1083">
        <v>218113000</v>
      </c>
      <c r="J112" s="1083">
        <v>176269000</v>
      </c>
      <c r="K112" s="1083">
        <v>0</v>
      </c>
      <c r="L112" s="1083">
        <v>0</v>
      </c>
      <c r="M112" s="1091">
        <v>5863000</v>
      </c>
      <c r="N112" s="44"/>
      <c r="O112" s="44"/>
    </row>
    <row r="113" spans="1:15" ht="18.399999999999999" customHeight="1">
      <c r="A113" s="56"/>
      <c r="B113" s="52"/>
      <c r="C113" s="53" t="s">
        <v>4</v>
      </c>
      <c r="D113" s="62" t="s">
        <v>42</v>
      </c>
      <c r="E113" s="678">
        <v>643653488.10000002</v>
      </c>
      <c r="F113" s="1083">
        <v>236510471</v>
      </c>
      <c r="G113" s="1083"/>
      <c r="H113" s="1083">
        <v>5737000</v>
      </c>
      <c r="I113" s="1083">
        <v>218852058.09999999</v>
      </c>
      <c r="J113" s="1083">
        <v>176269000</v>
      </c>
      <c r="K113" s="1083">
        <v>0</v>
      </c>
      <c r="L113" s="1083">
        <v>0</v>
      </c>
      <c r="M113" s="1091">
        <v>6284959</v>
      </c>
      <c r="N113" s="44"/>
      <c r="O113" s="44"/>
    </row>
    <row r="114" spans="1:15" ht="18.399999999999999" customHeight="1">
      <c r="A114" s="56"/>
      <c r="B114" s="52"/>
      <c r="C114" s="53" t="s">
        <v>4</v>
      </c>
      <c r="D114" s="62" t="s">
        <v>43</v>
      </c>
      <c r="E114" s="678">
        <v>153050533.35999998</v>
      </c>
      <c r="F114" s="1083">
        <v>46795685.060000002</v>
      </c>
      <c r="G114" s="1083"/>
      <c r="H114" s="1083">
        <v>876993.37000000011</v>
      </c>
      <c r="I114" s="1083">
        <v>61080502.729999989</v>
      </c>
      <c r="J114" s="1083">
        <v>43178180.279999994</v>
      </c>
      <c r="K114" s="1083">
        <v>0</v>
      </c>
      <c r="L114" s="1083">
        <v>0</v>
      </c>
      <c r="M114" s="1091">
        <v>1119171.92</v>
      </c>
      <c r="N114" s="44"/>
      <c r="O114" s="44"/>
    </row>
    <row r="115" spans="1:15" ht="18.399999999999999" customHeight="1">
      <c r="A115" s="56"/>
      <c r="B115" s="52"/>
      <c r="C115" s="53" t="s">
        <v>4</v>
      </c>
      <c r="D115" s="62" t="s">
        <v>44</v>
      </c>
      <c r="E115" s="174">
        <v>0.23806384749034445</v>
      </c>
      <c r="F115" s="174">
        <v>0.19756268363835941</v>
      </c>
      <c r="G115" s="174"/>
      <c r="H115" s="174">
        <v>0.15154542422671508</v>
      </c>
      <c r="I115" s="174">
        <v>0.28004063366236764</v>
      </c>
      <c r="J115" s="174">
        <v>0.2449561765256511</v>
      </c>
      <c r="K115" s="174">
        <v>0</v>
      </c>
      <c r="L115" s="174">
        <v>0</v>
      </c>
      <c r="M115" s="274">
        <v>0.19088724543748933</v>
      </c>
      <c r="N115" s="44"/>
      <c r="O115" s="44"/>
    </row>
    <row r="116" spans="1:15" ht="18.399999999999999" customHeight="1">
      <c r="A116" s="58"/>
      <c r="B116" s="59"/>
      <c r="C116" s="60" t="s">
        <v>4</v>
      </c>
      <c r="D116" s="64" t="s">
        <v>45</v>
      </c>
      <c r="E116" s="175">
        <v>0.2377840502531722</v>
      </c>
      <c r="F116" s="175">
        <v>0.19785882993738574</v>
      </c>
      <c r="G116" s="175"/>
      <c r="H116" s="175">
        <v>0.15286619661844172</v>
      </c>
      <c r="I116" s="175">
        <v>0.2790949432245709</v>
      </c>
      <c r="J116" s="175">
        <v>0.2449561765256511</v>
      </c>
      <c r="K116" s="175">
        <v>0</v>
      </c>
      <c r="L116" s="175">
        <v>0</v>
      </c>
      <c r="M116" s="275">
        <v>0.17807147508838164</v>
      </c>
      <c r="N116" s="44"/>
      <c r="O116" s="44"/>
    </row>
    <row r="117" spans="1:15" ht="18.399999999999999" customHeight="1">
      <c r="A117" s="51" t="s">
        <v>94</v>
      </c>
      <c r="B117" s="52" t="s">
        <v>47</v>
      </c>
      <c r="C117" s="53" t="s">
        <v>95</v>
      </c>
      <c r="D117" s="62" t="s">
        <v>41</v>
      </c>
      <c r="E117" s="678">
        <v>808641000</v>
      </c>
      <c r="F117" s="1083">
        <v>152654000</v>
      </c>
      <c r="G117" s="1089"/>
      <c r="H117" s="1083">
        <v>5624000</v>
      </c>
      <c r="I117" s="1083">
        <v>312916000</v>
      </c>
      <c r="J117" s="1083">
        <v>273760000</v>
      </c>
      <c r="K117" s="1083">
        <v>0</v>
      </c>
      <c r="L117" s="1083">
        <v>0</v>
      </c>
      <c r="M117" s="1091">
        <v>63687000</v>
      </c>
      <c r="N117" s="44"/>
      <c r="O117" s="44"/>
    </row>
    <row r="118" spans="1:15" ht="18.399999999999999" customHeight="1">
      <c r="A118" s="56"/>
      <c r="B118" s="52"/>
      <c r="C118" s="53" t="s">
        <v>4</v>
      </c>
      <c r="D118" s="62" t="s">
        <v>42</v>
      </c>
      <c r="E118" s="678">
        <v>810390719</v>
      </c>
      <c r="F118" s="1083">
        <v>152644000</v>
      </c>
      <c r="G118" s="1083"/>
      <c r="H118" s="1083">
        <v>5624000</v>
      </c>
      <c r="I118" s="1083">
        <v>312895720</v>
      </c>
      <c r="J118" s="1083">
        <v>274133280</v>
      </c>
      <c r="K118" s="1083">
        <v>0</v>
      </c>
      <c r="L118" s="1083">
        <v>0</v>
      </c>
      <c r="M118" s="1091">
        <v>65093719</v>
      </c>
      <c r="N118" s="44"/>
      <c r="O118" s="44"/>
    </row>
    <row r="119" spans="1:15" ht="18.399999999999999" customHeight="1">
      <c r="A119" s="56"/>
      <c r="B119" s="52"/>
      <c r="C119" s="53" t="s">
        <v>4</v>
      </c>
      <c r="D119" s="62" t="s">
        <v>43</v>
      </c>
      <c r="E119" s="678">
        <v>272417106.89000005</v>
      </c>
      <c r="F119" s="1083">
        <v>54319600</v>
      </c>
      <c r="G119" s="1083"/>
      <c r="H119" s="1083">
        <v>1549011.7099999997</v>
      </c>
      <c r="I119" s="1083">
        <v>78479850.090000033</v>
      </c>
      <c r="J119" s="1083">
        <v>105572080.74000001</v>
      </c>
      <c r="K119" s="1083">
        <v>0</v>
      </c>
      <c r="L119" s="1083">
        <v>0</v>
      </c>
      <c r="M119" s="1091">
        <v>32496564.349999998</v>
      </c>
      <c r="N119" s="44"/>
      <c r="O119" s="44"/>
    </row>
    <row r="120" spans="1:15" ht="18.399999999999999" customHeight="1">
      <c r="A120" s="56"/>
      <c r="B120" s="52"/>
      <c r="C120" s="53" t="s">
        <v>4</v>
      </c>
      <c r="D120" s="62" t="s">
        <v>44</v>
      </c>
      <c r="E120" s="174">
        <v>0.33688263010408825</v>
      </c>
      <c r="F120" s="174">
        <v>0.3558347635830047</v>
      </c>
      <c r="G120" s="174"/>
      <c r="H120" s="174">
        <v>0.27542882467994306</v>
      </c>
      <c r="I120" s="174">
        <v>0.25080165312735697</v>
      </c>
      <c r="J120" s="174">
        <v>0.38563734928404447</v>
      </c>
      <c r="K120" s="174">
        <v>0</v>
      </c>
      <c r="L120" s="174">
        <v>0</v>
      </c>
      <c r="M120" s="274">
        <v>0.51025428030838316</v>
      </c>
      <c r="N120" s="44"/>
      <c r="O120" s="44"/>
    </row>
    <row r="121" spans="1:15" ht="18.399999999999999" customHeight="1">
      <c r="A121" s="58"/>
      <c r="B121" s="59"/>
      <c r="C121" s="60" t="s">
        <v>4</v>
      </c>
      <c r="D121" s="64" t="s">
        <v>45</v>
      </c>
      <c r="E121" s="175">
        <v>0.33615526498891213</v>
      </c>
      <c r="F121" s="175">
        <v>0.35585807499803462</v>
      </c>
      <c r="G121" s="175"/>
      <c r="H121" s="175">
        <v>0.27542882467994306</v>
      </c>
      <c r="I121" s="175">
        <v>0.25081790856710995</v>
      </c>
      <c r="J121" s="175">
        <v>0.38511223715705006</v>
      </c>
      <c r="K121" s="175">
        <v>0</v>
      </c>
      <c r="L121" s="175">
        <v>0</v>
      </c>
      <c r="M121" s="275">
        <v>0.49922734250289186</v>
      </c>
      <c r="N121" s="44"/>
      <c r="O121" s="44"/>
    </row>
    <row r="122" spans="1:15" ht="18.399999999999999" customHeight="1">
      <c r="A122" s="51" t="s">
        <v>96</v>
      </c>
      <c r="B122" s="52" t="s">
        <v>47</v>
      </c>
      <c r="C122" s="53" t="s">
        <v>97</v>
      </c>
      <c r="D122" s="63" t="s">
        <v>41</v>
      </c>
      <c r="E122" s="678">
        <v>718194000</v>
      </c>
      <c r="F122" s="1083">
        <v>533159000</v>
      </c>
      <c r="G122" s="1089"/>
      <c r="H122" s="1083">
        <v>28000</v>
      </c>
      <c r="I122" s="1083">
        <v>74799000</v>
      </c>
      <c r="J122" s="1083">
        <v>1843000</v>
      </c>
      <c r="K122" s="1083">
        <v>0</v>
      </c>
      <c r="L122" s="1083">
        <v>0</v>
      </c>
      <c r="M122" s="1091">
        <v>108365000</v>
      </c>
      <c r="N122" s="44"/>
      <c r="O122" s="44"/>
    </row>
    <row r="123" spans="1:15" ht="18.399999999999999" customHeight="1">
      <c r="A123" s="56"/>
      <c r="B123" s="52"/>
      <c r="C123" s="53" t="s">
        <v>4</v>
      </c>
      <c r="D123" s="62" t="s">
        <v>42</v>
      </c>
      <c r="E123" s="678">
        <v>730052328</v>
      </c>
      <c r="F123" s="1083">
        <v>533159000</v>
      </c>
      <c r="G123" s="1083"/>
      <c r="H123" s="1083">
        <v>28000</v>
      </c>
      <c r="I123" s="1083">
        <v>74799000</v>
      </c>
      <c r="J123" s="1083">
        <v>13701328</v>
      </c>
      <c r="K123" s="1083">
        <v>0</v>
      </c>
      <c r="L123" s="1083">
        <v>0</v>
      </c>
      <c r="M123" s="1091">
        <v>108365000</v>
      </c>
      <c r="N123" s="44"/>
      <c r="O123" s="44"/>
    </row>
    <row r="124" spans="1:15" ht="18.399999999999999" customHeight="1">
      <c r="A124" s="56"/>
      <c r="B124" s="52"/>
      <c r="C124" s="53" t="s">
        <v>4</v>
      </c>
      <c r="D124" s="62" t="s">
        <v>43</v>
      </c>
      <c r="E124" s="678">
        <v>270369741.76999998</v>
      </c>
      <c r="F124" s="1083">
        <v>199351829</v>
      </c>
      <c r="G124" s="1083"/>
      <c r="H124" s="1083">
        <v>6694.25</v>
      </c>
      <c r="I124" s="1083">
        <v>35705151.439999998</v>
      </c>
      <c r="J124" s="1083">
        <v>150000</v>
      </c>
      <c r="K124" s="1083">
        <v>0</v>
      </c>
      <c r="L124" s="1083">
        <v>0</v>
      </c>
      <c r="M124" s="1091">
        <v>35156067.079999998</v>
      </c>
      <c r="N124" s="44"/>
      <c r="O124" s="44"/>
    </row>
    <row r="125" spans="1:15" ht="18.399999999999999" customHeight="1">
      <c r="A125" s="56"/>
      <c r="B125" s="52"/>
      <c r="C125" s="53" t="s">
        <v>4</v>
      </c>
      <c r="D125" s="62" t="s">
        <v>44</v>
      </c>
      <c r="E125" s="174">
        <v>0.37645781191432953</v>
      </c>
      <c r="F125" s="174">
        <v>0.3739069001930006</v>
      </c>
      <c r="G125" s="174"/>
      <c r="H125" s="174">
        <v>0.23908035714285714</v>
      </c>
      <c r="I125" s="174">
        <v>0.47734797844890969</v>
      </c>
      <c r="J125" s="174">
        <v>8.1389039609332609E-2</v>
      </c>
      <c r="K125" s="174">
        <v>0</v>
      </c>
      <c r="L125" s="174">
        <v>0</v>
      </c>
      <c r="M125" s="274">
        <v>0.32442271102293174</v>
      </c>
      <c r="N125" s="44"/>
      <c r="O125" s="44"/>
    </row>
    <row r="126" spans="1:15" ht="18.399999999999999" customHeight="1">
      <c r="A126" s="58"/>
      <c r="B126" s="59"/>
      <c r="C126" s="60" t="s">
        <v>4</v>
      </c>
      <c r="D126" s="64" t="s">
        <v>45</v>
      </c>
      <c r="E126" s="175">
        <v>0.37034296227872582</v>
      </c>
      <c r="F126" s="175">
        <v>0.3739069001930006</v>
      </c>
      <c r="G126" s="175"/>
      <c r="H126" s="175">
        <v>0.23908035714285714</v>
      </c>
      <c r="I126" s="175">
        <v>0.47734797844890969</v>
      </c>
      <c r="J126" s="175">
        <v>1.0947843887833354E-2</v>
      </c>
      <c r="K126" s="175">
        <v>0</v>
      </c>
      <c r="L126" s="175">
        <v>0</v>
      </c>
      <c r="M126" s="275">
        <v>0.32442271102293174</v>
      </c>
      <c r="N126" s="44"/>
      <c r="O126" s="44"/>
    </row>
    <row r="127" spans="1:15" ht="18.399999999999999" customHeight="1">
      <c r="A127" s="51" t="s">
        <v>98</v>
      </c>
      <c r="B127" s="52" t="s">
        <v>47</v>
      </c>
      <c r="C127" s="53" t="s">
        <v>99</v>
      </c>
      <c r="D127" s="63" t="s">
        <v>41</v>
      </c>
      <c r="E127" s="678">
        <v>23378000</v>
      </c>
      <c r="F127" s="1083">
        <v>0</v>
      </c>
      <c r="G127" s="1089"/>
      <c r="H127" s="1083">
        <v>22000</v>
      </c>
      <c r="I127" s="1083">
        <v>22356000</v>
      </c>
      <c r="J127" s="1083">
        <v>1000000</v>
      </c>
      <c r="K127" s="1083">
        <v>0</v>
      </c>
      <c r="L127" s="1083">
        <v>0</v>
      </c>
      <c r="M127" s="1091">
        <v>0</v>
      </c>
      <c r="N127" s="44"/>
      <c r="O127" s="44"/>
    </row>
    <row r="128" spans="1:15" ht="18.399999999999999" customHeight="1">
      <c r="A128" s="51"/>
      <c r="B128" s="52"/>
      <c r="C128" s="53" t="s">
        <v>100</v>
      </c>
      <c r="D128" s="62" t="s">
        <v>42</v>
      </c>
      <c r="E128" s="678">
        <v>23378000</v>
      </c>
      <c r="F128" s="1083">
        <v>0</v>
      </c>
      <c r="G128" s="1083"/>
      <c r="H128" s="1083">
        <v>22000</v>
      </c>
      <c r="I128" s="1083">
        <v>22356000</v>
      </c>
      <c r="J128" s="1083">
        <v>1000000</v>
      </c>
      <c r="K128" s="1083">
        <v>0</v>
      </c>
      <c r="L128" s="1083">
        <v>0</v>
      </c>
      <c r="M128" s="1091">
        <v>0</v>
      </c>
      <c r="N128" s="44"/>
      <c r="O128" s="44"/>
    </row>
    <row r="129" spans="1:15" ht="18.399999999999999" customHeight="1">
      <c r="A129" s="56"/>
      <c r="B129" s="52"/>
      <c r="C129" s="53" t="s">
        <v>4</v>
      </c>
      <c r="D129" s="62" t="s">
        <v>43</v>
      </c>
      <c r="E129" s="678">
        <v>5743416.6699999999</v>
      </c>
      <c r="F129" s="1083">
        <v>0</v>
      </c>
      <c r="G129" s="1083"/>
      <c r="H129" s="1083">
        <v>7857</v>
      </c>
      <c r="I129" s="1083">
        <v>5478366.6699999999</v>
      </c>
      <c r="J129" s="1083">
        <v>257193</v>
      </c>
      <c r="K129" s="1083">
        <v>0</v>
      </c>
      <c r="L129" s="1083">
        <v>0</v>
      </c>
      <c r="M129" s="1091">
        <v>0</v>
      </c>
      <c r="N129" s="44"/>
      <c r="O129" s="44"/>
    </row>
    <row r="130" spans="1:15" ht="18.399999999999999" customHeight="1">
      <c r="A130" s="56"/>
      <c r="B130" s="52"/>
      <c r="C130" s="53" t="s">
        <v>4</v>
      </c>
      <c r="D130" s="62" t="s">
        <v>44</v>
      </c>
      <c r="E130" s="174">
        <v>0.24567613439986311</v>
      </c>
      <c r="F130" s="174">
        <v>0</v>
      </c>
      <c r="G130" s="174"/>
      <c r="H130" s="174">
        <v>0.35713636363636364</v>
      </c>
      <c r="I130" s="174">
        <v>0.24505129137591697</v>
      </c>
      <c r="J130" s="174">
        <v>0.257193</v>
      </c>
      <c r="K130" s="174">
        <v>0</v>
      </c>
      <c r="L130" s="174">
        <v>0</v>
      </c>
      <c r="M130" s="274">
        <v>0</v>
      </c>
      <c r="N130" s="44"/>
      <c r="O130" s="44"/>
    </row>
    <row r="131" spans="1:15" ht="18.399999999999999" customHeight="1">
      <c r="A131" s="58"/>
      <c r="B131" s="59"/>
      <c r="C131" s="60" t="s">
        <v>4</v>
      </c>
      <c r="D131" s="64" t="s">
        <v>45</v>
      </c>
      <c r="E131" s="175">
        <v>0.24567613439986311</v>
      </c>
      <c r="F131" s="175">
        <v>0</v>
      </c>
      <c r="G131" s="175"/>
      <c r="H131" s="175">
        <v>0.35713636363636364</v>
      </c>
      <c r="I131" s="175">
        <v>0.24505129137591697</v>
      </c>
      <c r="J131" s="175">
        <v>0.257193</v>
      </c>
      <c r="K131" s="175">
        <v>0</v>
      </c>
      <c r="L131" s="175">
        <v>0</v>
      </c>
      <c r="M131" s="275">
        <v>0</v>
      </c>
      <c r="N131" s="44"/>
      <c r="O131" s="44"/>
    </row>
    <row r="132" spans="1:15" ht="18.399999999999999" customHeight="1">
      <c r="A132" s="51" t="s">
        <v>101</v>
      </c>
      <c r="B132" s="52" t="s">
        <v>47</v>
      </c>
      <c r="C132" s="53" t="s">
        <v>102</v>
      </c>
      <c r="D132" s="62" t="s">
        <v>41</v>
      </c>
      <c r="E132" s="678">
        <v>4630942000</v>
      </c>
      <c r="F132" s="1083">
        <v>2513951000</v>
      </c>
      <c r="G132" s="1089"/>
      <c r="H132" s="1083">
        <v>17873000</v>
      </c>
      <c r="I132" s="1083">
        <v>1292769000</v>
      </c>
      <c r="J132" s="1083">
        <v>742409000</v>
      </c>
      <c r="K132" s="1083">
        <v>0</v>
      </c>
      <c r="L132" s="1083">
        <v>0</v>
      </c>
      <c r="M132" s="1091">
        <v>63940000</v>
      </c>
      <c r="N132" s="44"/>
      <c r="O132" s="44"/>
    </row>
    <row r="133" spans="1:15" ht="18.399999999999999" customHeight="1">
      <c r="A133" s="56"/>
      <c r="B133" s="52"/>
      <c r="C133" s="53" t="s">
        <v>103</v>
      </c>
      <c r="D133" s="62" t="s">
        <v>42</v>
      </c>
      <c r="E133" s="678">
        <v>4639271000</v>
      </c>
      <c r="F133" s="1083">
        <v>2513332660</v>
      </c>
      <c r="G133" s="1083"/>
      <c r="H133" s="1083">
        <v>37833000</v>
      </c>
      <c r="I133" s="1083">
        <v>1298223000</v>
      </c>
      <c r="J133" s="1083">
        <v>725644000</v>
      </c>
      <c r="K133" s="1083">
        <v>0</v>
      </c>
      <c r="L133" s="1083">
        <v>0</v>
      </c>
      <c r="M133" s="1091">
        <v>64238340</v>
      </c>
      <c r="N133" s="44"/>
      <c r="O133" s="44"/>
    </row>
    <row r="134" spans="1:15" ht="18.399999999999999" customHeight="1">
      <c r="A134" s="56"/>
      <c r="B134" s="52"/>
      <c r="C134" s="53" t="s">
        <v>4</v>
      </c>
      <c r="D134" s="62" t="s">
        <v>43</v>
      </c>
      <c r="E134" s="678">
        <v>1214428414.1900001</v>
      </c>
      <c r="F134" s="1083">
        <v>737393369.42999995</v>
      </c>
      <c r="G134" s="1083"/>
      <c r="H134" s="1083">
        <v>2871631.7099999995</v>
      </c>
      <c r="I134" s="1083">
        <v>405367028.12000006</v>
      </c>
      <c r="J134" s="1083">
        <v>59617073.790000007</v>
      </c>
      <c r="K134" s="1083">
        <v>0</v>
      </c>
      <c r="L134" s="1083">
        <v>0</v>
      </c>
      <c r="M134" s="1091">
        <v>9179311.1400000025</v>
      </c>
      <c r="N134" s="44"/>
      <c r="O134" s="44"/>
    </row>
    <row r="135" spans="1:15" ht="18.399999999999999" customHeight="1">
      <c r="A135" s="56"/>
      <c r="B135" s="52"/>
      <c r="C135" s="53" t="s">
        <v>4</v>
      </c>
      <c r="D135" s="62" t="s">
        <v>44</v>
      </c>
      <c r="E135" s="174">
        <v>0.26224219914436414</v>
      </c>
      <c r="F135" s="174">
        <v>0.29332050204240256</v>
      </c>
      <c r="G135" s="174"/>
      <c r="H135" s="174">
        <v>0.160668701952666</v>
      </c>
      <c r="I135" s="174">
        <v>0.31356493551438813</v>
      </c>
      <c r="J135" s="174">
        <v>8.030219702347359E-2</v>
      </c>
      <c r="K135" s="174">
        <v>0</v>
      </c>
      <c r="L135" s="174">
        <v>0</v>
      </c>
      <c r="M135" s="274">
        <v>0.14356132530497345</v>
      </c>
      <c r="N135" s="44"/>
      <c r="O135" s="44"/>
    </row>
    <row r="136" spans="1:15" ht="18.399999999999999" customHeight="1">
      <c r="A136" s="58"/>
      <c r="B136" s="59"/>
      <c r="C136" s="60" t="s">
        <v>4</v>
      </c>
      <c r="D136" s="61" t="s">
        <v>45</v>
      </c>
      <c r="E136" s="276">
        <v>0.26177138912342046</v>
      </c>
      <c r="F136" s="175">
        <v>0.29339266590758423</v>
      </c>
      <c r="G136" s="175"/>
      <c r="H136" s="175">
        <v>7.5902828483070325E-2</v>
      </c>
      <c r="I136" s="175">
        <v>0.31224760932443812</v>
      </c>
      <c r="J136" s="175">
        <v>8.2157468111084778E-2</v>
      </c>
      <c r="K136" s="175">
        <v>0</v>
      </c>
      <c r="L136" s="175">
        <v>0</v>
      </c>
      <c r="M136" s="275">
        <v>0.14289458818518663</v>
      </c>
      <c r="N136" s="44"/>
      <c r="O136" s="44"/>
    </row>
    <row r="137" spans="1:15" ht="18.399999999999999" customHeight="1">
      <c r="A137" s="69" t="s">
        <v>104</v>
      </c>
      <c r="B137" s="52" t="s">
        <v>47</v>
      </c>
      <c r="C137" s="53" t="s">
        <v>105</v>
      </c>
      <c r="D137" s="54" t="s">
        <v>41</v>
      </c>
      <c r="E137" s="678">
        <v>315058000</v>
      </c>
      <c r="F137" s="1083">
        <v>240737000</v>
      </c>
      <c r="G137" s="1089"/>
      <c r="H137" s="1083">
        <v>27095000</v>
      </c>
      <c r="I137" s="1083">
        <v>45165000</v>
      </c>
      <c r="J137" s="1083">
        <v>1867000</v>
      </c>
      <c r="K137" s="1083">
        <v>0</v>
      </c>
      <c r="L137" s="1083">
        <v>0</v>
      </c>
      <c r="M137" s="1091">
        <v>194000</v>
      </c>
      <c r="N137" s="44"/>
      <c r="O137" s="44"/>
    </row>
    <row r="138" spans="1:15" ht="18.399999999999999" customHeight="1">
      <c r="A138" s="56"/>
      <c r="B138" s="52"/>
      <c r="C138" s="53" t="s">
        <v>4</v>
      </c>
      <c r="D138" s="62" t="s">
        <v>42</v>
      </c>
      <c r="E138" s="678">
        <v>316458000</v>
      </c>
      <c r="F138" s="1083">
        <v>240737000</v>
      </c>
      <c r="G138" s="1083"/>
      <c r="H138" s="1083">
        <v>27095000</v>
      </c>
      <c r="I138" s="1083">
        <v>45165000</v>
      </c>
      <c r="J138" s="1083">
        <v>3267000</v>
      </c>
      <c r="K138" s="1083">
        <v>0</v>
      </c>
      <c r="L138" s="1083">
        <v>0</v>
      </c>
      <c r="M138" s="1091">
        <v>194000</v>
      </c>
      <c r="N138" s="44"/>
      <c r="O138" s="44"/>
    </row>
    <row r="139" spans="1:15" ht="18.399999999999999" customHeight="1">
      <c r="A139" s="56"/>
      <c r="B139" s="52"/>
      <c r="C139" s="53" t="s">
        <v>4</v>
      </c>
      <c r="D139" s="62" t="s">
        <v>43</v>
      </c>
      <c r="E139" s="678">
        <v>90499233.11999999</v>
      </c>
      <c r="F139" s="1083">
        <v>71225489.00999999</v>
      </c>
      <c r="G139" s="1083"/>
      <c r="H139" s="1083">
        <v>7182128.3900000006</v>
      </c>
      <c r="I139" s="1083">
        <v>11915545.220000003</v>
      </c>
      <c r="J139" s="1083">
        <v>176070.5</v>
      </c>
      <c r="K139" s="1083">
        <v>0</v>
      </c>
      <c r="L139" s="1083">
        <v>0</v>
      </c>
      <c r="M139" s="1091">
        <v>0</v>
      </c>
      <c r="N139" s="44"/>
      <c r="O139" s="44"/>
    </row>
    <row r="140" spans="1:15" ht="18.399999999999999" customHeight="1">
      <c r="A140" s="56"/>
      <c r="B140" s="52"/>
      <c r="C140" s="53" t="s">
        <v>4</v>
      </c>
      <c r="D140" s="62" t="s">
        <v>44</v>
      </c>
      <c r="E140" s="174">
        <v>0.28724626297380162</v>
      </c>
      <c r="F140" s="174">
        <v>0.29586432085637021</v>
      </c>
      <c r="G140" s="174"/>
      <c r="H140" s="174">
        <v>0.26507209411330507</v>
      </c>
      <c r="I140" s="174">
        <v>0.26382254444813469</v>
      </c>
      <c r="J140" s="174">
        <v>9.4306641671130162E-2</v>
      </c>
      <c r="K140" s="174">
        <v>0</v>
      </c>
      <c r="L140" s="174">
        <v>0</v>
      </c>
      <c r="M140" s="274">
        <v>0</v>
      </c>
      <c r="N140" s="44"/>
      <c r="O140" s="44"/>
    </row>
    <row r="141" spans="1:15" ht="18.399999999999999" customHeight="1">
      <c r="A141" s="58"/>
      <c r="B141" s="59"/>
      <c r="C141" s="60" t="s">
        <v>4</v>
      </c>
      <c r="D141" s="64" t="s">
        <v>45</v>
      </c>
      <c r="E141" s="175">
        <v>0.28597549475759815</v>
      </c>
      <c r="F141" s="175">
        <v>0.29586432085637021</v>
      </c>
      <c r="G141" s="175"/>
      <c r="H141" s="175">
        <v>0.26507209411330507</v>
      </c>
      <c r="I141" s="175">
        <v>0.26382254444813469</v>
      </c>
      <c r="J141" s="175">
        <v>5.389363330272421E-2</v>
      </c>
      <c r="K141" s="175">
        <v>0</v>
      </c>
      <c r="L141" s="175">
        <v>0</v>
      </c>
      <c r="M141" s="275">
        <v>0</v>
      </c>
      <c r="N141" s="44"/>
      <c r="O141" s="44"/>
    </row>
    <row r="142" spans="1:15" ht="18.399999999999999" customHeight="1">
      <c r="A142" s="51" t="s">
        <v>106</v>
      </c>
      <c r="B142" s="52" t="s">
        <v>47</v>
      </c>
      <c r="C142" s="53" t="s">
        <v>107</v>
      </c>
      <c r="D142" s="63" t="s">
        <v>41</v>
      </c>
      <c r="E142" s="678">
        <v>6920000</v>
      </c>
      <c r="F142" s="1083">
        <v>3400000</v>
      </c>
      <c r="G142" s="1089"/>
      <c r="H142" s="1083">
        <v>3000</v>
      </c>
      <c r="I142" s="1083">
        <v>3117000</v>
      </c>
      <c r="J142" s="1083">
        <v>400000</v>
      </c>
      <c r="K142" s="1083">
        <v>0</v>
      </c>
      <c r="L142" s="1083">
        <v>0</v>
      </c>
      <c r="M142" s="1091">
        <v>0</v>
      </c>
      <c r="N142" s="44"/>
      <c r="O142" s="44"/>
    </row>
    <row r="143" spans="1:15" ht="18.399999999999999" customHeight="1">
      <c r="A143" s="56"/>
      <c r="B143" s="52"/>
      <c r="C143" s="53" t="s">
        <v>4</v>
      </c>
      <c r="D143" s="62" t="s">
        <v>42</v>
      </c>
      <c r="E143" s="678">
        <v>6920000</v>
      </c>
      <c r="F143" s="1083">
        <v>3400000</v>
      </c>
      <c r="G143" s="1083"/>
      <c r="H143" s="1083">
        <v>3000</v>
      </c>
      <c r="I143" s="1083">
        <v>3117000</v>
      </c>
      <c r="J143" s="1083">
        <v>400000</v>
      </c>
      <c r="K143" s="1083">
        <v>0</v>
      </c>
      <c r="L143" s="1083">
        <v>0</v>
      </c>
      <c r="M143" s="1091">
        <v>0</v>
      </c>
      <c r="N143" s="44"/>
      <c r="O143" s="44"/>
    </row>
    <row r="144" spans="1:15" ht="18.399999999999999" customHeight="1">
      <c r="A144" s="56"/>
      <c r="B144" s="52"/>
      <c r="C144" s="53" t="s">
        <v>4</v>
      </c>
      <c r="D144" s="62" t="s">
        <v>43</v>
      </c>
      <c r="E144" s="678">
        <v>822589.53</v>
      </c>
      <c r="F144" s="1083">
        <v>283333</v>
      </c>
      <c r="G144" s="1083"/>
      <c r="H144" s="1083">
        <v>357.37</v>
      </c>
      <c r="I144" s="1083">
        <v>538899.16</v>
      </c>
      <c r="J144" s="1083">
        <v>0</v>
      </c>
      <c r="K144" s="1083">
        <v>0</v>
      </c>
      <c r="L144" s="1083">
        <v>0</v>
      </c>
      <c r="M144" s="1091">
        <v>0</v>
      </c>
      <c r="N144" s="44"/>
      <c r="O144" s="44"/>
    </row>
    <row r="145" spans="1:15" ht="18.399999999999999" customHeight="1">
      <c r="A145" s="56"/>
      <c r="B145" s="52"/>
      <c r="C145" s="53" t="s">
        <v>4</v>
      </c>
      <c r="D145" s="62" t="s">
        <v>44</v>
      </c>
      <c r="E145" s="174">
        <v>0.11887131936416186</v>
      </c>
      <c r="F145" s="174">
        <v>8.3333235294117652E-2</v>
      </c>
      <c r="G145" s="174"/>
      <c r="H145" s="174">
        <v>0.11912333333333333</v>
      </c>
      <c r="I145" s="174">
        <v>0.17289033044594163</v>
      </c>
      <c r="J145" s="174">
        <v>0</v>
      </c>
      <c r="K145" s="174">
        <v>0</v>
      </c>
      <c r="L145" s="174">
        <v>0</v>
      </c>
      <c r="M145" s="274">
        <v>0</v>
      </c>
      <c r="N145" s="44"/>
      <c r="O145" s="44"/>
    </row>
    <row r="146" spans="1:15" ht="18.399999999999999" customHeight="1">
      <c r="A146" s="58"/>
      <c r="B146" s="59"/>
      <c r="C146" s="60" t="s">
        <v>4</v>
      </c>
      <c r="D146" s="64" t="s">
        <v>45</v>
      </c>
      <c r="E146" s="175">
        <v>0.11887131936416186</v>
      </c>
      <c r="F146" s="175">
        <v>8.3333235294117652E-2</v>
      </c>
      <c r="G146" s="175"/>
      <c r="H146" s="175">
        <v>0.11912333333333333</v>
      </c>
      <c r="I146" s="175">
        <v>0.17289033044594163</v>
      </c>
      <c r="J146" s="175">
        <v>0</v>
      </c>
      <c r="K146" s="175">
        <v>0</v>
      </c>
      <c r="L146" s="175">
        <v>0</v>
      </c>
      <c r="M146" s="275">
        <v>0</v>
      </c>
      <c r="N146" s="44"/>
      <c r="O146" s="44"/>
    </row>
    <row r="147" spans="1:15" ht="18.399999999999999" customHeight="1">
      <c r="A147" s="51" t="s">
        <v>108</v>
      </c>
      <c r="B147" s="52" t="s">
        <v>47</v>
      </c>
      <c r="C147" s="53" t="s">
        <v>109</v>
      </c>
      <c r="D147" s="62" t="s">
        <v>41</v>
      </c>
      <c r="E147" s="678">
        <v>252244000</v>
      </c>
      <c r="F147" s="1083">
        <v>33635000</v>
      </c>
      <c r="G147" s="1089"/>
      <c r="H147" s="1083">
        <v>203000</v>
      </c>
      <c r="I147" s="1083">
        <v>112290000</v>
      </c>
      <c r="J147" s="1083">
        <v>13360000</v>
      </c>
      <c r="K147" s="1083">
        <v>0</v>
      </c>
      <c r="L147" s="1083">
        <v>0</v>
      </c>
      <c r="M147" s="1091">
        <v>92756000</v>
      </c>
      <c r="N147" s="44"/>
      <c r="O147" s="44"/>
    </row>
    <row r="148" spans="1:15" ht="18.399999999999999" customHeight="1">
      <c r="A148" s="56"/>
      <c r="B148" s="52"/>
      <c r="C148" s="53"/>
      <c r="D148" s="62" t="s">
        <v>42</v>
      </c>
      <c r="E148" s="678">
        <v>252244000</v>
      </c>
      <c r="F148" s="1083">
        <v>34835000</v>
      </c>
      <c r="G148" s="1083"/>
      <c r="H148" s="1083">
        <v>353000</v>
      </c>
      <c r="I148" s="1083">
        <v>110940000</v>
      </c>
      <c r="J148" s="1083">
        <v>13360000</v>
      </c>
      <c r="K148" s="1083">
        <v>0</v>
      </c>
      <c r="L148" s="1083">
        <v>0</v>
      </c>
      <c r="M148" s="1091">
        <v>92756000</v>
      </c>
      <c r="N148" s="44"/>
      <c r="O148" s="44"/>
    </row>
    <row r="149" spans="1:15" ht="18.399999999999999" customHeight="1">
      <c r="A149" s="56"/>
      <c r="B149" s="52"/>
      <c r="C149" s="53"/>
      <c r="D149" s="62" t="s">
        <v>43</v>
      </c>
      <c r="E149" s="678">
        <v>75472924.969999999</v>
      </c>
      <c r="F149" s="1083">
        <v>14286332.66</v>
      </c>
      <c r="G149" s="1083"/>
      <c r="H149" s="1083">
        <v>106424.14</v>
      </c>
      <c r="I149" s="1083">
        <v>25218100.18999999</v>
      </c>
      <c r="J149" s="1083">
        <v>32638.46</v>
      </c>
      <c r="K149" s="1083">
        <v>0</v>
      </c>
      <c r="L149" s="1083">
        <v>0</v>
      </c>
      <c r="M149" s="1091">
        <v>35829429.520000003</v>
      </c>
      <c r="N149" s="44"/>
      <c r="O149" s="44"/>
    </row>
    <row r="150" spans="1:15" ht="18.399999999999999" customHeight="1">
      <c r="A150" s="56"/>
      <c r="B150" s="52"/>
      <c r="C150" s="53"/>
      <c r="D150" s="62" t="s">
        <v>44</v>
      </c>
      <c r="E150" s="174">
        <v>0.29920602658536971</v>
      </c>
      <c r="F150" s="174">
        <v>0.42474602824438829</v>
      </c>
      <c r="G150" s="174"/>
      <c r="H150" s="174">
        <v>0.52425684729064037</v>
      </c>
      <c r="I150" s="174">
        <v>0.22458010677709495</v>
      </c>
      <c r="J150" s="174">
        <v>2.4429985029940119E-3</v>
      </c>
      <c r="K150" s="174">
        <v>0</v>
      </c>
      <c r="L150" s="174">
        <v>0</v>
      </c>
      <c r="M150" s="274">
        <v>0.38627613868644617</v>
      </c>
      <c r="N150" s="44"/>
      <c r="O150" s="44"/>
    </row>
    <row r="151" spans="1:15" ht="18.399999999999999" customHeight="1">
      <c r="A151" s="58"/>
      <c r="B151" s="59"/>
      <c r="C151" s="60"/>
      <c r="D151" s="64" t="s">
        <v>45</v>
      </c>
      <c r="E151" s="175">
        <v>0.29920602658536971</v>
      </c>
      <c r="F151" s="175">
        <v>0.41011432926654229</v>
      </c>
      <c r="G151" s="175"/>
      <c r="H151" s="175">
        <v>0.30148481586402265</v>
      </c>
      <c r="I151" s="175">
        <v>0.22731296367405796</v>
      </c>
      <c r="J151" s="175">
        <v>2.4429985029940119E-3</v>
      </c>
      <c r="K151" s="175">
        <v>0</v>
      </c>
      <c r="L151" s="175">
        <v>0</v>
      </c>
      <c r="M151" s="275">
        <v>0.38627613868644617</v>
      </c>
      <c r="N151" s="44"/>
      <c r="O151" s="44"/>
    </row>
    <row r="152" spans="1:15" ht="18.399999999999999" customHeight="1">
      <c r="A152" s="51" t="s">
        <v>110</v>
      </c>
      <c r="B152" s="52" t="s">
        <v>47</v>
      </c>
      <c r="C152" s="53" t="s">
        <v>712</v>
      </c>
      <c r="D152" s="62" t="s">
        <v>41</v>
      </c>
      <c r="E152" s="678">
        <v>21327477000</v>
      </c>
      <c r="F152" s="1083">
        <v>19312332000</v>
      </c>
      <c r="G152" s="1089"/>
      <c r="H152" s="1083">
        <v>61772000</v>
      </c>
      <c r="I152" s="1083">
        <v>987117000</v>
      </c>
      <c r="J152" s="1083">
        <v>531859000</v>
      </c>
      <c r="K152" s="1083">
        <v>0</v>
      </c>
      <c r="L152" s="1083">
        <v>0</v>
      </c>
      <c r="M152" s="1091">
        <v>434397000</v>
      </c>
      <c r="N152" s="44"/>
      <c r="O152" s="44"/>
    </row>
    <row r="153" spans="1:15" ht="18.399999999999999" customHeight="1">
      <c r="A153" s="56"/>
      <c r="B153" s="52"/>
      <c r="C153" s="53" t="s">
        <v>4</v>
      </c>
      <c r="D153" s="62" t="s">
        <v>42</v>
      </c>
      <c r="E153" s="678">
        <v>21336030350</v>
      </c>
      <c r="F153" s="1083">
        <v>19345838408</v>
      </c>
      <c r="G153" s="1083"/>
      <c r="H153" s="1083">
        <v>61772000</v>
      </c>
      <c r="I153" s="1083">
        <v>962163942</v>
      </c>
      <c r="J153" s="1083">
        <v>531859000</v>
      </c>
      <c r="K153" s="1083">
        <v>0</v>
      </c>
      <c r="L153" s="1083">
        <v>0</v>
      </c>
      <c r="M153" s="1091">
        <v>434397000</v>
      </c>
      <c r="N153" s="44"/>
      <c r="O153" s="44"/>
    </row>
    <row r="154" spans="1:15" ht="18.399999999999999" customHeight="1">
      <c r="A154" s="56"/>
      <c r="B154" s="52"/>
      <c r="C154" s="53" t="s">
        <v>4</v>
      </c>
      <c r="D154" s="62" t="s">
        <v>43</v>
      </c>
      <c r="E154" s="678">
        <v>6956508564.3800011</v>
      </c>
      <c r="F154" s="1083">
        <v>6347219545.0100002</v>
      </c>
      <c r="G154" s="1083"/>
      <c r="H154" s="1083">
        <v>18998543.050000001</v>
      </c>
      <c r="I154" s="1083">
        <v>383298604.17999989</v>
      </c>
      <c r="J154" s="1083">
        <v>124912331.03999999</v>
      </c>
      <c r="K154" s="1083">
        <v>0</v>
      </c>
      <c r="L154" s="1083">
        <v>0</v>
      </c>
      <c r="M154" s="1091">
        <v>82079541.099999994</v>
      </c>
      <c r="N154" s="44"/>
      <c r="O154" s="44"/>
    </row>
    <row r="155" spans="1:15" ht="18.399999999999999" customHeight="1">
      <c r="A155" s="56"/>
      <c r="B155" s="52"/>
      <c r="C155" s="53" t="s">
        <v>4</v>
      </c>
      <c r="D155" s="62" t="s">
        <v>44</v>
      </c>
      <c r="E155" s="174">
        <v>0.32617587933068692</v>
      </c>
      <c r="F155" s="174">
        <v>0.32866147625310088</v>
      </c>
      <c r="G155" s="174"/>
      <c r="H155" s="174">
        <v>0.30755913763517451</v>
      </c>
      <c r="I155" s="174">
        <v>0.38830108708491484</v>
      </c>
      <c r="J155" s="174">
        <v>0.23485986142943899</v>
      </c>
      <c r="K155" s="174">
        <v>0</v>
      </c>
      <c r="L155" s="174">
        <v>0</v>
      </c>
      <c r="M155" s="274">
        <v>0.18895052475040111</v>
      </c>
      <c r="N155" s="44"/>
      <c r="O155" s="44"/>
    </row>
    <row r="156" spans="1:15" ht="18.399999999999999" customHeight="1">
      <c r="A156" s="58"/>
      <c r="B156" s="59"/>
      <c r="C156" s="60" t="s">
        <v>4</v>
      </c>
      <c r="D156" s="64" t="s">
        <v>45</v>
      </c>
      <c r="E156" s="175">
        <v>0.32604511946525239</v>
      </c>
      <c r="F156" s="175">
        <v>0.32809224449974017</v>
      </c>
      <c r="G156" s="175"/>
      <c r="H156" s="175">
        <v>0.30755913763517451</v>
      </c>
      <c r="I156" s="175">
        <v>0.39837140787385678</v>
      </c>
      <c r="J156" s="175">
        <v>0.23485986142943899</v>
      </c>
      <c r="K156" s="175">
        <v>0</v>
      </c>
      <c r="L156" s="175">
        <v>0</v>
      </c>
      <c r="M156" s="275">
        <v>0.18895052475040111</v>
      </c>
      <c r="N156" s="44"/>
      <c r="O156" s="44"/>
    </row>
    <row r="157" spans="1:15" ht="18.399999999999999" customHeight="1">
      <c r="A157" s="51" t="s">
        <v>112</v>
      </c>
      <c r="B157" s="52" t="s">
        <v>47</v>
      </c>
      <c r="C157" s="53" t="s">
        <v>113</v>
      </c>
      <c r="D157" s="63" t="s">
        <v>41</v>
      </c>
      <c r="E157" s="678">
        <v>49015371000</v>
      </c>
      <c r="F157" s="1083">
        <v>1975770000</v>
      </c>
      <c r="G157" s="1089"/>
      <c r="H157" s="1083">
        <v>8874493000</v>
      </c>
      <c r="I157" s="1083">
        <v>23811684000</v>
      </c>
      <c r="J157" s="1083">
        <v>14353424000</v>
      </c>
      <c r="K157" s="1083">
        <v>0</v>
      </c>
      <c r="L157" s="1083">
        <v>0</v>
      </c>
      <c r="M157" s="1091">
        <v>0</v>
      </c>
      <c r="N157" s="44"/>
      <c r="O157" s="44"/>
    </row>
    <row r="158" spans="1:15" ht="18.399999999999999" customHeight="1">
      <c r="A158" s="56"/>
      <c r="B158" s="52"/>
      <c r="C158" s="53" t="s">
        <v>4</v>
      </c>
      <c r="D158" s="62" t="s">
        <v>42</v>
      </c>
      <c r="E158" s="678">
        <v>49016881000.000008</v>
      </c>
      <c r="F158" s="1083">
        <v>1979064000</v>
      </c>
      <c r="G158" s="1083"/>
      <c r="H158" s="1083">
        <v>8745161295.4400005</v>
      </c>
      <c r="I158" s="1083">
        <v>23938851704.560005</v>
      </c>
      <c r="J158" s="1083">
        <v>14353804000</v>
      </c>
      <c r="K158" s="1083">
        <v>0</v>
      </c>
      <c r="L158" s="1083">
        <v>0</v>
      </c>
      <c r="M158" s="1091">
        <v>0</v>
      </c>
      <c r="N158" s="44"/>
      <c r="O158" s="44"/>
    </row>
    <row r="159" spans="1:15" ht="18.399999999999999" customHeight="1">
      <c r="A159" s="56"/>
      <c r="B159" s="52"/>
      <c r="C159" s="53" t="s">
        <v>4</v>
      </c>
      <c r="D159" s="62" t="s">
        <v>43</v>
      </c>
      <c r="E159" s="678">
        <v>12920281207.680004</v>
      </c>
      <c r="F159" s="1083">
        <v>625334782.31000006</v>
      </c>
      <c r="G159" s="1083"/>
      <c r="H159" s="1083">
        <v>2906926202.1199999</v>
      </c>
      <c r="I159" s="1083">
        <v>6635618932.5700035</v>
      </c>
      <c r="J159" s="1083">
        <v>2752401290.6799998</v>
      </c>
      <c r="K159" s="1083">
        <v>0</v>
      </c>
      <c r="L159" s="1083">
        <v>0</v>
      </c>
      <c r="M159" s="1091">
        <v>0</v>
      </c>
      <c r="N159" s="44"/>
      <c r="O159" s="44"/>
    </row>
    <row r="160" spans="1:15" ht="18.399999999999999" customHeight="1">
      <c r="A160" s="56"/>
      <c r="B160" s="52"/>
      <c r="C160" s="53" t="s">
        <v>4</v>
      </c>
      <c r="D160" s="62" t="s">
        <v>44</v>
      </c>
      <c r="E160" s="174">
        <v>0.2635965197056247</v>
      </c>
      <c r="F160" s="174">
        <v>0.31650181059030152</v>
      </c>
      <c r="G160" s="174"/>
      <c r="H160" s="174">
        <v>0.32755969294471243</v>
      </c>
      <c r="I160" s="174">
        <v>0.27867071193158804</v>
      </c>
      <c r="J160" s="174">
        <v>0.19175921304073507</v>
      </c>
      <c r="K160" s="174">
        <v>0</v>
      </c>
      <c r="L160" s="174">
        <v>0</v>
      </c>
      <c r="M160" s="660">
        <v>0</v>
      </c>
      <c r="N160" s="44"/>
      <c r="O160" s="44"/>
    </row>
    <row r="161" spans="1:15" ht="18.399999999999999" customHeight="1">
      <c r="A161" s="58"/>
      <c r="B161" s="59"/>
      <c r="C161" s="60" t="s">
        <v>4</v>
      </c>
      <c r="D161" s="64" t="s">
        <v>45</v>
      </c>
      <c r="E161" s="175">
        <v>0.26358839942671997</v>
      </c>
      <c r="F161" s="175">
        <v>0.31597501763965191</v>
      </c>
      <c r="G161" s="175"/>
      <c r="H161" s="175">
        <v>0.33240395504606207</v>
      </c>
      <c r="I161" s="175">
        <v>0.27719036044264456</v>
      </c>
      <c r="J161" s="175">
        <v>0.19175413644215847</v>
      </c>
      <c r="K161" s="175">
        <v>0</v>
      </c>
      <c r="L161" s="175">
        <v>0</v>
      </c>
      <c r="M161" s="661">
        <v>0</v>
      </c>
      <c r="N161" s="44"/>
      <c r="O161" s="44"/>
    </row>
    <row r="162" spans="1:15" ht="18.399999999999999" customHeight="1">
      <c r="A162" s="51" t="s">
        <v>114</v>
      </c>
      <c r="B162" s="52" t="s">
        <v>47</v>
      </c>
      <c r="C162" s="53" t="s">
        <v>115</v>
      </c>
      <c r="D162" s="62" t="s">
        <v>41</v>
      </c>
      <c r="E162" s="678">
        <v>467320000</v>
      </c>
      <c r="F162" s="1083">
        <v>37970000</v>
      </c>
      <c r="G162" s="1089"/>
      <c r="H162" s="1083">
        <v>15858000</v>
      </c>
      <c r="I162" s="1083">
        <v>377260000</v>
      </c>
      <c r="J162" s="1083">
        <v>1249000</v>
      </c>
      <c r="K162" s="1083">
        <v>0</v>
      </c>
      <c r="L162" s="1083">
        <v>0</v>
      </c>
      <c r="M162" s="1091">
        <v>34983000</v>
      </c>
      <c r="N162" s="44"/>
      <c r="O162" s="44"/>
    </row>
    <row r="163" spans="1:15" ht="18.399999999999999" customHeight="1">
      <c r="A163" s="56"/>
      <c r="B163" s="52"/>
      <c r="C163" s="53" t="s">
        <v>4</v>
      </c>
      <c r="D163" s="62" t="s">
        <v>42</v>
      </c>
      <c r="E163" s="678">
        <v>544861699</v>
      </c>
      <c r="F163" s="1083">
        <v>112365653</v>
      </c>
      <c r="G163" s="1083"/>
      <c r="H163" s="1083">
        <v>15843981</v>
      </c>
      <c r="I163" s="1083">
        <v>379902346</v>
      </c>
      <c r="J163" s="1083">
        <v>1249000</v>
      </c>
      <c r="K163" s="1083">
        <v>0</v>
      </c>
      <c r="L163" s="1083">
        <v>0</v>
      </c>
      <c r="M163" s="1091">
        <v>35500719</v>
      </c>
      <c r="N163" s="44"/>
      <c r="O163" s="44"/>
    </row>
    <row r="164" spans="1:15" ht="18.399999999999999" customHeight="1">
      <c r="A164" s="56"/>
      <c r="B164" s="52"/>
      <c r="C164" s="53" t="s">
        <v>4</v>
      </c>
      <c r="D164" s="62" t="s">
        <v>43</v>
      </c>
      <c r="E164" s="678">
        <v>181840449.33000001</v>
      </c>
      <c r="F164" s="1083">
        <v>89065510.120000005</v>
      </c>
      <c r="G164" s="1083"/>
      <c r="H164" s="1083">
        <v>2716607.0500000003</v>
      </c>
      <c r="I164" s="1083">
        <v>79170725.220000014</v>
      </c>
      <c r="J164" s="1083">
        <v>42498.27</v>
      </c>
      <c r="K164" s="1083">
        <v>0</v>
      </c>
      <c r="L164" s="1083">
        <v>0</v>
      </c>
      <c r="M164" s="1091">
        <v>10845108.669999998</v>
      </c>
      <c r="N164" s="44"/>
      <c r="O164" s="44"/>
    </row>
    <row r="165" spans="1:15" ht="18.399999999999999" customHeight="1">
      <c r="A165" s="56"/>
      <c r="B165" s="52"/>
      <c r="C165" s="53" t="s">
        <v>4</v>
      </c>
      <c r="D165" s="62" t="s">
        <v>44</v>
      </c>
      <c r="E165" s="174">
        <v>0.38911334702131306</v>
      </c>
      <c r="F165" s="174">
        <v>2.3456810671582828</v>
      </c>
      <c r="G165" s="174"/>
      <c r="H165" s="174">
        <v>0.17130830180350615</v>
      </c>
      <c r="I165" s="174">
        <v>0.20985719456078039</v>
      </c>
      <c r="J165" s="707">
        <v>3.4025836669335466E-2</v>
      </c>
      <c r="K165" s="174">
        <v>0</v>
      </c>
      <c r="L165" s="174">
        <v>0</v>
      </c>
      <c r="M165" s="274">
        <v>0.31001082440042299</v>
      </c>
      <c r="N165" s="44"/>
      <c r="O165" s="44"/>
    </row>
    <row r="166" spans="1:15" ht="18.399999999999999" customHeight="1">
      <c r="A166" s="58"/>
      <c r="B166" s="59"/>
      <c r="C166" s="60" t="s">
        <v>4</v>
      </c>
      <c r="D166" s="61" t="s">
        <v>45</v>
      </c>
      <c r="E166" s="276">
        <v>0.33373689078115953</v>
      </c>
      <c r="F166" s="175">
        <v>0.79263999044263111</v>
      </c>
      <c r="G166" s="175"/>
      <c r="H166" s="175">
        <v>0.17145987804453947</v>
      </c>
      <c r="I166" s="175">
        <v>0.20839756862148995</v>
      </c>
      <c r="J166" s="175">
        <v>3.4025836669335466E-2</v>
      </c>
      <c r="K166" s="175">
        <v>0</v>
      </c>
      <c r="L166" s="175">
        <v>0</v>
      </c>
      <c r="M166" s="275">
        <v>0.30548983162848048</v>
      </c>
      <c r="N166" s="44"/>
      <c r="O166" s="44"/>
    </row>
    <row r="167" spans="1:15" ht="18.399999999999999" customHeight="1">
      <c r="A167" s="51" t="s">
        <v>116</v>
      </c>
      <c r="B167" s="52" t="s">
        <v>47</v>
      </c>
      <c r="C167" s="53" t="s">
        <v>117</v>
      </c>
      <c r="D167" s="54" t="s">
        <v>41</v>
      </c>
      <c r="E167" s="678">
        <v>428201000</v>
      </c>
      <c r="F167" s="1083">
        <v>1700000</v>
      </c>
      <c r="G167" s="1089"/>
      <c r="H167" s="1083">
        <v>2507000</v>
      </c>
      <c r="I167" s="1083">
        <v>377172000</v>
      </c>
      <c r="J167" s="1083">
        <v>7441000</v>
      </c>
      <c r="K167" s="1083">
        <v>0</v>
      </c>
      <c r="L167" s="1083">
        <v>0</v>
      </c>
      <c r="M167" s="1091">
        <v>39381000</v>
      </c>
      <c r="N167" s="44"/>
      <c r="O167" s="44"/>
    </row>
    <row r="168" spans="1:15" ht="18.399999999999999" customHeight="1">
      <c r="A168" s="56"/>
      <c r="B168" s="52"/>
      <c r="C168" s="53" t="s">
        <v>4</v>
      </c>
      <c r="D168" s="62" t="s">
        <v>42</v>
      </c>
      <c r="E168" s="678">
        <v>428512230.38999999</v>
      </c>
      <c r="F168" s="1083">
        <v>1700000</v>
      </c>
      <c r="G168" s="1083"/>
      <c r="H168" s="1083">
        <v>2862973</v>
      </c>
      <c r="I168" s="1083">
        <v>376996002</v>
      </c>
      <c r="J168" s="1083">
        <v>7492255.3899999997</v>
      </c>
      <c r="K168" s="1083">
        <v>0</v>
      </c>
      <c r="L168" s="1083">
        <v>0</v>
      </c>
      <c r="M168" s="1091">
        <v>39461000</v>
      </c>
      <c r="N168" s="44"/>
      <c r="O168" s="44"/>
    </row>
    <row r="169" spans="1:15" ht="18.399999999999999" customHeight="1">
      <c r="A169" s="56"/>
      <c r="B169" s="52"/>
      <c r="C169" s="53" t="s">
        <v>4</v>
      </c>
      <c r="D169" s="62" t="s">
        <v>43</v>
      </c>
      <c r="E169" s="678">
        <v>116914445.15000005</v>
      </c>
      <c r="F169" s="1083">
        <v>596187.11</v>
      </c>
      <c r="G169" s="1083"/>
      <c r="H169" s="1083">
        <v>736103.0199999999</v>
      </c>
      <c r="I169" s="1083">
        <v>103905908.85000005</v>
      </c>
      <c r="J169" s="1083">
        <v>255849</v>
      </c>
      <c r="K169" s="1083">
        <v>0</v>
      </c>
      <c r="L169" s="1083">
        <v>0</v>
      </c>
      <c r="M169" s="1091">
        <v>11420397.170000002</v>
      </c>
      <c r="N169" s="44"/>
      <c r="O169" s="44"/>
    </row>
    <row r="170" spans="1:15" ht="18.399999999999999" customHeight="1">
      <c r="A170" s="56"/>
      <c r="B170" s="52"/>
      <c r="C170" s="53" t="s">
        <v>4</v>
      </c>
      <c r="D170" s="62" t="s">
        <v>44</v>
      </c>
      <c r="E170" s="174">
        <v>0.27303636644940121</v>
      </c>
      <c r="F170" s="174">
        <v>0.35069830000000002</v>
      </c>
      <c r="G170" s="174"/>
      <c r="H170" s="174">
        <v>0.29361907459114478</v>
      </c>
      <c r="I170" s="174">
        <v>0.2754868040310523</v>
      </c>
      <c r="J170" s="174">
        <v>3.4383684988576801E-2</v>
      </c>
      <c r="K170" s="174">
        <v>0</v>
      </c>
      <c r="L170" s="174">
        <v>0</v>
      </c>
      <c r="M170" s="274">
        <v>0.2899976427718951</v>
      </c>
      <c r="N170" s="44"/>
      <c r="O170" s="44"/>
    </row>
    <row r="171" spans="1:15" ht="18.399999999999999" customHeight="1">
      <c r="A171" s="58"/>
      <c r="B171" s="59"/>
      <c r="C171" s="60" t="s">
        <v>4</v>
      </c>
      <c r="D171" s="64" t="s">
        <v>45</v>
      </c>
      <c r="E171" s="175">
        <v>0.27283805888945856</v>
      </c>
      <c r="F171" s="175">
        <v>0.35069830000000002</v>
      </c>
      <c r="G171" s="175"/>
      <c r="H171" s="175">
        <v>0.25711140831576124</v>
      </c>
      <c r="I171" s="175">
        <v>0.27561541315761767</v>
      </c>
      <c r="J171" s="175">
        <v>3.4148462202914842E-2</v>
      </c>
      <c r="K171" s="175">
        <v>0</v>
      </c>
      <c r="L171" s="175">
        <v>0</v>
      </c>
      <c r="M171" s="275">
        <v>0.28940972529839593</v>
      </c>
      <c r="N171" s="44"/>
      <c r="O171" s="44"/>
    </row>
    <row r="172" spans="1:15" ht="18.399999999999999" customHeight="1">
      <c r="A172" s="51" t="s">
        <v>118</v>
      </c>
      <c r="B172" s="52" t="s">
        <v>47</v>
      </c>
      <c r="C172" s="53" t="s">
        <v>119</v>
      </c>
      <c r="D172" s="62" t="s">
        <v>41</v>
      </c>
      <c r="E172" s="678">
        <v>1242724000</v>
      </c>
      <c r="F172" s="1083">
        <v>666360000</v>
      </c>
      <c r="G172" s="1089"/>
      <c r="H172" s="1083">
        <v>8385000</v>
      </c>
      <c r="I172" s="1083">
        <v>483154000</v>
      </c>
      <c r="J172" s="1083">
        <v>36736000</v>
      </c>
      <c r="K172" s="1083">
        <v>0</v>
      </c>
      <c r="L172" s="1083">
        <v>0</v>
      </c>
      <c r="M172" s="1091">
        <v>48089000</v>
      </c>
      <c r="N172" s="44"/>
      <c r="O172" s="44"/>
    </row>
    <row r="173" spans="1:15" ht="18.399999999999999" customHeight="1">
      <c r="A173" s="56"/>
      <c r="B173" s="52"/>
      <c r="C173" s="53" t="s">
        <v>4</v>
      </c>
      <c r="D173" s="62" t="s">
        <v>42</v>
      </c>
      <c r="E173" s="678">
        <v>1245411958</v>
      </c>
      <c r="F173" s="1083">
        <v>666031334</v>
      </c>
      <c r="G173" s="1083"/>
      <c r="H173" s="1083">
        <v>8385000</v>
      </c>
      <c r="I173" s="1083">
        <v>483512596</v>
      </c>
      <c r="J173" s="1083">
        <v>36706000</v>
      </c>
      <c r="K173" s="1083">
        <v>0</v>
      </c>
      <c r="L173" s="1083">
        <v>0</v>
      </c>
      <c r="M173" s="1091">
        <v>50777028</v>
      </c>
      <c r="N173" s="44"/>
      <c r="O173" s="44"/>
    </row>
    <row r="174" spans="1:15" ht="18.399999999999999" customHeight="1">
      <c r="A174" s="56"/>
      <c r="B174" s="52"/>
      <c r="C174" s="53" t="s">
        <v>4</v>
      </c>
      <c r="D174" s="62" t="s">
        <v>43</v>
      </c>
      <c r="E174" s="678">
        <v>232128798.46999994</v>
      </c>
      <c r="F174" s="1083">
        <v>75982830.5</v>
      </c>
      <c r="G174" s="1083"/>
      <c r="H174" s="1083">
        <v>2276683.3600000003</v>
      </c>
      <c r="I174" s="1083">
        <v>140938945.18999997</v>
      </c>
      <c r="J174" s="1083">
        <v>1472133.98</v>
      </c>
      <c r="K174" s="1083">
        <v>0</v>
      </c>
      <c r="L174" s="1083">
        <v>0</v>
      </c>
      <c r="M174" s="1091">
        <v>11458205.440000001</v>
      </c>
      <c r="N174" s="44"/>
      <c r="O174" s="44"/>
    </row>
    <row r="175" spans="1:15" ht="18.399999999999999" customHeight="1">
      <c r="A175" s="56"/>
      <c r="B175" s="52"/>
      <c r="C175" s="53" t="s">
        <v>4</v>
      </c>
      <c r="D175" s="62" t="s">
        <v>44</v>
      </c>
      <c r="E175" s="174">
        <v>0.18679030779964009</v>
      </c>
      <c r="F175" s="174">
        <v>0.1140266980310943</v>
      </c>
      <c r="G175" s="174"/>
      <c r="H175" s="174">
        <v>0.27151858795468103</v>
      </c>
      <c r="I175" s="174">
        <v>0.29170605063809874</v>
      </c>
      <c r="J175" s="174">
        <v>4.0073333514808365E-2</v>
      </c>
      <c r="K175" s="174">
        <v>0</v>
      </c>
      <c r="L175" s="174">
        <v>0</v>
      </c>
      <c r="M175" s="274">
        <v>0.23827081952213608</v>
      </c>
      <c r="N175" s="44"/>
      <c r="O175" s="44"/>
    </row>
    <row r="176" spans="1:15" ht="18.399999999999999" customHeight="1">
      <c r="A176" s="58"/>
      <c r="B176" s="59"/>
      <c r="C176" s="60" t="s">
        <v>4</v>
      </c>
      <c r="D176" s="64" t="s">
        <v>45</v>
      </c>
      <c r="E176" s="175">
        <v>0.18638716047240647</v>
      </c>
      <c r="F176" s="175">
        <v>0.11408296670318517</v>
      </c>
      <c r="G176" s="175"/>
      <c r="H176" s="175">
        <v>0.27151858795468103</v>
      </c>
      <c r="I176" s="175">
        <v>0.29148970751942926</v>
      </c>
      <c r="J176" s="175">
        <v>4.010608565357162E-2</v>
      </c>
      <c r="K176" s="175">
        <v>0</v>
      </c>
      <c r="L176" s="175">
        <v>0</v>
      </c>
      <c r="M176" s="275">
        <v>0.22565726847975429</v>
      </c>
      <c r="N176" s="44"/>
      <c r="O176" s="44"/>
    </row>
    <row r="177" spans="1:15" ht="18.399999999999999" customHeight="1">
      <c r="A177" s="51" t="s">
        <v>120</v>
      </c>
      <c r="B177" s="52" t="s">
        <v>47</v>
      </c>
      <c r="C177" s="53" t="s">
        <v>121</v>
      </c>
      <c r="D177" s="62" t="s">
        <v>41</v>
      </c>
      <c r="E177" s="678">
        <v>3484304000</v>
      </c>
      <c r="F177" s="1083">
        <v>1986119000</v>
      </c>
      <c r="G177" s="1089"/>
      <c r="H177" s="1083">
        <v>34000</v>
      </c>
      <c r="I177" s="1083">
        <v>16932000</v>
      </c>
      <c r="J177" s="1083">
        <v>109753000</v>
      </c>
      <c r="K177" s="1083">
        <v>0</v>
      </c>
      <c r="L177" s="1083">
        <v>0</v>
      </c>
      <c r="M177" s="1091">
        <v>1371466000</v>
      </c>
      <c r="N177" s="44"/>
      <c r="O177" s="44"/>
    </row>
    <row r="178" spans="1:15" ht="18.399999999999999" customHeight="1">
      <c r="A178" s="56"/>
      <c r="B178" s="52"/>
      <c r="C178" s="53" t="s">
        <v>4</v>
      </c>
      <c r="D178" s="62" t="s">
        <v>42</v>
      </c>
      <c r="E178" s="678">
        <v>3764304000</v>
      </c>
      <c r="F178" s="1083">
        <v>2266119000</v>
      </c>
      <c r="G178" s="1083"/>
      <c r="H178" s="1083">
        <v>54000</v>
      </c>
      <c r="I178" s="1083">
        <v>16912000</v>
      </c>
      <c r="J178" s="1083">
        <v>109753000</v>
      </c>
      <c r="K178" s="1083">
        <v>0</v>
      </c>
      <c r="L178" s="1083">
        <v>0</v>
      </c>
      <c r="M178" s="1091">
        <v>1371466000</v>
      </c>
      <c r="N178" s="44"/>
      <c r="O178" s="44"/>
    </row>
    <row r="179" spans="1:15" ht="18.399999999999999" customHeight="1">
      <c r="A179" s="56"/>
      <c r="B179" s="52"/>
      <c r="C179" s="53" t="s">
        <v>4</v>
      </c>
      <c r="D179" s="62" t="s">
        <v>43</v>
      </c>
      <c r="E179" s="678">
        <v>1966420596.4699998</v>
      </c>
      <c r="F179" s="1083">
        <v>887639404.56999993</v>
      </c>
      <c r="G179" s="1083"/>
      <c r="H179" s="1083">
        <v>35848.58</v>
      </c>
      <c r="I179" s="1083">
        <v>4585963.9100000011</v>
      </c>
      <c r="J179" s="1083">
        <v>11643379.810000001</v>
      </c>
      <c r="K179" s="1083">
        <v>0</v>
      </c>
      <c r="L179" s="1083">
        <v>0</v>
      </c>
      <c r="M179" s="1091">
        <v>1062515999.6</v>
      </c>
      <c r="N179" s="44"/>
      <c r="O179" s="44"/>
    </row>
    <row r="180" spans="1:15" ht="18.399999999999999" customHeight="1">
      <c r="A180" s="56"/>
      <c r="B180" s="52"/>
      <c r="C180" s="53" t="s">
        <v>4</v>
      </c>
      <c r="D180" s="62" t="s">
        <v>44</v>
      </c>
      <c r="E180" s="174">
        <v>0.56436539305123767</v>
      </c>
      <c r="F180" s="174">
        <v>0.44692156138177014</v>
      </c>
      <c r="G180" s="174"/>
      <c r="H180" s="174">
        <v>1.05437</v>
      </c>
      <c r="I180" s="174">
        <v>0.27084596680841017</v>
      </c>
      <c r="J180" s="174">
        <v>0.10608712117208642</v>
      </c>
      <c r="K180" s="174">
        <v>0</v>
      </c>
      <c r="L180" s="174">
        <v>0</v>
      </c>
      <c r="M180" s="274">
        <v>0.7747301060325229</v>
      </c>
      <c r="N180" s="44"/>
      <c r="O180" s="44"/>
    </row>
    <row r="181" spans="1:15" ht="18.399999999999999" customHeight="1">
      <c r="A181" s="58"/>
      <c r="B181" s="59"/>
      <c r="C181" s="60" t="s">
        <v>4</v>
      </c>
      <c r="D181" s="64" t="s">
        <v>45</v>
      </c>
      <c r="E181" s="175">
        <v>0.52238623566800124</v>
      </c>
      <c r="F181" s="175">
        <v>0.39170026135873709</v>
      </c>
      <c r="G181" s="175"/>
      <c r="H181" s="175">
        <v>0.66386259259259262</v>
      </c>
      <c r="I181" s="175">
        <v>0.27116626714758757</v>
      </c>
      <c r="J181" s="175">
        <v>0.10608712117208642</v>
      </c>
      <c r="K181" s="175">
        <v>0</v>
      </c>
      <c r="L181" s="175">
        <v>0</v>
      </c>
      <c r="M181" s="275">
        <v>0.7747301060325229</v>
      </c>
      <c r="N181" s="44"/>
      <c r="O181" s="44"/>
    </row>
    <row r="182" spans="1:15" ht="18.399999999999999" customHeight="1">
      <c r="A182" s="51" t="s">
        <v>122</v>
      </c>
      <c r="B182" s="52" t="s">
        <v>47</v>
      </c>
      <c r="C182" s="53" t="s">
        <v>123</v>
      </c>
      <c r="D182" s="62" t="s">
        <v>41</v>
      </c>
      <c r="E182" s="678">
        <v>1963470000</v>
      </c>
      <c r="F182" s="1083">
        <v>5000000</v>
      </c>
      <c r="G182" s="1089"/>
      <c r="H182" s="1083">
        <v>656000</v>
      </c>
      <c r="I182" s="1083">
        <v>54934000</v>
      </c>
      <c r="J182" s="1083">
        <v>5149000</v>
      </c>
      <c r="K182" s="1083">
        <v>0</v>
      </c>
      <c r="L182" s="1083">
        <v>0</v>
      </c>
      <c r="M182" s="1091">
        <v>1897731000</v>
      </c>
      <c r="N182" s="44"/>
      <c r="O182" s="44"/>
    </row>
    <row r="183" spans="1:15" ht="18.399999999999999" customHeight="1">
      <c r="A183" s="56"/>
      <c r="B183" s="52"/>
      <c r="C183" s="53" t="s">
        <v>4</v>
      </c>
      <c r="D183" s="62" t="s">
        <v>42</v>
      </c>
      <c r="E183" s="678">
        <v>1966340945</v>
      </c>
      <c r="F183" s="1083">
        <v>6139957</v>
      </c>
      <c r="G183" s="1083"/>
      <c r="H183" s="1083">
        <v>695000</v>
      </c>
      <c r="I183" s="1083">
        <v>55909244</v>
      </c>
      <c r="J183" s="1083">
        <v>5149000</v>
      </c>
      <c r="K183" s="1083">
        <v>0</v>
      </c>
      <c r="L183" s="1083">
        <v>0</v>
      </c>
      <c r="M183" s="1091">
        <v>1898447744</v>
      </c>
      <c r="N183" s="44"/>
      <c r="O183" s="44"/>
    </row>
    <row r="184" spans="1:15" ht="18.399999999999999" customHeight="1">
      <c r="A184" s="56"/>
      <c r="B184" s="52"/>
      <c r="C184" s="53" t="s">
        <v>4</v>
      </c>
      <c r="D184" s="62" t="s">
        <v>43</v>
      </c>
      <c r="E184" s="678">
        <v>797752366.92999983</v>
      </c>
      <c r="F184" s="1083">
        <v>983548</v>
      </c>
      <c r="G184" s="1083"/>
      <c r="H184" s="1083">
        <v>161271.63999999998</v>
      </c>
      <c r="I184" s="1083">
        <v>12369066.039999997</v>
      </c>
      <c r="J184" s="1083">
        <v>123922.25</v>
      </c>
      <c r="K184" s="1083">
        <v>0</v>
      </c>
      <c r="L184" s="1083">
        <v>0</v>
      </c>
      <c r="M184" s="1091">
        <v>784114558.99999988</v>
      </c>
      <c r="N184" s="44"/>
      <c r="O184" s="44"/>
    </row>
    <row r="185" spans="1:15" ht="18.399999999999999" customHeight="1">
      <c r="A185" s="56"/>
      <c r="B185" s="52"/>
      <c r="C185" s="53" t="s">
        <v>4</v>
      </c>
      <c r="D185" s="62" t="s">
        <v>44</v>
      </c>
      <c r="E185" s="174">
        <v>0.40629720185691648</v>
      </c>
      <c r="F185" s="707">
        <v>0.19670960000000001</v>
      </c>
      <c r="G185" s="707"/>
      <c r="H185" s="174">
        <v>0.24584091463414631</v>
      </c>
      <c r="I185" s="174">
        <v>0.22516230458368219</v>
      </c>
      <c r="J185" s="174">
        <v>2.4067246067197515E-2</v>
      </c>
      <c r="K185" s="174">
        <v>0</v>
      </c>
      <c r="L185" s="174">
        <v>0</v>
      </c>
      <c r="M185" s="274">
        <v>0.41318530339652981</v>
      </c>
      <c r="N185" s="44"/>
      <c r="O185" s="44"/>
    </row>
    <row r="186" spans="1:15" ht="18.399999999999999" customHeight="1">
      <c r="A186" s="58"/>
      <c r="B186" s="59"/>
      <c r="C186" s="60" t="s">
        <v>4</v>
      </c>
      <c r="D186" s="64" t="s">
        <v>45</v>
      </c>
      <c r="E186" s="175">
        <v>0.405703989920222</v>
      </c>
      <c r="F186" s="175">
        <v>0.16018809252247207</v>
      </c>
      <c r="G186" s="175"/>
      <c r="H186" s="175">
        <v>0.2320455251798561</v>
      </c>
      <c r="I186" s="175">
        <v>0.22123472175728218</v>
      </c>
      <c r="J186" s="175">
        <v>2.4067246067197515E-2</v>
      </c>
      <c r="K186" s="175">
        <v>0</v>
      </c>
      <c r="L186" s="175">
        <v>0</v>
      </c>
      <c r="M186" s="275">
        <v>0.41302930853808106</v>
      </c>
      <c r="N186" s="44"/>
      <c r="O186" s="44"/>
    </row>
    <row r="187" spans="1:15" ht="18.399999999999999" customHeight="1">
      <c r="A187" s="51" t="s">
        <v>125</v>
      </c>
      <c r="B187" s="52" t="s">
        <v>47</v>
      </c>
      <c r="C187" s="53" t="s">
        <v>126</v>
      </c>
      <c r="D187" s="62" t="s">
        <v>41</v>
      </c>
      <c r="E187" s="678">
        <v>38755000</v>
      </c>
      <c r="F187" s="1083">
        <v>0</v>
      </c>
      <c r="G187" s="1089"/>
      <c r="H187" s="1083">
        <v>90000</v>
      </c>
      <c r="I187" s="1083">
        <v>37639000</v>
      </c>
      <c r="J187" s="1083">
        <v>1000000</v>
      </c>
      <c r="K187" s="1083">
        <v>0</v>
      </c>
      <c r="L187" s="1083">
        <v>0</v>
      </c>
      <c r="M187" s="1091">
        <v>26000</v>
      </c>
      <c r="N187" s="44"/>
      <c r="O187" s="44"/>
    </row>
    <row r="188" spans="1:15" ht="18.399999999999999" customHeight="1">
      <c r="A188" s="56"/>
      <c r="B188" s="52"/>
      <c r="C188" s="53" t="s">
        <v>4</v>
      </c>
      <c r="D188" s="62" t="s">
        <v>42</v>
      </c>
      <c r="E188" s="678">
        <v>38755000</v>
      </c>
      <c r="F188" s="1083">
        <v>0</v>
      </c>
      <c r="G188" s="1083"/>
      <c r="H188" s="1083">
        <v>100000</v>
      </c>
      <c r="I188" s="1083">
        <v>37629000</v>
      </c>
      <c r="J188" s="1083">
        <v>1000000</v>
      </c>
      <c r="K188" s="1083">
        <v>0</v>
      </c>
      <c r="L188" s="1083">
        <v>0</v>
      </c>
      <c r="M188" s="1091">
        <v>26000</v>
      </c>
      <c r="N188" s="44"/>
      <c r="O188" s="44"/>
    </row>
    <row r="189" spans="1:15" ht="18.399999999999999" customHeight="1">
      <c r="A189" s="56"/>
      <c r="B189" s="52"/>
      <c r="C189" s="53" t="s">
        <v>4</v>
      </c>
      <c r="D189" s="62" t="s">
        <v>43</v>
      </c>
      <c r="E189" s="678">
        <v>9361470.0700000003</v>
      </c>
      <c r="F189" s="1083">
        <v>0</v>
      </c>
      <c r="G189" s="1083"/>
      <c r="H189" s="1083">
        <v>40369.870000000003</v>
      </c>
      <c r="I189" s="1083">
        <v>9321100.2000000011</v>
      </c>
      <c r="J189" s="1083">
        <v>0</v>
      </c>
      <c r="K189" s="1083">
        <v>0</v>
      </c>
      <c r="L189" s="1083">
        <v>0</v>
      </c>
      <c r="M189" s="1091">
        <v>0</v>
      </c>
      <c r="N189" s="44"/>
      <c r="O189" s="44"/>
    </row>
    <row r="190" spans="1:15" ht="18.399999999999999" customHeight="1">
      <c r="A190" s="56"/>
      <c r="B190" s="52"/>
      <c r="C190" s="53" t="s">
        <v>4</v>
      </c>
      <c r="D190" s="62" t="s">
        <v>44</v>
      </c>
      <c r="E190" s="174">
        <v>0.24155515597987356</v>
      </c>
      <c r="F190" s="174">
        <v>0</v>
      </c>
      <c r="G190" s="174"/>
      <c r="H190" s="174">
        <v>0.44855411111111115</v>
      </c>
      <c r="I190" s="174">
        <v>0.24764473551369592</v>
      </c>
      <c r="J190" s="174">
        <v>0</v>
      </c>
      <c r="K190" s="174">
        <v>0</v>
      </c>
      <c r="L190" s="174">
        <v>0</v>
      </c>
      <c r="M190" s="274">
        <v>0</v>
      </c>
      <c r="N190" s="44"/>
      <c r="O190" s="44"/>
    </row>
    <row r="191" spans="1:15" ht="18.399999999999999" customHeight="1">
      <c r="A191" s="58"/>
      <c r="B191" s="59"/>
      <c r="C191" s="60" t="s">
        <v>4</v>
      </c>
      <c r="D191" s="64" t="s">
        <v>45</v>
      </c>
      <c r="E191" s="175">
        <v>0.24155515597987356</v>
      </c>
      <c r="F191" s="175">
        <v>0</v>
      </c>
      <c r="G191" s="175"/>
      <c r="H191" s="175">
        <v>0.40369870000000002</v>
      </c>
      <c r="I191" s="175">
        <v>0.24771054771585749</v>
      </c>
      <c r="J191" s="175">
        <v>0</v>
      </c>
      <c r="K191" s="175">
        <v>0</v>
      </c>
      <c r="L191" s="175">
        <v>0</v>
      </c>
      <c r="M191" s="275">
        <v>0</v>
      </c>
      <c r="N191" s="44"/>
      <c r="O191" s="44"/>
    </row>
    <row r="192" spans="1:15" ht="18.399999999999999" customHeight="1">
      <c r="A192" s="51" t="s">
        <v>127</v>
      </c>
      <c r="B192" s="52" t="s">
        <v>47</v>
      </c>
      <c r="C192" s="53" t="s">
        <v>128</v>
      </c>
      <c r="D192" s="54" t="s">
        <v>41</v>
      </c>
      <c r="E192" s="678">
        <v>5687980000</v>
      </c>
      <c r="F192" s="1083">
        <v>117378000</v>
      </c>
      <c r="G192" s="1089"/>
      <c r="H192" s="1083">
        <v>1783567000</v>
      </c>
      <c r="I192" s="1083">
        <v>3651507000</v>
      </c>
      <c r="J192" s="1083">
        <v>117170000</v>
      </c>
      <c r="K192" s="1083">
        <v>0</v>
      </c>
      <c r="L192" s="1083">
        <v>0</v>
      </c>
      <c r="M192" s="1091">
        <v>18358000</v>
      </c>
      <c r="N192" s="44"/>
      <c r="O192" s="44"/>
    </row>
    <row r="193" spans="1:15" ht="18.399999999999999" customHeight="1">
      <c r="A193" s="56"/>
      <c r="B193" s="52"/>
      <c r="C193" s="53" t="s">
        <v>4</v>
      </c>
      <c r="D193" s="62" t="s">
        <v>42</v>
      </c>
      <c r="E193" s="678">
        <v>5688675757</v>
      </c>
      <c r="F193" s="1083">
        <v>117378000</v>
      </c>
      <c r="G193" s="1083"/>
      <c r="H193" s="1083">
        <v>1783622273</v>
      </c>
      <c r="I193" s="1083">
        <v>3651451727</v>
      </c>
      <c r="J193" s="1083">
        <v>117170000</v>
      </c>
      <c r="K193" s="1083">
        <v>0</v>
      </c>
      <c r="L193" s="1083">
        <v>0</v>
      </c>
      <c r="M193" s="1091">
        <v>19053757</v>
      </c>
      <c r="N193" s="44"/>
      <c r="O193" s="44"/>
    </row>
    <row r="194" spans="1:15" ht="18.399999999999999" customHeight="1">
      <c r="A194" s="56"/>
      <c r="B194" s="52"/>
      <c r="C194" s="53" t="s">
        <v>4</v>
      </c>
      <c r="D194" s="62" t="s">
        <v>43</v>
      </c>
      <c r="E194" s="678">
        <v>1993115667.0000007</v>
      </c>
      <c r="F194" s="1083">
        <v>31900000</v>
      </c>
      <c r="G194" s="1083"/>
      <c r="H194" s="1083">
        <v>649992828.16000009</v>
      </c>
      <c r="I194" s="1083">
        <v>1297407292.8700006</v>
      </c>
      <c r="J194" s="1083">
        <v>11666784.699999999</v>
      </c>
      <c r="K194" s="1083">
        <v>0</v>
      </c>
      <c r="L194" s="1083">
        <v>0</v>
      </c>
      <c r="M194" s="1091">
        <v>2148761.2700000005</v>
      </c>
      <c r="N194" s="44"/>
      <c r="O194" s="44"/>
    </row>
    <row r="195" spans="1:15" ht="18.399999999999999" customHeight="1">
      <c r="A195" s="56"/>
      <c r="B195" s="52"/>
      <c r="C195" s="53" t="s">
        <v>4</v>
      </c>
      <c r="D195" s="62" t="s">
        <v>44</v>
      </c>
      <c r="E195" s="174">
        <v>0.35040834654833541</v>
      </c>
      <c r="F195" s="174">
        <v>0.2717715415154458</v>
      </c>
      <c r="G195" s="174"/>
      <c r="H195" s="174">
        <v>0.36443420861677756</v>
      </c>
      <c r="I195" s="174">
        <v>0.35530735470861774</v>
      </c>
      <c r="J195" s="174">
        <v>9.9571432107194671E-2</v>
      </c>
      <c r="K195" s="174">
        <v>0</v>
      </c>
      <c r="L195" s="174">
        <v>0</v>
      </c>
      <c r="M195" s="274">
        <v>0.11704767785161785</v>
      </c>
      <c r="N195" s="44"/>
      <c r="O195" s="44"/>
    </row>
    <row r="196" spans="1:15" ht="18.399999999999999" customHeight="1">
      <c r="A196" s="58"/>
      <c r="B196" s="59"/>
      <c r="C196" s="60" t="s">
        <v>4</v>
      </c>
      <c r="D196" s="64" t="s">
        <v>45</v>
      </c>
      <c r="E196" s="175">
        <v>0.3503654896392086</v>
      </c>
      <c r="F196" s="175">
        <v>0.2717715415154458</v>
      </c>
      <c r="G196" s="175"/>
      <c r="H196" s="175">
        <v>0.36442291509778657</v>
      </c>
      <c r="I196" s="175">
        <v>0.35531273309093936</v>
      </c>
      <c r="J196" s="175">
        <v>9.9571432107194671E-2</v>
      </c>
      <c r="K196" s="175">
        <v>0</v>
      </c>
      <c r="L196" s="175">
        <v>0</v>
      </c>
      <c r="M196" s="275">
        <v>0.11277362621975291</v>
      </c>
      <c r="N196" s="44"/>
      <c r="O196" s="44"/>
    </row>
    <row r="197" spans="1:15" ht="18.399999999999999" customHeight="1">
      <c r="A197" s="51" t="s">
        <v>129</v>
      </c>
      <c r="B197" s="52" t="s">
        <v>47</v>
      </c>
      <c r="C197" s="53" t="s">
        <v>130</v>
      </c>
      <c r="D197" s="62" t="s">
        <v>41</v>
      </c>
      <c r="E197" s="678">
        <v>12440683000</v>
      </c>
      <c r="F197" s="1083">
        <v>5027494000</v>
      </c>
      <c r="G197" s="1089"/>
      <c r="H197" s="1083">
        <v>5460000</v>
      </c>
      <c r="I197" s="1083">
        <v>3257779000</v>
      </c>
      <c r="J197" s="1083">
        <v>3156208000</v>
      </c>
      <c r="K197" s="1083">
        <v>0</v>
      </c>
      <c r="L197" s="1083">
        <v>0</v>
      </c>
      <c r="M197" s="1091">
        <v>993742000</v>
      </c>
      <c r="N197" s="44"/>
      <c r="O197" s="44"/>
    </row>
    <row r="198" spans="1:15" ht="18.399999999999999" customHeight="1">
      <c r="A198" s="56"/>
      <c r="B198" s="52"/>
      <c r="C198" s="53" t="s">
        <v>4</v>
      </c>
      <c r="D198" s="62" t="s">
        <v>42</v>
      </c>
      <c r="E198" s="678">
        <v>12544408262.610001</v>
      </c>
      <c r="F198" s="1083">
        <v>5027494000</v>
      </c>
      <c r="G198" s="1083"/>
      <c r="H198" s="1083">
        <v>5535000</v>
      </c>
      <c r="I198" s="1083">
        <v>3261294416</v>
      </c>
      <c r="J198" s="1083">
        <v>3156231817.6100001</v>
      </c>
      <c r="K198" s="1083">
        <v>0</v>
      </c>
      <c r="L198" s="1083">
        <v>0</v>
      </c>
      <c r="M198" s="1091">
        <v>1093853029</v>
      </c>
      <c r="N198" s="44"/>
      <c r="O198" s="44"/>
    </row>
    <row r="199" spans="1:15" ht="18.399999999999999" customHeight="1">
      <c r="A199" s="56"/>
      <c r="B199" s="52"/>
      <c r="C199" s="53" t="s">
        <v>4</v>
      </c>
      <c r="D199" s="62" t="s">
        <v>43</v>
      </c>
      <c r="E199" s="678">
        <v>2502844907.8600001</v>
      </c>
      <c r="F199" s="1083">
        <v>1165027151.8499999</v>
      </c>
      <c r="G199" s="1083"/>
      <c r="H199" s="1083">
        <v>1174185.79</v>
      </c>
      <c r="I199" s="1083">
        <v>776664416.46000004</v>
      </c>
      <c r="J199" s="1083">
        <v>267356159.51000002</v>
      </c>
      <c r="K199" s="1083">
        <v>0</v>
      </c>
      <c r="L199" s="1083">
        <v>0</v>
      </c>
      <c r="M199" s="1091">
        <v>292622994.25</v>
      </c>
      <c r="N199" s="44"/>
      <c r="O199" s="44"/>
    </row>
    <row r="200" spans="1:15" ht="18.399999999999999" customHeight="1">
      <c r="A200" s="56"/>
      <c r="B200" s="52"/>
      <c r="C200" s="53" t="s">
        <v>4</v>
      </c>
      <c r="D200" s="62" t="s">
        <v>44</v>
      </c>
      <c r="E200" s="174">
        <v>0.20118227494905225</v>
      </c>
      <c r="F200" s="174">
        <v>0.23173118691936775</v>
      </c>
      <c r="G200" s="174"/>
      <c r="H200" s="174">
        <v>0.21505234249084249</v>
      </c>
      <c r="I200" s="174">
        <v>0.23840303975806831</v>
      </c>
      <c r="J200" s="174">
        <v>8.4708029226844367E-2</v>
      </c>
      <c r="K200" s="174">
        <v>0</v>
      </c>
      <c r="L200" s="174">
        <v>0</v>
      </c>
      <c r="M200" s="274">
        <v>0.29446576098222677</v>
      </c>
      <c r="N200" s="44"/>
      <c r="O200" s="44"/>
    </row>
    <row r="201" spans="1:15" ht="18.399999999999999" customHeight="1">
      <c r="A201" s="58"/>
      <c r="B201" s="59"/>
      <c r="C201" s="60" t="s">
        <v>4</v>
      </c>
      <c r="D201" s="64" t="s">
        <v>45</v>
      </c>
      <c r="E201" s="175">
        <v>0.19951877007383495</v>
      </c>
      <c r="F201" s="175">
        <v>0.23173118691936775</v>
      </c>
      <c r="G201" s="175"/>
      <c r="H201" s="175">
        <v>0.21213835411020779</v>
      </c>
      <c r="I201" s="175">
        <v>0.23814606024211218</v>
      </c>
      <c r="J201" s="175">
        <v>8.4707390001679497E-2</v>
      </c>
      <c r="K201" s="175">
        <v>0</v>
      </c>
      <c r="L201" s="175">
        <v>0</v>
      </c>
      <c r="M201" s="275">
        <v>0.26751582387399503</v>
      </c>
      <c r="N201" s="44"/>
      <c r="O201" s="44"/>
    </row>
    <row r="202" spans="1:15" ht="18.399999999999999" customHeight="1">
      <c r="A202" s="51" t="s">
        <v>131</v>
      </c>
      <c r="B202" s="52" t="s">
        <v>47</v>
      </c>
      <c r="C202" s="53" t="s">
        <v>132</v>
      </c>
      <c r="D202" s="62" t="s">
        <v>41</v>
      </c>
      <c r="E202" s="678">
        <v>61047000</v>
      </c>
      <c r="F202" s="1083">
        <v>52105000</v>
      </c>
      <c r="G202" s="1089"/>
      <c r="H202" s="1083">
        <v>16000</v>
      </c>
      <c r="I202" s="1083">
        <v>8520000</v>
      </c>
      <c r="J202" s="1083">
        <v>373000</v>
      </c>
      <c r="K202" s="1083">
        <v>0</v>
      </c>
      <c r="L202" s="1083">
        <v>0</v>
      </c>
      <c r="M202" s="1091">
        <v>33000</v>
      </c>
      <c r="N202" s="44"/>
      <c r="O202" s="44"/>
    </row>
    <row r="203" spans="1:15" ht="18.399999999999999" customHeight="1">
      <c r="A203" s="56"/>
      <c r="B203" s="52"/>
      <c r="C203" s="53" t="s">
        <v>4</v>
      </c>
      <c r="D203" s="62" t="s">
        <v>42</v>
      </c>
      <c r="E203" s="678">
        <v>61150324</v>
      </c>
      <c r="F203" s="1083">
        <v>52105000</v>
      </c>
      <c r="G203" s="1083"/>
      <c r="H203" s="1083">
        <v>16000</v>
      </c>
      <c r="I203" s="1083">
        <v>8520000</v>
      </c>
      <c r="J203" s="1083">
        <v>373000</v>
      </c>
      <c r="K203" s="1083">
        <v>0</v>
      </c>
      <c r="L203" s="1083">
        <v>0</v>
      </c>
      <c r="M203" s="1091">
        <v>136324</v>
      </c>
      <c r="N203" s="44"/>
      <c r="O203" s="44"/>
    </row>
    <row r="204" spans="1:15" ht="18.399999999999999" customHeight="1">
      <c r="A204" s="56"/>
      <c r="B204" s="52"/>
      <c r="C204" s="53" t="s">
        <v>4</v>
      </c>
      <c r="D204" s="62" t="s">
        <v>43</v>
      </c>
      <c r="E204" s="678">
        <v>22049461.759999998</v>
      </c>
      <c r="F204" s="1083">
        <v>19500000</v>
      </c>
      <c r="G204" s="1083"/>
      <c r="H204" s="1083">
        <v>500</v>
      </c>
      <c r="I204" s="1083">
        <v>2498720.33</v>
      </c>
      <c r="J204" s="1083">
        <v>0</v>
      </c>
      <c r="K204" s="1083">
        <v>0</v>
      </c>
      <c r="L204" s="1083">
        <v>0</v>
      </c>
      <c r="M204" s="1091">
        <v>50241.43</v>
      </c>
      <c r="N204" s="44"/>
      <c r="O204" s="44"/>
    </row>
    <row r="205" spans="1:15" ht="18.399999999999999" customHeight="1">
      <c r="A205" s="56"/>
      <c r="B205" s="52"/>
      <c r="C205" s="53" t="s">
        <v>4</v>
      </c>
      <c r="D205" s="62" t="s">
        <v>44</v>
      </c>
      <c r="E205" s="174">
        <v>0.36118829360984156</v>
      </c>
      <c r="F205" s="174">
        <v>0.37424431436522404</v>
      </c>
      <c r="G205" s="174"/>
      <c r="H205" s="174">
        <v>3.125E-2</v>
      </c>
      <c r="I205" s="174">
        <v>0.29327703403755867</v>
      </c>
      <c r="J205" s="174">
        <v>0</v>
      </c>
      <c r="K205" s="174">
        <v>0</v>
      </c>
      <c r="L205" s="174">
        <v>0</v>
      </c>
      <c r="M205" s="274">
        <v>1.5224675757575759</v>
      </c>
      <c r="N205" s="44"/>
      <c r="O205" s="44"/>
    </row>
    <row r="206" spans="1:15" ht="18.399999999999999" customHeight="1">
      <c r="A206" s="58"/>
      <c r="B206" s="59"/>
      <c r="C206" s="60" t="s">
        <v>4</v>
      </c>
      <c r="D206" s="64" t="s">
        <v>45</v>
      </c>
      <c r="E206" s="175">
        <v>0.36057800380583427</v>
      </c>
      <c r="F206" s="175">
        <v>0.37424431436522404</v>
      </c>
      <c r="G206" s="175"/>
      <c r="H206" s="175">
        <v>3.125E-2</v>
      </c>
      <c r="I206" s="175">
        <v>0.29327703403755867</v>
      </c>
      <c r="J206" s="175">
        <v>0</v>
      </c>
      <c r="K206" s="175">
        <v>0</v>
      </c>
      <c r="L206" s="175">
        <v>0</v>
      </c>
      <c r="M206" s="275">
        <v>0.36854427686981017</v>
      </c>
      <c r="N206" s="44"/>
      <c r="O206" s="44"/>
    </row>
    <row r="207" spans="1:15" ht="18.399999999999999" customHeight="1">
      <c r="A207" s="51" t="s">
        <v>133</v>
      </c>
      <c r="B207" s="52" t="s">
        <v>47</v>
      </c>
      <c r="C207" s="53" t="s">
        <v>134</v>
      </c>
      <c r="D207" s="62" t="s">
        <v>41</v>
      </c>
      <c r="E207" s="678">
        <v>565291000</v>
      </c>
      <c r="F207" s="1083">
        <v>88774000</v>
      </c>
      <c r="G207" s="1089"/>
      <c r="H207" s="1083">
        <v>1479000</v>
      </c>
      <c r="I207" s="1083">
        <v>394742000</v>
      </c>
      <c r="J207" s="1083">
        <v>7015000</v>
      </c>
      <c r="K207" s="1083">
        <v>0</v>
      </c>
      <c r="L207" s="1083">
        <v>0</v>
      </c>
      <c r="M207" s="1091">
        <v>73281000</v>
      </c>
      <c r="N207" s="44"/>
      <c r="O207" s="44"/>
    </row>
    <row r="208" spans="1:15" ht="18.399999999999999" customHeight="1">
      <c r="A208" s="56"/>
      <c r="B208" s="52"/>
      <c r="C208" s="53" t="s">
        <v>4</v>
      </c>
      <c r="D208" s="62" t="s">
        <v>42</v>
      </c>
      <c r="E208" s="678">
        <v>402434649.86000001</v>
      </c>
      <c r="F208" s="1083">
        <v>88988233.510000005</v>
      </c>
      <c r="G208" s="1083"/>
      <c r="H208" s="1083">
        <v>1443388.91</v>
      </c>
      <c r="I208" s="1083">
        <v>276967924.12</v>
      </c>
      <c r="J208" s="1083">
        <v>8537786.6999999993</v>
      </c>
      <c r="K208" s="1083">
        <v>0</v>
      </c>
      <c r="L208" s="1083">
        <v>0</v>
      </c>
      <c r="M208" s="1091">
        <v>26497316.619999997</v>
      </c>
      <c r="N208" s="44"/>
      <c r="O208" s="44"/>
    </row>
    <row r="209" spans="1:15" ht="18.399999999999999" customHeight="1">
      <c r="A209" s="56"/>
      <c r="B209" s="52"/>
      <c r="C209" s="53" t="s">
        <v>4</v>
      </c>
      <c r="D209" s="62" t="s">
        <v>43</v>
      </c>
      <c r="E209" s="678">
        <v>137854958.99999997</v>
      </c>
      <c r="F209" s="1083">
        <v>26514284</v>
      </c>
      <c r="G209" s="1083"/>
      <c r="H209" s="1083">
        <v>458606.94999999995</v>
      </c>
      <c r="I209" s="1083">
        <v>103223180.68999998</v>
      </c>
      <c r="J209" s="1083">
        <v>515029.38</v>
      </c>
      <c r="K209" s="1083">
        <v>0</v>
      </c>
      <c r="L209" s="1083">
        <v>0</v>
      </c>
      <c r="M209" s="1091">
        <v>7143857.9800000023</v>
      </c>
      <c r="N209" s="44"/>
      <c r="O209" s="44"/>
    </row>
    <row r="210" spans="1:15" ht="18.399999999999999" customHeight="1">
      <c r="A210" s="56"/>
      <c r="B210" s="52"/>
      <c r="C210" s="53" t="s">
        <v>4</v>
      </c>
      <c r="D210" s="62" t="s">
        <v>44</v>
      </c>
      <c r="E210" s="174">
        <v>0.24386547636527023</v>
      </c>
      <c r="F210" s="174">
        <v>0.29867172820870974</v>
      </c>
      <c r="G210" s="174"/>
      <c r="H210" s="174">
        <v>0.31007907369844484</v>
      </c>
      <c r="I210" s="174">
        <v>0.26149530754264805</v>
      </c>
      <c r="J210" s="174">
        <v>7.3418300784034218E-2</v>
      </c>
      <c r="K210" s="174">
        <v>0</v>
      </c>
      <c r="L210" s="174">
        <v>0</v>
      </c>
      <c r="M210" s="274">
        <v>9.7485814604058377E-2</v>
      </c>
      <c r="N210" s="44"/>
      <c r="O210" s="44"/>
    </row>
    <row r="211" spans="1:15" ht="18.399999999999999" customHeight="1">
      <c r="A211" s="58"/>
      <c r="B211" s="59"/>
      <c r="C211" s="60" t="s">
        <v>4</v>
      </c>
      <c r="D211" s="64" t="s">
        <v>45</v>
      </c>
      <c r="E211" s="175">
        <v>0.34255240956005478</v>
      </c>
      <c r="F211" s="175">
        <v>0.29795269502703942</v>
      </c>
      <c r="G211" s="175"/>
      <c r="H211" s="175">
        <v>0.31772930138419864</v>
      </c>
      <c r="I211" s="175">
        <v>0.37269001823213715</v>
      </c>
      <c r="J211" s="175">
        <v>6.0323523894079016E-2</v>
      </c>
      <c r="K211" s="175">
        <v>0</v>
      </c>
      <c r="L211" s="175">
        <v>0</v>
      </c>
      <c r="M211" s="275">
        <v>0.26960684670265311</v>
      </c>
      <c r="N211" s="44"/>
      <c r="O211" s="44"/>
    </row>
    <row r="212" spans="1:15" ht="18.399999999999999" customHeight="1">
      <c r="A212" s="51" t="s">
        <v>135</v>
      </c>
      <c r="B212" s="52" t="s">
        <v>47</v>
      </c>
      <c r="C212" s="53" t="s">
        <v>136</v>
      </c>
      <c r="D212" s="62" t="s">
        <v>41</v>
      </c>
      <c r="E212" s="678">
        <v>23201868000</v>
      </c>
      <c r="F212" s="1083">
        <v>215186000</v>
      </c>
      <c r="G212" s="1089"/>
      <c r="H212" s="1083">
        <v>9636460000</v>
      </c>
      <c r="I212" s="1083">
        <v>12839459000</v>
      </c>
      <c r="J212" s="1083">
        <v>452579000</v>
      </c>
      <c r="K212" s="1083">
        <v>0</v>
      </c>
      <c r="L212" s="1083">
        <v>0</v>
      </c>
      <c r="M212" s="1091">
        <v>58184000</v>
      </c>
      <c r="N212" s="44"/>
      <c r="O212" s="44"/>
    </row>
    <row r="213" spans="1:15" ht="18.399999999999999" customHeight="1">
      <c r="A213" s="56"/>
      <c r="B213" s="52"/>
      <c r="C213" s="53" t="s">
        <v>4</v>
      </c>
      <c r="D213" s="62" t="s">
        <v>42</v>
      </c>
      <c r="E213" s="678">
        <v>23873587663.689999</v>
      </c>
      <c r="F213" s="1083">
        <v>228536987</v>
      </c>
      <c r="G213" s="1083"/>
      <c r="H213" s="1083">
        <v>9648777187</v>
      </c>
      <c r="I213" s="1083">
        <v>13017117145</v>
      </c>
      <c r="J213" s="1083">
        <v>894174322</v>
      </c>
      <c r="K213" s="1083">
        <v>0</v>
      </c>
      <c r="L213" s="1083">
        <v>0</v>
      </c>
      <c r="M213" s="1091">
        <v>84982022.689999998</v>
      </c>
      <c r="N213" s="44"/>
      <c r="O213" s="44"/>
    </row>
    <row r="214" spans="1:15" ht="18.399999999999999" customHeight="1">
      <c r="A214" s="56"/>
      <c r="B214" s="52"/>
      <c r="C214" s="53" t="s">
        <v>4</v>
      </c>
      <c r="D214" s="62" t="s">
        <v>43</v>
      </c>
      <c r="E214" s="678">
        <v>8200419213.0299969</v>
      </c>
      <c r="F214" s="1083">
        <v>59714689.350000001</v>
      </c>
      <c r="G214" s="1083"/>
      <c r="H214" s="1083">
        <v>3352512595.9000006</v>
      </c>
      <c r="I214" s="1083">
        <v>4678385910.6399965</v>
      </c>
      <c r="J214" s="1083">
        <v>79724524.530000001</v>
      </c>
      <c r="K214" s="1083">
        <v>0</v>
      </c>
      <c r="L214" s="1083">
        <v>0</v>
      </c>
      <c r="M214" s="1091">
        <v>30081492.610000011</v>
      </c>
      <c r="N214" s="44"/>
      <c r="O214" s="44"/>
    </row>
    <row r="215" spans="1:15" ht="18.399999999999999" customHeight="1">
      <c r="A215" s="56"/>
      <c r="B215" s="52"/>
      <c r="C215" s="53" t="s">
        <v>4</v>
      </c>
      <c r="D215" s="62" t="s">
        <v>44</v>
      </c>
      <c r="E215" s="174">
        <v>0.35343788754551991</v>
      </c>
      <c r="F215" s="174">
        <v>0.27750266908627885</v>
      </c>
      <c r="G215" s="174"/>
      <c r="H215" s="174">
        <v>0.34789877153020926</v>
      </c>
      <c r="I215" s="174">
        <v>0.3643756260010641</v>
      </c>
      <c r="J215" s="174">
        <v>0.17615604022723105</v>
      </c>
      <c r="K215" s="174">
        <v>0</v>
      </c>
      <c r="L215" s="174">
        <v>0</v>
      </c>
      <c r="M215" s="274">
        <v>0.51700626649938142</v>
      </c>
      <c r="N215" s="44"/>
      <c r="O215" s="44"/>
    </row>
    <row r="216" spans="1:15" ht="18.399999999999999" customHeight="1">
      <c r="A216" s="58"/>
      <c r="B216" s="59"/>
      <c r="C216" s="60" t="s">
        <v>4</v>
      </c>
      <c r="D216" s="61" t="s">
        <v>45</v>
      </c>
      <c r="E216" s="276">
        <v>0.34349337554749854</v>
      </c>
      <c r="F216" s="175">
        <v>0.26129113774480628</v>
      </c>
      <c r="G216" s="175"/>
      <c r="H216" s="175">
        <v>0.34745465989378543</v>
      </c>
      <c r="I216" s="175">
        <v>0.35940261261588241</v>
      </c>
      <c r="J216" s="175">
        <v>8.9159935113860278E-2</v>
      </c>
      <c r="K216" s="175">
        <v>0</v>
      </c>
      <c r="L216" s="175">
        <v>0</v>
      </c>
      <c r="M216" s="275">
        <v>0.35397477793311877</v>
      </c>
      <c r="N216" s="44"/>
      <c r="O216" s="44"/>
    </row>
    <row r="217" spans="1:15" ht="18.399999999999999" customHeight="1">
      <c r="A217" s="51" t="s">
        <v>137</v>
      </c>
      <c r="B217" s="52" t="s">
        <v>47</v>
      </c>
      <c r="C217" s="53" t="s">
        <v>138</v>
      </c>
      <c r="D217" s="54" t="s">
        <v>41</v>
      </c>
      <c r="E217" s="678">
        <v>165665000</v>
      </c>
      <c r="F217" s="1083">
        <v>157326000</v>
      </c>
      <c r="G217" s="1089"/>
      <c r="H217" s="1083">
        <v>1157000</v>
      </c>
      <c r="I217" s="1083">
        <v>5675000</v>
      </c>
      <c r="J217" s="1083">
        <v>1507000</v>
      </c>
      <c r="K217" s="1083">
        <v>0</v>
      </c>
      <c r="L217" s="1083">
        <v>0</v>
      </c>
      <c r="M217" s="1091">
        <v>0</v>
      </c>
      <c r="N217" s="44"/>
      <c r="O217" s="44"/>
    </row>
    <row r="218" spans="1:15" ht="18.399999999999999" customHeight="1">
      <c r="A218" s="56"/>
      <c r="B218" s="52"/>
      <c r="C218" s="53" t="s">
        <v>139</v>
      </c>
      <c r="D218" s="62" t="s">
        <v>42</v>
      </c>
      <c r="E218" s="678">
        <v>165665000</v>
      </c>
      <c r="F218" s="1083">
        <v>157326000</v>
      </c>
      <c r="G218" s="1083"/>
      <c r="H218" s="1083">
        <v>1157000</v>
      </c>
      <c r="I218" s="1083">
        <v>5675000</v>
      </c>
      <c r="J218" s="1083">
        <v>1507000</v>
      </c>
      <c r="K218" s="1083">
        <v>0</v>
      </c>
      <c r="L218" s="1083">
        <v>0</v>
      </c>
      <c r="M218" s="1091">
        <v>0</v>
      </c>
      <c r="N218" s="44"/>
      <c r="O218" s="44"/>
    </row>
    <row r="219" spans="1:15" ht="18.399999999999999" customHeight="1">
      <c r="A219" s="56"/>
      <c r="B219" s="52"/>
      <c r="C219" s="53" t="s">
        <v>4</v>
      </c>
      <c r="D219" s="62" t="s">
        <v>43</v>
      </c>
      <c r="E219" s="678">
        <v>64179137.490000002</v>
      </c>
      <c r="F219" s="1083">
        <v>62403276.899999999</v>
      </c>
      <c r="G219" s="1083"/>
      <c r="H219" s="1083">
        <v>263711.99</v>
      </c>
      <c r="I219" s="1083">
        <v>1508684.9200000002</v>
      </c>
      <c r="J219" s="1083">
        <v>3463.68</v>
      </c>
      <c r="K219" s="1083">
        <v>0</v>
      </c>
      <c r="L219" s="1083">
        <v>0</v>
      </c>
      <c r="M219" s="1091">
        <v>0</v>
      </c>
      <c r="N219" s="44"/>
      <c r="O219" s="44"/>
    </row>
    <row r="220" spans="1:15" ht="18.399999999999999" customHeight="1">
      <c r="A220" s="56"/>
      <c r="B220" s="52"/>
      <c r="C220" s="53" t="s">
        <v>4</v>
      </c>
      <c r="D220" s="62" t="s">
        <v>44</v>
      </c>
      <c r="E220" s="174">
        <v>0.38740311767724023</v>
      </c>
      <c r="F220" s="174">
        <v>0.39664948514549409</v>
      </c>
      <c r="G220" s="174"/>
      <c r="H220" s="174">
        <v>0.22792738980121002</v>
      </c>
      <c r="I220" s="174">
        <v>0.26584756299559476</v>
      </c>
      <c r="J220" s="174">
        <v>2.2983941605839416E-3</v>
      </c>
      <c r="K220" s="174">
        <v>0</v>
      </c>
      <c r="L220" s="174">
        <v>0</v>
      </c>
      <c r="M220" s="274">
        <v>0</v>
      </c>
      <c r="N220" s="44"/>
      <c r="O220" s="44"/>
    </row>
    <row r="221" spans="1:15" ht="18.399999999999999" customHeight="1">
      <c r="A221" s="58"/>
      <c r="B221" s="59"/>
      <c r="C221" s="60" t="s">
        <v>4</v>
      </c>
      <c r="D221" s="64" t="s">
        <v>45</v>
      </c>
      <c r="E221" s="175">
        <v>0.38740311767724023</v>
      </c>
      <c r="F221" s="175">
        <v>0.39664948514549409</v>
      </c>
      <c r="G221" s="175"/>
      <c r="H221" s="175">
        <v>0.22792738980121002</v>
      </c>
      <c r="I221" s="175">
        <v>0.26584756299559476</v>
      </c>
      <c r="J221" s="175">
        <v>2.2983941605839416E-3</v>
      </c>
      <c r="K221" s="175">
        <v>0</v>
      </c>
      <c r="L221" s="175">
        <v>0</v>
      </c>
      <c r="M221" s="275">
        <v>0</v>
      </c>
      <c r="N221" s="44"/>
      <c r="O221" s="44"/>
    </row>
    <row r="222" spans="1:15" ht="18.399999999999999" customHeight="1">
      <c r="A222" s="51" t="s">
        <v>140</v>
      </c>
      <c r="B222" s="52" t="s">
        <v>47</v>
      </c>
      <c r="C222" s="53" t="s">
        <v>141</v>
      </c>
      <c r="D222" s="62" t="s">
        <v>41</v>
      </c>
      <c r="E222" s="678">
        <v>852923000</v>
      </c>
      <c r="F222" s="1083">
        <v>752500000</v>
      </c>
      <c r="G222" s="1089"/>
      <c r="H222" s="1083">
        <v>260000</v>
      </c>
      <c r="I222" s="1083">
        <v>57610000</v>
      </c>
      <c r="J222" s="1083">
        <v>211000</v>
      </c>
      <c r="K222" s="1083">
        <v>0</v>
      </c>
      <c r="L222" s="1083">
        <v>0</v>
      </c>
      <c r="M222" s="1091">
        <v>42342000</v>
      </c>
      <c r="N222" s="44"/>
      <c r="O222" s="44"/>
    </row>
    <row r="223" spans="1:15" ht="18.399999999999999" customHeight="1">
      <c r="A223" s="56"/>
      <c r="B223" s="52"/>
      <c r="C223" s="53" t="s">
        <v>4</v>
      </c>
      <c r="D223" s="62" t="s">
        <v>42</v>
      </c>
      <c r="E223" s="678">
        <v>879079137</v>
      </c>
      <c r="F223" s="1083">
        <v>752500000</v>
      </c>
      <c r="G223" s="1083"/>
      <c r="H223" s="1083">
        <v>260000</v>
      </c>
      <c r="I223" s="1083">
        <v>60420134</v>
      </c>
      <c r="J223" s="1083">
        <v>252593</v>
      </c>
      <c r="K223" s="1083">
        <v>0</v>
      </c>
      <c r="L223" s="1083">
        <v>0</v>
      </c>
      <c r="M223" s="1091">
        <v>65646410</v>
      </c>
      <c r="N223" s="44"/>
      <c r="O223" s="44"/>
    </row>
    <row r="224" spans="1:15" ht="18.399999999999999" customHeight="1">
      <c r="A224" s="56"/>
      <c r="B224" s="52"/>
      <c r="C224" s="53" t="s">
        <v>4</v>
      </c>
      <c r="D224" s="62" t="s">
        <v>43</v>
      </c>
      <c r="E224" s="678">
        <v>264079244.25999999</v>
      </c>
      <c r="F224" s="1083">
        <v>224344826</v>
      </c>
      <c r="G224" s="1083"/>
      <c r="H224" s="1083">
        <v>12591</v>
      </c>
      <c r="I224" s="1083">
        <v>14481144.319999997</v>
      </c>
      <c r="J224" s="1083">
        <v>55088.5</v>
      </c>
      <c r="K224" s="1083">
        <v>0</v>
      </c>
      <c r="L224" s="1083">
        <v>0</v>
      </c>
      <c r="M224" s="1091">
        <v>25185594.440000005</v>
      </c>
      <c r="N224" s="44"/>
      <c r="O224" s="44"/>
    </row>
    <row r="225" spans="1:15" ht="18.399999999999999" customHeight="1">
      <c r="A225" s="56"/>
      <c r="B225" s="52"/>
      <c r="C225" s="53" t="s">
        <v>4</v>
      </c>
      <c r="D225" s="62" t="s">
        <v>44</v>
      </c>
      <c r="E225" s="174">
        <v>0.30961674648239057</v>
      </c>
      <c r="F225" s="174">
        <v>0.29813265913621262</v>
      </c>
      <c r="G225" s="174"/>
      <c r="H225" s="174">
        <v>4.8426923076923076E-2</v>
      </c>
      <c r="I225" s="174">
        <v>0.25136511577851062</v>
      </c>
      <c r="J225" s="174">
        <v>0.26108293838862562</v>
      </c>
      <c r="K225" s="174">
        <v>0</v>
      </c>
      <c r="L225" s="174">
        <v>0</v>
      </c>
      <c r="M225" s="274">
        <v>0.59481352888385064</v>
      </c>
      <c r="N225" s="44"/>
      <c r="O225" s="44"/>
    </row>
    <row r="226" spans="1:15" ht="18.399999999999999" customHeight="1">
      <c r="A226" s="58"/>
      <c r="B226" s="59"/>
      <c r="C226" s="60" t="s">
        <v>4</v>
      </c>
      <c r="D226" s="64" t="s">
        <v>45</v>
      </c>
      <c r="E226" s="175">
        <v>0.30040440404627644</v>
      </c>
      <c r="F226" s="175">
        <v>0.29813265913621262</v>
      </c>
      <c r="G226" s="175"/>
      <c r="H226" s="175">
        <v>4.8426923076923076E-2</v>
      </c>
      <c r="I226" s="175">
        <v>0.23967415100403447</v>
      </c>
      <c r="J226" s="175">
        <v>0.21809195029157577</v>
      </c>
      <c r="K226" s="175">
        <v>0</v>
      </c>
      <c r="L226" s="175">
        <v>0</v>
      </c>
      <c r="M226" s="275">
        <v>0.38365532007005415</v>
      </c>
      <c r="N226" s="44"/>
      <c r="O226" s="44"/>
    </row>
    <row r="227" spans="1:15" ht="18.399999999999999" customHeight="1">
      <c r="A227" s="51" t="s">
        <v>142</v>
      </c>
      <c r="B227" s="52" t="s">
        <v>47</v>
      </c>
      <c r="C227" s="53" t="s">
        <v>143</v>
      </c>
      <c r="D227" s="62" t="s">
        <v>41</v>
      </c>
      <c r="E227" s="678">
        <v>2055560000</v>
      </c>
      <c r="F227" s="1083">
        <v>40992000</v>
      </c>
      <c r="G227" s="1089"/>
      <c r="H227" s="1083">
        <v>279206000</v>
      </c>
      <c r="I227" s="1083">
        <v>1707401000</v>
      </c>
      <c r="J227" s="1083">
        <v>27961000</v>
      </c>
      <c r="K227" s="1083">
        <v>0</v>
      </c>
      <c r="L227" s="1083">
        <v>0</v>
      </c>
      <c r="M227" s="1091">
        <v>0</v>
      </c>
      <c r="N227" s="44"/>
      <c r="O227" s="44"/>
    </row>
    <row r="228" spans="1:15" ht="18.399999999999999" customHeight="1">
      <c r="A228" s="51"/>
      <c r="B228" s="52"/>
      <c r="C228" s="53" t="s">
        <v>4</v>
      </c>
      <c r="D228" s="62" t="s">
        <v>42</v>
      </c>
      <c r="E228" s="678">
        <v>2115333522</v>
      </c>
      <c r="F228" s="1083">
        <v>92044377</v>
      </c>
      <c r="G228" s="1083"/>
      <c r="H228" s="1083">
        <v>284676000</v>
      </c>
      <c r="I228" s="1083">
        <v>1710221875</v>
      </c>
      <c r="J228" s="1083">
        <v>27961000</v>
      </c>
      <c r="K228" s="1083">
        <v>0</v>
      </c>
      <c r="L228" s="1083">
        <v>0</v>
      </c>
      <c r="M228" s="1091">
        <v>430270</v>
      </c>
      <c r="N228" s="44"/>
      <c r="O228" s="44"/>
    </row>
    <row r="229" spans="1:15" ht="18.399999999999999" customHeight="1">
      <c r="A229" s="56"/>
      <c r="B229" s="52"/>
      <c r="C229" s="53" t="s">
        <v>4</v>
      </c>
      <c r="D229" s="62" t="s">
        <v>43</v>
      </c>
      <c r="E229" s="678">
        <v>676363263.48999989</v>
      </c>
      <c r="F229" s="1083">
        <v>49112958.68</v>
      </c>
      <c r="G229" s="1083"/>
      <c r="H229" s="1083">
        <v>59482660.989999995</v>
      </c>
      <c r="I229" s="1083">
        <v>564788884.22000003</v>
      </c>
      <c r="J229" s="1083">
        <v>2659781.1800000002</v>
      </c>
      <c r="K229" s="1083">
        <v>0</v>
      </c>
      <c r="L229" s="1083">
        <v>0</v>
      </c>
      <c r="M229" s="1091">
        <v>318978.42</v>
      </c>
      <c r="N229" s="44"/>
      <c r="O229" s="44"/>
    </row>
    <row r="230" spans="1:15" ht="18.399999999999999" customHeight="1">
      <c r="A230" s="56"/>
      <c r="B230" s="52"/>
      <c r="C230" s="53" t="s">
        <v>4</v>
      </c>
      <c r="D230" s="62" t="s">
        <v>44</v>
      </c>
      <c r="E230" s="174">
        <v>0.32904087620405142</v>
      </c>
      <c r="F230" s="174">
        <v>1.198110818696331</v>
      </c>
      <c r="G230" s="174"/>
      <c r="H230" s="174">
        <v>0.21304220177933136</v>
      </c>
      <c r="I230" s="174">
        <v>0.33078865727500456</v>
      </c>
      <c r="J230" s="174">
        <v>9.5124680090125535E-2</v>
      </c>
      <c r="K230" s="174">
        <v>0</v>
      </c>
      <c r="L230" s="174">
        <v>0</v>
      </c>
      <c r="M230" s="274">
        <v>0</v>
      </c>
      <c r="N230" s="44"/>
      <c r="O230" s="44"/>
    </row>
    <row r="231" spans="1:15" ht="18.399999999999999" customHeight="1">
      <c r="A231" s="58"/>
      <c r="B231" s="59"/>
      <c r="C231" s="60" t="s">
        <v>4</v>
      </c>
      <c r="D231" s="64" t="s">
        <v>45</v>
      </c>
      <c r="E231" s="175">
        <v>0.3197430837528229</v>
      </c>
      <c r="F231" s="175">
        <v>0.53357913085771658</v>
      </c>
      <c r="G231" s="175"/>
      <c r="H231" s="175">
        <v>0.20894863279658277</v>
      </c>
      <c r="I231" s="175">
        <v>0.33024304768642959</v>
      </c>
      <c r="J231" s="175">
        <v>9.5124680090125535E-2</v>
      </c>
      <c r="K231" s="175">
        <v>0</v>
      </c>
      <c r="L231" s="175">
        <v>0</v>
      </c>
      <c r="M231" s="275">
        <v>0.74134478350802979</v>
      </c>
      <c r="N231" s="44"/>
      <c r="O231" s="44"/>
    </row>
    <row r="232" spans="1:15" ht="18.399999999999999" customHeight="1">
      <c r="A232" s="51" t="s">
        <v>144</v>
      </c>
      <c r="B232" s="52" t="s">
        <v>47</v>
      </c>
      <c r="C232" s="53" t="s">
        <v>145</v>
      </c>
      <c r="D232" s="62" t="s">
        <v>41</v>
      </c>
      <c r="E232" s="678">
        <v>5221246000</v>
      </c>
      <c r="F232" s="1083">
        <v>2338370000</v>
      </c>
      <c r="G232" s="1089"/>
      <c r="H232" s="1083">
        <v>3102000</v>
      </c>
      <c r="I232" s="1083">
        <v>1675967000</v>
      </c>
      <c r="J232" s="1083">
        <v>908593000</v>
      </c>
      <c r="K232" s="1083">
        <v>0</v>
      </c>
      <c r="L232" s="1083">
        <v>0</v>
      </c>
      <c r="M232" s="1091">
        <v>295214000</v>
      </c>
      <c r="N232" s="44"/>
      <c r="O232" s="44"/>
    </row>
    <row r="233" spans="1:15" ht="18.399999999999999" customHeight="1">
      <c r="A233" s="56"/>
      <c r="B233" s="52"/>
      <c r="C233" s="53" t="s">
        <v>4</v>
      </c>
      <c r="D233" s="62" t="s">
        <v>42</v>
      </c>
      <c r="E233" s="678">
        <v>6231756063.3099995</v>
      </c>
      <c r="F233" s="1083">
        <v>2611010316.1900001</v>
      </c>
      <c r="G233" s="1083"/>
      <c r="H233" s="1083">
        <v>3139488</v>
      </c>
      <c r="I233" s="1083">
        <v>2051040687.1199999</v>
      </c>
      <c r="J233" s="1083">
        <v>1271005807</v>
      </c>
      <c r="K233" s="1083">
        <v>0</v>
      </c>
      <c r="L233" s="1083">
        <v>0</v>
      </c>
      <c r="M233" s="1091">
        <v>295559765</v>
      </c>
      <c r="N233" s="44"/>
      <c r="O233" s="44"/>
    </row>
    <row r="234" spans="1:15" ht="18.399999999999999" customHeight="1">
      <c r="A234" s="56"/>
      <c r="B234" s="52"/>
      <c r="C234" s="53" t="s">
        <v>4</v>
      </c>
      <c r="D234" s="62" t="s">
        <v>43</v>
      </c>
      <c r="E234" s="678">
        <v>1965804405.02</v>
      </c>
      <c r="F234" s="1083">
        <v>913077154.47000003</v>
      </c>
      <c r="G234" s="1083"/>
      <c r="H234" s="1083">
        <v>1316572.0899999999</v>
      </c>
      <c r="I234" s="1083">
        <v>666774800.54999995</v>
      </c>
      <c r="J234" s="1083">
        <v>300230852.53000003</v>
      </c>
      <c r="K234" s="1083">
        <v>0</v>
      </c>
      <c r="L234" s="1083">
        <v>0</v>
      </c>
      <c r="M234" s="1091">
        <v>84405025.379999995</v>
      </c>
      <c r="N234" s="44"/>
      <c r="O234" s="44"/>
    </row>
    <row r="235" spans="1:15" ht="18.399999999999999" customHeight="1">
      <c r="A235" s="56"/>
      <c r="B235" s="52"/>
      <c r="C235" s="53" t="s">
        <v>4</v>
      </c>
      <c r="D235" s="62" t="s">
        <v>44</v>
      </c>
      <c r="E235" s="174">
        <v>0.37650101240585099</v>
      </c>
      <c r="F235" s="174">
        <v>0.39047591034352991</v>
      </c>
      <c r="G235" s="174"/>
      <c r="H235" s="174">
        <v>0.4244268504190844</v>
      </c>
      <c r="I235" s="174">
        <v>0.39784482662844789</v>
      </c>
      <c r="J235" s="174">
        <v>0.33043491698703381</v>
      </c>
      <c r="K235" s="174">
        <v>0</v>
      </c>
      <c r="L235" s="174">
        <v>0</v>
      </c>
      <c r="M235" s="274">
        <v>0.28591132324347762</v>
      </c>
      <c r="N235" s="44"/>
      <c r="O235" s="44"/>
    </row>
    <row r="236" spans="1:15" ht="18.399999999999999" customHeight="1">
      <c r="A236" s="58"/>
      <c r="B236" s="59"/>
      <c r="C236" s="60" t="s">
        <v>4</v>
      </c>
      <c r="D236" s="64" t="s">
        <v>45</v>
      </c>
      <c r="E236" s="175">
        <v>0.31544951134943211</v>
      </c>
      <c r="F236" s="175">
        <v>0.34970262231761956</v>
      </c>
      <c r="G236" s="175"/>
      <c r="H236" s="175">
        <v>0.41935885405518347</v>
      </c>
      <c r="I236" s="175">
        <v>0.32509096710619717</v>
      </c>
      <c r="J236" s="175">
        <v>0.23621516980999918</v>
      </c>
      <c r="K236" s="175">
        <v>0</v>
      </c>
      <c r="L236" s="175">
        <v>0</v>
      </c>
      <c r="M236" s="275">
        <v>0.28557684561699387</v>
      </c>
      <c r="N236" s="44"/>
      <c r="O236" s="44"/>
    </row>
    <row r="237" spans="1:15" ht="18.399999999999999" customHeight="1">
      <c r="A237" s="51" t="s">
        <v>146</v>
      </c>
      <c r="B237" s="52" t="s">
        <v>47</v>
      </c>
      <c r="C237" s="53" t="s">
        <v>147</v>
      </c>
      <c r="D237" s="62" t="s">
        <v>41</v>
      </c>
      <c r="E237" s="678">
        <v>333698000</v>
      </c>
      <c r="F237" s="1083">
        <v>268204000</v>
      </c>
      <c r="G237" s="1089"/>
      <c r="H237" s="1083">
        <v>17000</v>
      </c>
      <c r="I237" s="1083">
        <v>37600000</v>
      </c>
      <c r="J237" s="1083">
        <v>850000</v>
      </c>
      <c r="K237" s="1083">
        <v>0</v>
      </c>
      <c r="L237" s="1083">
        <v>0</v>
      </c>
      <c r="M237" s="1091">
        <v>27027000</v>
      </c>
      <c r="N237" s="44"/>
      <c r="O237" s="44"/>
    </row>
    <row r="238" spans="1:15" ht="18" customHeight="1">
      <c r="A238" s="51"/>
      <c r="B238" s="52"/>
      <c r="C238" s="53" t="s">
        <v>4</v>
      </c>
      <c r="D238" s="62" t="s">
        <v>42</v>
      </c>
      <c r="E238" s="678">
        <v>1150808844.3399999</v>
      </c>
      <c r="F238" s="1083">
        <v>1068204000</v>
      </c>
      <c r="G238" s="1083"/>
      <c r="H238" s="1083">
        <v>51000</v>
      </c>
      <c r="I238" s="1083">
        <v>55637149.339999996</v>
      </c>
      <c r="J238" s="1083">
        <v>850000</v>
      </c>
      <c r="K238" s="1083">
        <v>0</v>
      </c>
      <c r="L238" s="1083">
        <v>0</v>
      </c>
      <c r="M238" s="1091">
        <v>26066695</v>
      </c>
      <c r="N238" s="44"/>
      <c r="O238" s="44"/>
    </row>
    <row r="239" spans="1:15" ht="18.399999999999999" customHeight="1">
      <c r="A239" s="56"/>
      <c r="B239" s="52"/>
      <c r="C239" s="53" t="s">
        <v>4</v>
      </c>
      <c r="D239" s="62" t="s">
        <v>43</v>
      </c>
      <c r="E239" s="678">
        <v>932117762.55000007</v>
      </c>
      <c r="F239" s="1083">
        <v>918684000</v>
      </c>
      <c r="G239" s="1083"/>
      <c r="H239" s="1083">
        <v>2400</v>
      </c>
      <c r="I239" s="1083">
        <v>11427059.439999998</v>
      </c>
      <c r="J239" s="1083">
        <v>0</v>
      </c>
      <c r="K239" s="1083">
        <v>0</v>
      </c>
      <c r="L239" s="1083">
        <v>0</v>
      </c>
      <c r="M239" s="1091">
        <v>2004303.11</v>
      </c>
      <c r="N239" s="44"/>
      <c r="O239" s="44"/>
    </row>
    <row r="240" spans="1:15" ht="18.399999999999999" customHeight="1">
      <c r="A240" s="56"/>
      <c r="B240" s="52"/>
      <c r="C240" s="53" t="s">
        <v>4</v>
      </c>
      <c r="D240" s="62" t="s">
        <v>44</v>
      </c>
      <c r="E240" s="174">
        <v>2.7932974202722223</v>
      </c>
      <c r="F240" s="174">
        <v>3.4253180414908053</v>
      </c>
      <c r="G240" s="174"/>
      <c r="H240" s="174">
        <v>0.14117647058823529</v>
      </c>
      <c r="I240" s="174">
        <v>0.30391115531914886</v>
      </c>
      <c r="J240" s="174">
        <v>0</v>
      </c>
      <c r="K240" s="174">
        <v>0</v>
      </c>
      <c r="L240" s="174">
        <v>0</v>
      </c>
      <c r="M240" s="274">
        <v>7.415928922928923E-2</v>
      </c>
      <c r="N240" s="44"/>
      <c r="O240" s="44"/>
    </row>
    <row r="241" spans="1:15" ht="18.399999999999999" customHeight="1">
      <c r="A241" s="58"/>
      <c r="B241" s="59"/>
      <c r="C241" s="60" t="s">
        <v>4</v>
      </c>
      <c r="D241" s="64" t="s">
        <v>45</v>
      </c>
      <c r="E241" s="175">
        <v>0.80996749993225736</v>
      </c>
      <c r="F241" s="175">
        <v>0.86002673646606831</v>
      </c>
      <c r="G241" s="175"/>
      <c r="H241" s="175">
        <v>4.7058823529411764E-2</v>
      </c>
      <c r="I241" s="175">
        <v>0.20538542278952782</v>
      </c>
      <c r="J241" s="175">
        <v>0</v>
      </c>
      <c r="K241" s="175">
        <v>0</v>
      </c>
      <c r="L241" s="175">
        <v>0</v>
      </c>
      <c r="M241" s="275">
        <v>7.6891340079745435E-2</v>
      </c>
      <c r="N241" s="44"/>
      <c r="O241" s="44"/>
    </row>
    <row r="242" spans="1:15" ht="18.399999999999999" customHeight="1">
      <c r="A242" s="51" t="s">
        <v>148</v>
      </c>
      <c r="B242" s="52" t="s">
        <v>47</v>
      </c>
      <c r="C242" s="53" t="s">
        <v>149</v>
      </c>
      <c r="D242" s="62" t="s">
        <v>41</v>
      </c>
      <c r="E242" s="678">
        <v>735492000</v>
      </c>
      <c r="F242" s="1083">
        <v>694716000</v>
      </c>
      <c r="G242" s="1089"/>
      <c r="H242" s="1083">
        <v>94000</v>
      </c>
      <c r="I242" s="1083">
        <v>39212000</v>
      </c>
      <c r="J242" s="1083">
        <v>1470000</v>
      </c>
      <c r="K242" s="1083">
        <v>0</v>
      </c>
      <c r="L242" s="1083">
        <v>0</v>
      </c>
      <c r="M242" s="1091">
        <v>0</v>
      </c>
      <c r="N242" s="44"/>
      <c r="O242" s="44"/>
    </row>
    <row r="243" spans="1:15" ht="18.399999999999999" customHeight="1">
      <c r="A243" s="51"/>
      <c r="B243" s="52"/>
      <c r="C243" s="53" t="s">
        <v>4</v>
      </c>
      <c r="D243" s="62" t="s">
        <v>42</v>
      </c>
      <c r="E243" s="678">
        <v>735552641.89999998</v>
      </c>
      <c r="F243" s="1083">
        <v>694716000</v>
      </c>
      <c r="G243" s="1083"/>
      <c r="H243" s="1083">
        <v>144000</v>
      </c>
      <c r="I243" s="1083">
        <v>39312641.899999999</v>
      </c>
      <c r="J243" s="1083">
        <v>1380000</v>
      </c>
      <c r="K243" s="1083">
        <v>0</v>
      </c>
      <c r="L243" s="1083">
        <v>0</v>
      </c>
      <c r="M243" s="1091">
        <v>0</v>
      </c>
      <c r="N243" s="44"/>
      <c r="O243" s="44"/>
    </row>
    <row r="244" spans="1:15" ht="18.399999999999999" customHeight="1">
      <c r="A244" s="56"/>
      <c r="B244" s="52"/>
      <c r="C244" s="53" t="s">
        <v>4</v>
      </c>
      <c r="D244" s="62" t="s">
        <v>43</v>
      </c>
      <c r="E244" s="678">
        <v>273764518.70999998</v>
      </c>
      <c r="F244" s="1083">
        <v>261010295.77000001</v>
      </c>
      <c r="G244" s="1083"/>
      <c r="H244" s="1083">
        <v>68932.14</v>
      </c>
      <c r="I244" s="1083">
        <v>12685290.799999999</v>
      </c>
      <c r="J244" s="1083">
        <v>0</v>
      </c>
      <c r="K244" s="1083">
        <v>0</v>
      </c>
      <c r="L244" s="1083">
        <v>0</v>
      </c>
      <c r="M244" s="1091">
        <v>0</v>
      </c>
      <c r="N244" s="44"/>
      <c r="O244" s="44"/>
    </row>
    <row r="245" spans="1:15" ht="18.399999999999999" customHeight="1">
      <c r="A245" s="56"/>
      <c r="B245" s="52"/>
      <c r="C245" s="53" t="s">
        <v>4</v>
      </c>
      <c r="D245" s="62" t="s">
        <v>44</v>
      </c>
      <c r="E245" s="174">
        <v>0.37221957371392206</v>
      </c>
      <c r="F245" s="174">
        <v>0.37570790908803026</v>
      </c>
      <c r="G245" s="174"/>
      <c r="H245" s="174">
        <v>0.73332063829787231</v>
      </c>
      <c r="I245" s="174">
        <v>0.32350532490054063</v>
      </c>
      <c r="J245" s="707">
        <v>0</v>
      </c>
      <c r="K245" s="174">
        <v>0</v>
      </c>
      <c r="L245" s="174">
        <v>0</v>
      </c>
      <c r="M245" s="274">
        <v>0</v>
      </c>
      <c r="N245" s="44"/>
      <c r="O245" s="44"/>
    </row>
    <row r="246" spans="1:15" ht="18.399999999999999" customHeight="1">
      <c r="A246" s="58"/>
      <c r="B246" s="59"/>
      <c r="C246" s="60" t="s">
        <v>4</v>
      </c>
      <c r="D246" s="64" t="s">
        <v>45</v>
      </c>
      <c r="E246" s="175">
        <v>0.37218888644440334</v>
      </c>
      <c r="F246" s="175">
        <v>0.37570790908803026</v>
      </c>
      <c r="G246" s="175"/>
      <c r="H246" s="175">
        <v>0.47869541666666665</v>
      </c>
      <c r="I246" s="175">
        <v>0.32267713862293235</v>
      </c>
      <c r="J246" s="175">
        <v>0</v>
      </c>
      <c r="K246" s="175">
        <v>0</v>
      </c>
      <c r="L246" s="175">
        <v>0</v>
      </c>
      <c r="M246" s="275">
        <v>0</v>
      </c>
      <c r="N246" s="44"/>
      <c r="O246" s="44"/>
    </row>
    <row r="247" spans="1:15" ht="18.399999999999999" customHeight="1">
      <c r="A247" s="51" t="s">
        <v>150</v>
      </c>
      <c r="B247" s="52" t="s">
        <v>47</v>
      </c>
      <c r="C247" s="53" t="s">
        <v>151</v>
      </c>
      <c r="D247" s="62" t="s">
        <v>41</v>
      </c>
      <c r="E247" s="678">
        <v>37236000</v>
      </c>
      <c r="F247" s="1083">
        <v>0</v>
      </c>
      <c r="G247" s="1089"/>
      <c r="H247" s="1083">
        <v>14000</v>
      </c>
      <c r="I247" s="1083">
        <v>31039000</v>
      </c>
      <c r="J247" s="1083">
        <v>350000</v>
      </c>
      <c r="K247" s="1083">
        <v>0</v>
      </c>
      <c r="L247" s="1083">
        <v>0</v>
      </c>
      <c r="M247" s="1091">
        <v>5833000</v>
      </c>
      <c r="N247" s="44"/>
      <c r="O247" s="44"/>
    </row>
    <row r="248" spans="1:15" ht="18.399999999999999" customHeight="1">
      <c r="A248" s="56"/>
      <c r="B248" s="52"/>
      <c r="C248" s="53" t="s">
        <v>4</v>
      </c>
      <c r="D248" s="62" t="s">
        <v>42</v>
      </c>
      <c r="E248" s="678">
        <v>37236000</v>
      </c>
      <c r="F248" s="1083">
        <v>0</v>
      </c>
      <c r="G248" s="1083"/>
      <c r="H248" s="1083">
        <v>14000</v>
      </c>
      <c r="I248" s="1083">
        <v>31024240</v>
      </c>
      <c r="J248" s="1083">
        <v>364760</v>
      </c>
      <c r="K248" s="1083">
        <v>0</v>
      </c>
      <c r="L248" s="1083">
        <v>0</v>
      </c>
      <c r="M248" s="1091">
        <v>5833000</v>
      </c>
      <c r="N248" s="44"/>
      <c r="O248" s="44"/>
    </row>
    <row r="249" spans="1:15" ht="18.399999999999999" customHeight="1">
      <c r="A249" s="56"/>
      <c r="B249" s="52"/>
      <c r="C249" s="53" t="s">
        <v>4</v>
      </c>
      <c r="D249" s="62" t="s">
        <v>43</v>
      </c>
      <c r="E249" s="678">
        <v>11303179.719999999</v>
      </c>
      <c r="F249" s="1083">
        <v>0</v>
      </c>
      <c r="G249" s="1083"/>
      <c r="H249" s="1083">
        <v>4149.09</v>
      </c>
      <c r="I249" s="1083">
        <v>9849428.7199999988</v>
      </c>
      <c r="J249" s="1083">
        <v>139948.17000000001</v>
      </c>
      <c r="K249" s="1083">
        <v>0</v>
      </c>
      <c r="L249" s="1083">
        <v>0</v>
      </c>
      <c r="M249" s="1091">
        <v>1309653.74</v>
      </c>
      <c r="N249" s="44"/>
      <c r="O249" s="44"/>
    </row>
    <row r="250" spans="1:15" ht="18.399999999999999" customHeight="1">
      <c r="A250" s="56"/>
      <c r="B250" s="52"/>
      <c r="C250" s="53" t="s">
        <v>4</v>
      </c>
      <c r="D250" s="62" t="s">
        <v>44</v>
      </c>
      <c r="E250" s="174">
        <v>0.30355515415189599</v>
      </c>
      <c r="F250" s="174">
        <v>0</v>
      </c>
      <c r="G250" s="174"/>
      <c r="H250" s="174">
        <v>0.29636357142857145</v>
      </c>
      <c r="I250" s="174">
        <v>0.31732429266406775</v>
      </c>
      <c r="J250" s="174">
        <v>0.39985191428571432</v>
      </c>
      <c r="K250" s="174">
        <v>0</v>
      </c>
      <c r="L250" s="174">
        <v>0</v>
      </c>
      <c r="M250" s="274">
        <v>0.22452489970855477</v>
      </c>
      <c r="N250" s="44"/>
      <c r="O250" s="44"/>
    </row>
    <row r="251" spans="1:15" ht="18.399999999999999" customHeight="1">
      <c r="A251" s="58"/>
      <c r="B251" s="59"/>
      <c r="C251" s="60" t="s">
        <v>4</v>
      </c>
      <c r="D251" s="64" t="s">
        <v>45</v>
      </c>
      <c r="E251" s="175">
        <v>0.30355515415189599</v>
      </c>
      <c r="F251" s="175">
        <v>0</v>
      </c>
      <c r="G251" s="175"/>
      <c r="H251" s="175">
        <v>0.29636357142857145</v>
      </c>
      <c r="I251" s="175">
        <v>0.31747526192422437</v>
      </c>
      <c r="J251" s="175">
        <v>0.38367192126329647</v>
      </c>
      <c r="K251" s="175">
        <v>0</v>
      </c>
      <c r="L251" s="175">
        <v>0</v>
      </c>
      <c r="M251" s="275">
        <v>0.22452489970855477</v>
      </c>
      <c r="N251" s="44"/>
      <c r="O251" s="44"/>
    </row>
    <row r="252" spans="1:15" ht="18.399999999999999" customHeight="1">
      <c r="A252" s="51" t="s">
        <v>152</v>
      </c>
      <c r="B252" s="52" t="s">
        <v>47</v>
      </c>
      <c r="C252" s="53" t="s">
        <v>153</v>
      </c>
      <c r="D252" s="62" t="s">
        <v>41</v>
      </c>
      <c r="E252" s="678">
        <v>52988000</v>
      </c>
      <c r="F252" s="1083">
        <v>0</v>
      </c>
      <c r="G252" s="1089"/>
      <c r="H252" s="1083">
        <v>10000</v>
      </c>
      <c r="I252" s="1083">
        <v>52378000</v>
      </c>
      <c r="J252" s="1083">
        <v>600000</v>
      </c>
      <c r="K252" s="1083">
        <v>0</v>
      </c>
      <c r="L252" s="1083">
        <v>0</v>
      </c>
      <c r="M252" s="1091">
        <v>0</v>
      </c>
      <c r="N252" s="44"/>
      <c r="O252" s="44"/>
    </row>
    <row r="253" spans="1:15" ht="18.399999999999999" customHeight="1">
      <c r="A253" s="56"/>
      <c r="B253" s="52"/>
      <c r="C253" s="53" t="s">
        <v>4</v>
      </c>
      <c r="D253" s="62" t="s">
        <v>42</v>
      </c>
      <c r="E253" s="678">
        <v>54644400</v>
      </c>
      <c r="F253" s="1083">
        <v>0</v>
      </c>
      <c r="G253" s="1083"/>
      <c r="H253" s="1083">
        <v>10000</v>
      </c>
      <c r="I253" s="1083">
        <v>54034400</v>
      </c>
      <c r="J253" s="1083">
        <v>600000</v>
      </c>
      <c r="K253" s="1083">
        <v>0</v>
      </c>
      <c r="L253" s="1083">
        <v>0</v>
      </c>
      <c r="M253" s="1091">
        <v>0</v>
      </c>
      <c r="N253" s="44"/>
      <c r="O253" s="44"/>
    </row>
    <row r="254" spans="1:15" ht="18.399999999999999" customHeight="1">
      <c r="A254" s="56"/>
      <c r="B254" s="52"/>
      <c r="C254" s="53" t="s">
        <v>4</v>
      </c>
      <c r="D254" s="62" t="s">
        <v>43</v>
      </c>
      <c r="E254" s="678">
        <v>15809480.100000001</v>
      </c>
      <c r="F254" s="1083">
        <v>0</v>
      </c>
      <c r="G254" s="1083"/>
      <c r="H254" s="1083">
        <v>2229</v>
      </c>
      <c r="I254" s="1083">
        <v>15807251.100000001</v>
      </c>
      <c r="J254" s="1083">
        <v>0</v>
      </c>
      <c r="K254" s="1083">
        <v>0</v>
      </c>
      <c r="L254" s="1083">
        <v>0</v>
      </c>
      <c r="M254" s="1091">
        <v>0</v>
      </c>
      <c r="N254" s="44"/>
      <c r="O254" s="44"/>
    </row>
    <row r="255" spans="1:15" ht="18" customHeight="1">
      <c r="A255" s="56"/>
      <c r="B255" s="52"/>
      <c r="C255" s="53" t="s">
        <v>4</v>
      </c>
      <c r="D255" s="62" t="s">
        <v>44</v>
      </c>
      <c r="E255" s="174">
        <v>0.29835963048237341</v>
      </c>
      <c r="F255" s="174">
        <v>0</v>
      </c>
      <c r="G255" s="174"/>
      <c r="H255" s="174">
        <v>0.22289999999999999</v>
      </c>
      <c r="I255" s="174">
        <v>0.30179180381076026</v>
      </c>
      <c r="J255" s="174">
        <v>0</v>
      </c>
      <c r="K255" s="174">
        <v>0</v>
      </c>
      <c r="L255" s="174">
        <v>0</v>
      </c>
      <c r="M255" s="274">
        <v>0</v>
      </c>
      <c r="N255" s="44"/>
      <c r="O255" s="44"/>
    </row>
    <row r="256" spans="1:15" ht="18.399999999999999" customHeight="1">
      <c r="A256" s="58"/>
      <c r="B256" s="59"/>
      <c r="C256" s="60" t="s">
        <v>4</v>
      </c>
      <c r="D256" s="61" t="s">
        <v>45</v>
      </c>
      <c r="E256" s="276">
        <v>0.28931564991106135</v>
      </c>
      <c r="F256" s="175">
        <v>0</v>
      </c>
      <c r="G256" s="175"/>
      <c r="H256" s="175">
        <v>0.22289999999999999</v>
      </c>
      <c r="I256" s="175">
        <v>0.29254051308055612</v>
      </c>
      <c r="J256" s="175">
        <v>0</v>
      </c>
      <c r="K256" s="175">
        <v>0</v>
      </c>
      <c r="L256" s="175">
        <v>0</v>
      </c>
      <c r="M256" s="275">
        <v>0</v>
      </c>
      <c r="N256" s="44"/>
      <c r="O256" s="44"/>
    </row>
    <row r="257" spans="1:15" ht="18.399999999999999" customHeight="1">
      <c r="A257" s="51" t="s">
        <v>747</v>
      </c>
      <c r="B257" s="52" t="s">
        <v>47</v>
      </c>
      <c r="C257" s="53" t="s">
        <v>749</v>
      </c>
      <c r="D257" s="62" t="s">
        <v>41</v>
      </c>
      <c r="E257" s="678">
        <v>0</v>
      </c>
      <c r="F257" s="1083">
        <v>0</v>
      </c>
      <c r="G257" s="1089"/>
      <c r="H257" s="1083">
        <v>0</v>
      </c>
      <c r="I257" s="1083">
        <v>0</v>
      </c>
      <c r="J257" s="1083">
        <v>0</v>
      </c>
      <c r="K257" s="1083">
        <v>0</v>
      </c>
      <c r="L257" s="1083">
        <v>0</v>
      </c>
      <c r="M257" s="1091">
        <v>0</v>
      </c>
      <c r="N257" s="44"/>
      <c r="O257" s="44"/>
    </row>
    <row r="258" spans="1:15" ht="18.399999999999999" customHeight="1">
      <c r="A258" s="56"/>
      <c r="B258" s="52"/>
      <c r="C258" s="53" t="s">
        <v>4</v>
      </c>
      <c r="D258" s="62" t="s">
        <v>42</v>
      </c>
      <c r="E258" s="678">
        <v>273555955.55999994</v>
      </c>
      <c r="F258" s="1083">
        <v>0</v>
      </c>
      <c r="G258" s="1083"/>
      <c r="H258" s="1083">
        <v>344111.08999999997</v>
      </c>
      <c r="I258" s="1083">
        <v>219262410.78999996</v>
      </c>
      <c r="J258" s="1083">
        <v>7084213.2999999998</v>
      </c>
      <c r="K258" s="1083">
        <v>0</v>
      </c>
      <c r="L258" s="1083">
        <v>0</v>
      </c>
      <c r="M258" s="1091">
        <v>46865220.379999995</v>
      </c>
      <c r="N258" s="44"/>
      <c r="O258" s="44"/>
    </row>
    <row r="259" spans="1:15" ht="18.399999999999999" customHeight="1">
      <c r="A259" s="56"/>
      <c r="B259" s="52"/>
      <c r="C259" s="53" t="s">
        <v>4</v>
      </c>
      <c r="D259" s="62" t="s">
        <v>43</v>
      </c>
      <c r="E259" s="678">
        <v>31331500.09999999</v>
      </c>
      <c r="F259" s="1083">
        <v>0</v>
      </c>
      <c r="G259" s="1083"/>
      <c r="H259" s="1083">
        <v>14242.38</v>
      </c>
      <c r="I259" s="1083">
        <v>29954376.679999992</v>
      </c>
      <c r="J259" s="1083">
        <v>20505</v>
      </c>
      <c r="K259" s="1083">
        <v>0</v>
      </c>
      <c r="L259" s="1083">
        <v>0</v>
      </c>
      <c r="M259" s="1091">
        <v>1342376.0399999998</v>
      </c>
      <c r="N259" s="44"/>
      <c r="O259" s="44"/>
    </row>
    <row r="260" spans="1:15" ht="18.399999999999999" customHeight="1">
      <c r="A260" s="56"/>
      <c r="B260" s="52"/>
      <c r="C260" s="53" t="s">
        <v>4</v>
      </c>
      <c r="D260" s="62" t="s">
        <v>44</v>
      </c>
      <c r="E260" s="174">
        <v>0</v>
      </c>
      <c r="F260" s="174">
        <v>0</v>
      </c>
      <c r="G260" s="174"/>
      <c r="H260" s="174">
        <v>0</v>
      </c>
      <c r="I260" s="174">
        <v>0</v>
      </c>
      <c r="J260" s="174">
        <v>0</v>
      </c>
      <c r="K260" s="174">
        <v>0</v>
      </c>
      <c r="L260" s="174">
        <v>0</v>
      </c>
      <c r="M260" s="274">
        <v>0</v>
      </c>
      <c r="N260" s="44"/>
      <c r="O260" s="44"/>
    </row>
    <row r="261" spans="1:15" ht="18.399999999999999" customHeight="1">
      <c r="A261" s="58"/>
      <c r="B261" s="59"/>
      <c r="C261" s="60" t="s">
        <v>4</v>
      </c>
      <c r="D261" s="61" t="s">
        <v>45</v>
      </c>
      <c r="E261" s="276">
        <v>0.11453415457857925</v>
      </c>
      <c r="F261" s="175">
        <v>0</v>
      </c>
      <c r="G261" s="175"/>
      <c r="H261" s="175">
        <v>4.1388901473649105E-2</v>
      </c>
      <c r="I261" s="175">
        <v>0.13661428136302395</v>
      </c>
      <c r="J261" s="175">
        <v>2.8944639484528227E-3</v>
      </c>
      <c r="K261" s="175">
        <v>0</v>
      </c>
      <c r="L261" s="175">
        <v>0</v>
      </c>
      <c r="M261" s="275">
        <v>2.8643331432468128E-2</v>
      </c>
      <c r="N261" s="44"/>
      <c r="O261" s="44"/>
    </row>
    <row r="262" spans="1:15" ht="18.399999999999999" customHeight="1">
      <c r="A262" s="51" t="s">
        <v>154</v>
      </c>
      <c r="B262" s="52" t="s">
        <v>47</v>
      </c>
      <c r="C262" s="53" t="s">
        <v>155</v>
      </c>
      <c r="D262" s="54" t="s">
        <v>41</v>
      </c>
      <c r="E262" s="678">
        <v>16864000</v>
      </c>
      <c r="F262" s="1083">
        <v>0</v>
      </c>
      <c r="G262" s="1089"/>
      <c r="H262" s="1083">
        <v>3893000</v>
      </c>
      <c r="I262" s="1083">
        <v>12461000</v>
      </c>
      <c r="J262" s="1083">
        <v>510000</v>
      </c>
      <c r="K262" s="1083">
        <v>0</v>
      </c>
      <c r="L262" s="1083">
        <v>0</v>
      </c>
      <c r="M262" s="1091">
        <v>0</v>
      </c>
      <c r="N262" s="44"/>
      <c r="O262" s="44"/>
    </row>
    <row r="263" spans="1:15" ht="18.399999999999999" customHeight="1">
      <c r="A263" s="56"/>
      <c r="B263" s="52"/>
      <c r="C263" s="53" t="s">
        <v>4</v>
      </c>
      <c r="D263" s="62" t="s">
        <v>42</v>
      </c>
      <c r="E263" s="678">
        <v>16864000</v>
      </c>
      <c r="F263" s="1083">
        <v>0</v>
      </c>
      <c r="G263" s="1083"/>
      <c r="H263" s="1083">
        <v>3893000</v>
      </c>
      <c r="I263" s="1083">
        <v>12461000</v>
      </c>
      <c r="J263" s="1083">
        <v>510000</v>
      </c>
      <c r="K263" s="1083">
        <v>0</v>
      </c>
      <c r="L263" s="1083">
        <v>0</v>
      </c>
      <c r="M263" s="1091">
        <v>0</v>
      </c>
      <c r="N263" s="44"/>
      <c r="O263" s="44"/>
    </row>
    <row r="264" spans="1:15" ht="18.399999999999999" customHeight="1">
      <c r="A264" s="56"/>
      <c r="B264" s="52"/>
      <c r="C264" s="53" t="s">
        <v>4</v>
      </c>
      <c r="D264" s="62" t="s">
        <v>43</v>
      </c>
      <c r="E264" s="678">
        <v>4416098.2499999991</v>
      </c>
      <c r="F264" s="1083">
        <v>0</v>
      </c>
      <c r="G264" s="1083"/>
      <c r="H264" s="1083">
        <v>721759.95</v>
      </c>
      <c r="I264" s="1083">
        <v>3694338.2999999993</v>
      </c>
      <c r="J264" s="1083">
        <v>0</v>
      </c>
      <c r="K264" s="1083">
        <v>0</v>
      </c>
      <c r="L264" s="1083">
        <v>0</v>
      </c>
      <c r="M264" s="1091">
        <v>0</v>
      </c>
      <c r="N264" s="44"/>
      <c r="O264" s="44"/>
    </row>
    <row r="265" spans="1:15" ht="18.399999999999999" customHeight="1">
      <c r="A265" s="56"/>
      <c r="B265" s="52"/>
      <c r="C265" s="53" t="s">
        <v>4</v>
      </c>
      <c r="D265" s="62" t="s">
        <v>44</v>
      </c>
      <c r="E265" s="174">
        <v>0.26186540856261853</v>
      </c>
      <c r="F265" s="174">
        <v>0</v>
      </c>
      <c r="G265" s="174"/>
      <c r="H265" s="174">
        <v>0.18539942203955817</v>
      </c>
      <c r="I265" s="174">
        <v>0.29647205681726985</v>
      </c>
      <c r="J265" s="174">
        <v>0</v>
      </c>
      <c r="K265" s="174">
        <v>0</v>
      </c>
      <c r="L265" s="174">
        <v>0</v>
      </c>
      <c r="M265" s="274">
        <v>0</v>
      </c>
      <c r="N265" s="44"/>
      <c r="O265" s="44"/>
    </row>
    <row r="266" spans="1:15" ht="18.399999999999999" customHeight="1">
      <c r="A266" s="58"/>
      <c r="B266" s="59"/>
      <c r="C266" s="60" t="s">
        <v>4</v>
      </c>
      <c r="D266" s="64" t="s">
        <v>45</v>
      </c>
      <c r="E266" s="175">
        <v>0.26186540856261853</v>
      </c>
      <c r="F266" s="175">
        <v>0</v>
      </c>
      <c r="G266" s="175"/>
      <c r="H266" s="175">
        <v>0.18539942203955817</v>
      </c>
      <c r="I266" s="175">
        <v>0.29647205681726985</v>
      </c>
      <c r="J266" s="175">
        <v>0</v>
      </c>
      <c r="K266" s="175">
        <v>0</v>
      </c>
      <c r="L266" s="175">
        <v>0</v>
      </c>
      <c r="M266" s="275">
        <v>0</v>
      </c>
      <c r="N266" s="44"/>
      <c r="O266" s="44"/>
    </row>
    <row r="267" spans="1:15" ht="18.399999999999999" customHeight="1">
      <c r="A267" s="51" t="s">
        <v>156</v>
      </c>
      <c r="B267" s="52" t="s">
        <v>47</v>
      </c>
      <c r="C267" s="53" t="s">
        <v>157</v>
      </c>
      <c r="D267" s="62" t="s">
        <v>41</v>
      </c>
      <c r="E267" s="678">
        <v>102511000</v>
      </c>
      <c r="F267" s="1083">
        <v>2675000</v>
      </c>
      <c r="G267" s="1089"/>
      <c r="H267" s="1083">
        <v>477000</v>
      </c>
      <c r="I267" s="1083">
        <v>89105000</v>
      </c>
      <c r="J267" s="1083">
        <v>5500000</v>
      </c>
      <c r="K267" s="1083">
        <v>0</v>
      </c>
      <c r="L267" s="1083">
        <v>0</v>
      </c>
      <c r="M267" s="1091">
        <v>4754000</v>
      </c>
    </row>
    <row r="268" spans="1:15" ht="18.399999999999999" customHeight="1">
      <c r="A268" s="56"/>
      <c r="B268" s="52"/>
      <c r="C268" s="53" t="s">
        <v>158</v>
      </c>
      <c r="D268" s="62" t="s">
        <v>42</v>
      </c>
      <c r="E268" s="678">
        <v>104431463</v>
      </c>
      <c r="F268" s="1083">
        <v>2675000</v>
      </c>
      <c r="G268" s="1083"/>
      <c r="H268" s="1083">
        <v>437000</v>
      </c>
      <c r="I268" s="1083">
        <v>89145000</v>
      </c>
      <c r="J268" s="1083">
        <v>6964200</v>
      </c>
      <c r="K268" s="1083">
        <v>0</v>
      </c>
      <c r="L268" s="1083">
        <v>0</v>
      </c>
      <c r="M268" s="1091">
        <v>5210263</v>
      </c>
    </row>
    <row r="269" spans="1:15" ht="18.399999999999999" customHeight="1">
      <c r="A269" s="56"/>
      <c r="B269" s="52"/>
      <c r="C269" s="53" t="s">
        <v>4</v>
      </c>
      <c r="D269" s="62" t="s">
        <v>43</v>
      </c>
      <c r="E269" s="678">
        <v>24773400.57</v>
      </c>
      <c r="F269" s="1083">
        <v>1450000</v>
      </c>
      <c r="G269" s="1083"/>
      <c r="H269" s="1083">
        <v>150303.54</v>
      </c>
      <c r="I269" s="1083">
        <v>20915032.669999998</v>
      </c>
      <c r="J269" s="1083">
        <v>758903.67</v>
      </c>
      <c r="K269" s="1083">
        <v>0</v>
      </c>
      <c r="L269" s="1083">
        <v>0</v>
      </c>
      <c r="M269" s="1091">
        <v>1499160.6900000002</v>
      </c>
    </row>
    <row r="270" spans="1:15" ht="18.399999999999999" customHeight="1">
      <c r="A270" s="56"/>
      <c r="B270" s="52"/>
      <c r="C270" s="53" t="s">
        <v>4</v>
      </c>
      <c r="D270" s="62" t="s">
        <v>44</v>
      </c>
      <c r="E270" s="174">
        <v>0.24166577801406677</v>
      </c>
      <c r="F270" s="174">
        <v>0.54205607476635509</v>
      </c>
      <c r="G270" s="174"/>
      <c r="H270" s="174">
        <v>0.31510176100628934</v>
      </c>
      <c r="I270" s="174">
        <v>0.23472344615902585</v>
      </c>
      <c r="J270" s="174">
        <v>0.13798248545454547</v>
      </c>
      <c r="K270" s="174">
        <v>0</v>
      </c>
      <c r="L270" s="174">
        <v>0</v>
      </c>
      <c r="M270" s="274">
        <v>0.315347221287337</v>
      </c>
    </row>
    <row r="271" spans="1:15" ht="18.399999999999999" customHeight="1">
      <c r="A271" s="58"/>
      <c r="B271" s="59"/>
      <c r="C271" s="60" t="s">
        <v>4</v>
      </c>
      <c r="D271" s="64" t="s">
        <v>45</v>
      </c>
      <c r="E271" s="175">
        <v>0.23722161749280482</v>
      </c>
      <c r="F271" s="175">
        <v>0.54205607476635509</v>
      </c>
      <c r="G271" s="175"/>
      <c r="H271" s="175">
        <v>0.34394402745995423</v>
      </c>
      <c r="I271" s="175">
        <v>0.23461812406753041</v>
      </c>
      <c r="J271" s="175">
        <v>0.10897212457999483</v>
      </c>
      <c r="K271" s="175">
        <v>0</v>
      </c>
      <c r="L271" s="175">
        <v>0</v>
      </c>
      <c r="M271" s="275">
        <v>0.28773224883273651</v>
      </c>
    </row>
    <row r="272" spans="1:15" ht="18.399999999999999" customHeight="1">
      <c r="A272" s="51" t="s">
        <v>159</v>
      </c>
      <c r="B272" s="52" t="s">
        <v>47</v>
      </c>
      <c r="C272" s="53" t="s">
        <v>160</v>
      </c>
      <c r="D272" s="62" t="s">
        <v>41</v>
      </c>
      <c r="E272" s="678">
        <v>55015000</v>
      </c>
      <c r="F272" s="1083">
        <v>2900000</v>
      </c>
      <c r="G272" s="1089"/>
      <c r="H272" s="1083">
        <v>29160000</v>
      </c>
      <c r="I272" s="1083">
        <v>22601000</v>
      </c>
      <c r="J272" s="1083">
        <v>354000</v>
      </c>
      <c r="K272" s="1083">
        <v>0</v>
      </c>
      <c r="L272" s="1083">
        <v>0</v>
      </c>
      <c r="M272" s="1091">
        <v>0</v>
      </c>
    </row>
    <row r="273" spans="1:13" ht="18.399999999999999" customHeight="1">
      <c r="A273" s="56"/>
      <c r="B273" s="52"/>
      <c r="C273" s="53" t="s">
        <v>161</v>
      </c>
      <c r="D273" s="62" t="s">
        <v>42</v>
      </c>
      <c r="E273" s="678">
        <v>102015000</v>
      </c>
      <c r="F273" s="1083">
        <v>2900000</v>
      </c>
      <c r="G273" s="1083"/>
      <c r="H273" s="1083">
        <v>74160000</v>
      </c>
      <c r="I273" s="1083">
        <v>24601000</v>
      </c>
      <c r="J273" s="1083">
        <v>354000</v>
      </c>
      <c r="K273" s="1083">
        <v>0</v>
      </c>
      <c r="L273" s="1083">
        <v>0</v>
      </c>
      <c r="M273" s="1091">
        <v>0</v>
      </c>
    </row>
    <row r="274" spans="1:13" ht="18.399999999999999" customHeight="1">
      <c r="A274" s="56"/>
      <c r="B274" s="52"/>
      <c r="C274" s="53" t="s">
        <v>4</v>
      </c>
      <c r="D274" s="62" t="s">
        <v>43</v>
      </c>
      <c r="E274" s="678">
        <v>47685620.240000002</v>
      </c>
      <c r="F274" s="1083">
        <v>1087900</v>
      </c>
      <c r="G274" s="1083"/>
      <c r="H274" s="1083">
        <v>39613279.5</v>
      </c>
      <c r="I274" s="1083">
        <v>6832051.8400000008</v>
      </c>
      <c r="J274" s="1083">
        <v>152388.9</v>
      </c>
      <c r="K274" s="1083">
        <v>0</v>
      </c>
      <c r="L274" s="1083">
        <v>0</v>
      </c>
      <c r="M274" s="1091">
        <v>0</v>
      </c>
    </row>
    <row r="275" spans="1:13" ht="18.399999999999999" customHeight="1">
      <c r="A275" s="56"/>
      <c r="B275" s="52"/>
      <c r="C275" s="53" t="s">
        <v>4</v>
      </c>
      <c r="D275" s="62" t="s">
        <v>44</v>
      </c>
      <c r="E275" s="174">
        <v>0.86677488394074342</v>
      </c>
      <c r="F275" s="174">
        <v>0.37513793103448279</v>
      </c>
      <c r="G275" s="174"/>
      <c r="H275" s="174">
        <v>1.3584800925925926</v>
      </c>
      <c r="I275" s="174">
        <v>0.3022898031060573</v>
      </c>
      <c r="J275" s="174">
        <v>0.43047711864406779</v>
      </c>
      <c r="K275" s="174">
        <v>0</v>
      </c>
      <c r="L275" s="174">
        <v>0</v>
      </c>
      <c r="M275" s="274">
        <v>0</v>
      </c>
    </row>
    <row r="276" spans="1:13" ht="18.399999999999999" customHeight="1">
      <c r="A276" s="58"/>
      <c r="B276" s="59"/>
      <c r="C276" s="60" t="s">
        <v>4</v>
      </c>
      <c r="D276" s="64" t="s">
        <v>45</v>
      </c>
      <c r="E276" s="175">
        <v>0.46743733999901976</v>
      </c>
      <c r="F276" s="175">
        <v>0.37513793103448279</v>
      </c>
      <c r="G276" s="175"/>
      <c r="H276" s="175">
        <v>0.53415964805825245</v>
      </c>
      <c r="I276" s="175">
        <v>0.27771439534978254</v>
      </c>
      <c r="J276" s="175">
        <v>0.43047711864406779</v>
      </c>
      <c r="K276" s="175">
        <v>0</v>
      </c>
      <c r="L276" s="175">
        <v>0</v>
      </c>
      <c r="M276" s="275">
        <v>0</v>
      </c>
    </row>
    <row r="277" spans="1:13" ht="18.399999999999999" customHeight="1">
      <c r="A277" s="51" t="s">
        <v>754</v>
      </c>
      <c r="B277" s="52" t="s">
        <v>47</v>
      </c>
      <c r="C277" s="53" t="s">
        <v>755</v>
      </c>
      <c r="D277" s="62" t="s">
        <v>41</v>
      </c>
      <c r="E277" s="678">
        <v>0</v>
      </c>
      <c r="F277" s="1083">
        <v>0</v>
      </c>
      <c r="G277" s="1089"/>
      <c r="H277" s="1083">
        <v>0</v>
      </c>
      <c r="I277" s="1083">
        <v>0</v>
      </c>
      <c r="J277" s="1083">
        <v>0</v>
      </c>
      <c r="K277" s="1083">
        <v>0</v>
      </c>
      <c r="L277" s="1083">
        <v>0</v>
      </c>
      <c r="M277" s="1091">
        <v>0</v>
      </c>
    </row>
    <row r="278" spans="1:13" ht="18.399999999999999" customHeight="1">
      <c r="A278" s="56"/>
      <c r="B278" s="52"/>
      <c r="C278" s="53"/>
      <c r="D278" s="62" t="s">
        <v>42</v>
      </c>
      <c r="E278" s="678">
        <v>13452664</v>
      </c>
      <c r="F278" s="1083">
        <v>0</v>
      </c>
      <c r="G278" s="1083"/>
      <c r="H278" s="1083">
        <v>30000</v>
      </c>
      <c r="I278" s="1083">
        <v>11965359</v>
      </c>
      <c r="J278" s="1083">
        <v>0</v>
      </c>
      <c r="K278" s="1083">
        <v>0</v>
      </c>
      <c r="L278" s="1083">
        <v>0</v>
      </c>
      <c r="M278" s="1091">
        <v>1457305</v>
      </c>
    </row>
    <row r="279" spans="1:13" ht="18.399999999999999" customHeight="1">
      <c r="A279" s="56"/>
      <c r="B279" s="52"/>
      <c r="C279" s="53" t="s">
        <v>4</v>
      </c>
      <c r="D279" s="62" t="s">
        <v>43</v>
      </c>
      <c r="E279" s="678">
        <v>246274.36000000002</v>
      </c>
      <c r="F279" s="1083">
        <v>0</v>
      </c>
      <c r="G279" s="1083"/>
      <c r="H279" s="1083">
        <v>0</v>
      </c>
      <c r="I279" s="1083">
        <v>246274.36000000002</v>
      </c>
      <c r="J279" s="1083">
        <v>0</v>
      </c>
      <c r="K279" s="1083">
        <v>0</v>
      </c>
      <c r="L279" s="1083">
        <v>0</v>
      </c>
      <c r="M279" s="1091">
        <v>0</v>
      </c>
    </row>
    <row r="280" spans="1:13" ht="18.399999999999999" customHeight="1">
      <c r="A280" s="56"/>
      <c r="B280" s="52"/>
      <c r="C280" s="53" t="s">
        <v>4</v>
      </c>
      <c r="D280" s="62" t="s">
        <v>44</v>
      </c>
      <c r="E280" s="174">
        <v>0</v>
      </c>
      <c r="F280" s="174">
        <v>0</v>
      </c>
      <c r="G280" s="174"/>
      <c r="H280" s="174">
        <v>0</v>
      </c>
      <c r="I280" s="174">
        <v>0</v>
      </c>
      <c r="J280" s="174">
        <v>0</v>
      </c>
      <c r="K280" s="174">
        <v>0</v>
      </c>
      <c r="L280" s="174">
        <v>0</v>
      </c>
      <c r="M280" s="274">
        <v>0</v>
      </c>
    </row>
    <row r="281" spans="1:13" ht="18.399999999999999" customHeight="1">
      <c r="A281" s="58"/>
      <c r="B281" s="59"/>
      <c r="C281" s="60" t="s">
        <v>4</v>
      </c>
      <c r="D281" s="64" t="s">
        <v>45</v>
      </c>
      <c r="E281" s="175">
        <v>1.8306735379698773E-2</v>
      </c>
      <c r="F281" s="175">
        <v>0</v>
      </c>
      <c r="G281" s="175"/>
      <c r="H281" s="175">
        <v>0</v>
      </c>
      <c r="I281" s="175">
        <v>2.0582279227894459E-2</v>
      </c>
      <c r="J281" s="175">
        <v>0</v>
      </c>
      <c r="K281" s="175">
        <v>0</v>
      </c>
      <c r="L281" s="175">
        <v>0</v>
      </c>
      <c r="M281" s="275">
        <v>0</v>
      </c>
    </row>
    <row r="282" spans="1:13" ht="18.399999999999999" customHeight="1">
      <c r="A282" s="51" t="s">
        <v>162</v>
      </c>
      <c r="B282" s="52" t="s">
        <v>47</v>
      </c>
      <c r="C282" s="53" t="s">
        <v>163</v>
      </c>
      <c r="D282" s="62" t="s">
        <v>41</v>
      </c>
      <c r="E282" s="678">
        <v>212984000</v>
      </c>
      <c r="F282" s="1083">
        <v>0</v>
      </c>
      <c r="G282" s="1089"/>
      <c r="H282" s="1083">
        <v>2673000</v>
      </c>
      <c r="I282" s="1083">
        <v>192384000</v>
      </c>
      <c r="J282" s="1083">
        <v>17927000</v>
      </c>
      <c r="K282" s="1083">
        <v>0</v>
      </c>
      <c r="L282" s="1083">
        <v>0</v>
      </c>
      <c r="M282" s="1091">
        <v>0</v>
      </c>
    </row>
    <row r="283" spans="1:13" ht="18.399999999999999" customHeight="1">
      <c r="A283" s="56"/>
      <c r="B283" s="52"/>
      <c r="C283" s="53" t="s">
        <v>4</v>
      </c>
      <c r="D283" s="62" t="s">
        <v>42</v>
      </c>
      <c r="E283" s="678">
        <v>212984000</v>
      </c>
      <c r="F283" s="1083">
        <v>0</v>
      </c>
      <c r="G283" s="1083"/>
      <c r="H283" s="1083">
        <v>2673000</v>
      </c>
      <c r="I283" s="1083">
        <v>192285295</v>
      </c>
      <c r="J283" s="1083">
        <v>18025705</v>
      </c>
      <c r="K283" s="1083">
        <v>0</v>
      </c>
      <c r="L283" s="1083">
        <v>0</v>
      </c>
      <c r="M283" s="1091">
        <v>0</v>
      </c>
    </row>
    <row r="284" spans="1:13" ht="18.399999999999999" customHeight="1">
      <c r="A284" s="56"/>
      <c r="B284" s="52"/>
      <c r="C284" s="53" t="s">
        <v>4</v>
      </c>
      <c r="D284" s="62" t="s">
        <v>43</v>
      </c>
      <c r="E284" s="678">
        <v>68494909.340000033</v>
      </c>
      <c r="F284" s="1083">
        <v>0</v>
      </c>
      <c r="G284" s="1083"/>
      <c r="H284" s="1083">
        <v>920502.99</v>
      </c>
      <c r="I284" s="1083">
        <v>66431866.700000033</v>
      </c>
      <c r="J284" s="1083">
        <v>1142539.6500000001</v>
      </c>
      <c r="K284" s="1083">
        <v>0</v>
      </c>
      <c r="L284" s="1083">
        <v>0</v>
      </c>
      <c r="M284" s="1091">
        <v>0</v>
      </c>
    </row>
    <row r="285" spans="1:13" ht="18.399999999999999" customHeight="1">
      <c r="A285" s="56"/>
      <c r="B285" s="52"/>
      <c r="C285" s="53" t="s">
        <v>4</v>
      </c>
      <c r="D285" s="62" t="s">
        <v>44</v>
      </c>
      <c r="E285" s="174">
        <v>0.32159650180295252</v>
      </c>
      <c r="F285" s="174">
        <v>0</v>
      </c>
      <c r="G285" s="174"/>
      <c r="H285" s="174">
        <v>0.34437074074074076</v>
      </c>
      <c r="I285" s="174">
        <v>0.34530868835246192</v>
      </c>
      <c r="J285" s="174">
        <v>6.3732897305739958E-2</v>
      </c>
      <c r="K285" s="174">
        <v>0</v>
      </c>
      <c r="L285" s="174">
        <v>0</v>
      </c>
      <c r="M285" s="274">
        <v>0</v>
      </c>
    </row>
    <row r="286" spans="1:13" ht="18.399999999999999" customHeight="1">
      <c r="A286" s="58"/>
      <c r="B286" s="59"/>
      <c r="C286" s="60" t="s">
        <v>4</v>
      </c>
      <c r="D286" s="64" t="s">
        <v>45</v>
      </c>
      <c r="E286" s="175">
        <v>0.32159650180295252</v>
      </c>
      <c r="F286" s="175">
        <v>0</v>
      </c>
      <c r="G286" s="175"/>
      <c r="H286" s="175">
        <v>0.34437074074074076</v>
      </c>
      <c r="I286" s="175">
        <v>0.34548594420597806</v>
      </c>
      <c r="J286" s="175">
        <v>6.3383909256253784E-2</v>
      </c>
      <c r="K286" s="175">
        <v>0</v>
      </c>
      <c r="L286" s="175">
        <v>0</v>
      </c>
      <c r="M286" s="275">
        <v>0</v>
      </c>
    </row>
    <row r="287" spans="1:13" ht="18.399999999999999" customHeight="1">
      <c r="A287" s="51" t="s">
        <v>164</v>
      </c>
      <c r="B287" s="52" t="s">
        <v>47</v>
      </c>
      <c r="C287" s="53" t="s">
        <v>165</v>
      </c>
      <c r="D287" s="62" t="s">
        <v>41</v>
      </c>
      <c r="E287" s="678">
        <v>643806000</v>
      </c>
      <c r="F287" s="1083">
        <v>0</v>
      </c>
      <c r="G287" s="1089"/>
      <c r="H287" s="1083">
        <v>16636000</v>
      </c>
      <c r="I287" s="1083">
        <v>611257000</v>
      </c>
      <c r="J287" s="1083">
        <v>14659000</v>
      </c>
      <c r="K287" s="1083">
        <v>0</v>
      </c>
      <c r="L287" s="1083">
        <v>0</v>
      </c>
      <c r="M287" s="1091">
        <v>1254000</v>
      </c>
    </row>
    <row r="288" spans="1:13" ht="18.399999999999999" customHeight="1">
      <c r="A288" s="56"/>
      <c r="B288" s="52"/>
      <c r="C288" s="53" t="s">
        <v>166</v>
      </c>
      <c r="D288" s="62" t="s">
        <v>42</v>
      </c>
      <c r="E288" s="678">
        <v>644937945</v>
      </c>
      <c r="F288" s="1083">
        <v>0</v>
      </c>
      <c r="G288" s="1083"/>
      <c r="H288" s="1083">
        <v>16636000</v>
      </c>
      <c r="I288" s="1083">
        <v>611257000</v>
      </c>
      <c r="J288" s="1083">
        <v>14659000</v>
      </c>
      <c r="K288" s="1083">
        <v>0</v>
      </c>
      <c r="L288" s="1083">
        <v>0</v>
      </c>
      <c r="M288" s="1091">
        <v>2385945</v>
      </c>
    </row>
    <row r="289" spans="1:13" ht="18.399999999999999" customHeight="1">
      <c r="A289" s="56"/>
      <c r="B289" s="52"/>
      <c r="C289" s="53" t="s">
        <v>4</v>
      </c>
      <c r="D289" s="62" t="s">
        <v>43</v>
      </c>
      <c r="E289" s="678">
        <v>222369521.85000002</v>
      </c>
      <c r="F289" s="1083">
        <v>0</v>
      </c>
      <c r="G289" s="1083"/>
      <c r="H289" s="1083">
        <v>4030655.6</v>
      </c>
      <c r="I289" s="1083">
        <v>214708663.51000002</v>
      </c>
      <c r="J289" s="1083">
        <v>3014227.3800000004</v>
      </c>
      <c r="K289" s="1083">
        <v>0</v>
      </c>
      <c r="L289" s="1083">
        <v>0</v>
      </c>
      <c r="M289" s="1091">
        <v>615975.36</v>
      </c>
    </row>
    <row r="290" spans="1:13" ht="18.399999999999999" customHeight="1">
      <c r="A290" s="56"/>
      <c r="B290" s="52"/>
      <c r="C290" s="53" t="s">
        <v>4</v>
      </c>
      <c r="D290" s="62" t="s">
        <v>44</v>
      </c>
      <c r="E290" s="174">
        <v>0.34539833715436019</v>
      </c>
      <c r="F290" s="174">
        <v>0</v>
      </c>
      <c r="G290" s="174"/>
      <c r="H290" s="174">
        <v>0.24228514065881221</v>
      </c>
      <c r="I290" s="174">
        <v>0.35125759461241346</v>
      </c>
      <c r="J290" s="174">
        <v>0.20562298792550654</v>
      </c>
      <c r="K290" s="174">
        <v>0</v>
      </c>
      <c r="L290" s="174">
        <v>0</v>
      </c>
      <c r="M290" s="274">
        <v>0.49120842105263157</v>
      </c>
    </row>
    <row r="291" spans="1:13" ht="18.399999999999999" customHeight="1">
      <c r="A291" s="58"/>
      <c r="B291" s="59"/>
      <c r="C291" s="60" t="s">
        <v>4</v>
      </c>
      <c r="D291" s="64" t="s">
        <v>45</v>
      </c>
      <c r="E291" s="175">
        <v>0.34479212081404209</v>
      </c>
      <c r="F291" s="175">
        <v>0</v>
      </c>
      <c r="G291" s="175"/>
      <c r="H291" s="175">
        <v>0.24228514065881221</v>
      </c>
      <c r="I291" s="175">
        <v>0.35125759461241346</v>
      </c>
      <c r="J291" s="175">
        <v>0.20562298792550654</v>
      </c>
      <c r="K291" s="175">
        <v>0</v>
      </c>
      <c r="L291" s="175">
        <v>0</v>
      </c>
      <c r="M291" s="275">
        <v>0.25816829809572306</v>
      </c>
    </row>
    <row r="292" spans="1:13" ht="18.399999999999999" customHeight="1">
      <c r="A292" s="51" t="s">
        <v>167</v>
      </c>
      <c r="B292" s="52" t="s">
        <v>47</v>
      </c>
      <c r="C292" s="53" t="s">
        <v>168</v>
      </c>
      <c r="D292" s="62" t="s">
        <v>41</v>
      </c>
      <c r="E292" s="678">
        <v>659808000</v>
      </c>
      <c r="F292" s="1083">
        <v>70509000</v>
      </c>
      <c r="G292" s="1089"/>
      <c r="H292" s="1083">
        <v>1344000</v>
      </c>
      <c r="I292" s="1083">
        <v>546438000</v>
      </c>
      <c r="J292" s="1083">
        <v>8018000</v>
      </c>
      <c r="K292" s="1083">
        <v>0</v>
      </c>
      <c r="L292" s="1083">
        <v>0</v>
      </c>
      <c r="M292" s="1091">
        <v>33499000</v>
      </c>
    </row>
    <row r="293" spans="1:13" ht="18.399999999999999" customHeight="1">
      <c r="A293" s="56"/>
      <c r="B293" s="52"/>
      <c r="C293" s="53" t="s">
        <v>4</v>
      </c>
      <c r="D293" s="62" t="s">
        <v>42</v>
      </c>
      <c r="E293" s="678">
        <v>660755937</v>
      </c>
      <c r="F293" s="1083">
        <v>70509000</v>
      </c>
      <c r="G293" s="1083"/>
      <c r="H293" s="1083">
        <v>1374000</v>
      </c>
      <c r="I293" s="1083">
        <v>546408000</v>
      </c>
      <c r="J293" s="1083">
        <v>8018000</v>
      </c>
      <c r="K293" s="1083">
        <v>0</v>
      </c>
      <c r="L293" s="1083">
        <v>0</v>
      </c>
      <c r="M293" s="1091">
        <v>34446937</v>
      </c>
    </row>
    <row r="294" spans="1:13" ht="18.399999999999999" customHeight="1">
      <c r="A294" s="56"/>
      <c r="B294" s="52"/>
      <c r="C294" s="53" t="s">
        <v>4</v>
      </c>
      <c r="D294" s="62" t="s">
        <v>43</v>
      </c>
      <c r="E294" s="678">
        <v>151671145.6500001</v>
      </c>
      <c r="F294" s="1083">
        <v>371905</v>
      </c>
      <c r="G294" s="1083"/>
      <c r="H294" s="1083">
        <v>301912.63999999996</v>
      </c>
      <c r="I294" s="1083">
        <v>147842558.07000011</v>
      </c>
      <c r="J294" s="1083">
        <v>100934.94</v>
      </c>
      <c r="K294" s="1083">
        <v>0</v>
      </c>
      <c r="L294" s="1083">
        <v>0</v>
      </c>
      <c r="M294" s="1091">
        <v>3053835</v>
      </c>
    </row>
    <row r="295" spans="1:13" ht="18.399999999999999" customHeight="1">
      <c r="A295" s="56"/>
      <c r="B295" s="52"/>
      <c r="C295" s="53" t="s">
        <v>4</v>
      </c>
      <c r="D295" s="62" t="s">
        <v>44</v>
      </c>
      <c r="E295" s="174">
        <v>0.22987163788556686</v>
      </c>
      <c r="F295" s="174">
        <v>5.2745748769660612E-3</v>
      </c>
      <c r="G295" s="174"/>
      <c r="H295" s="174">
        <v>0.22463738095238092</v>
      </c>
      <c r="I295" s="174">
        <v>0.2705568757480265</v>
      </c>
      <c r="J295" s="174">
        <v>1.2588543277625344E-2</v>
      </c>
      <c r="K295" s="174">
        <v>0</v>
      </c>
      <c r="L295" s="174">
        <v>0</v>
      </c>
      <c r="M295" s="274">
        <v>9.116197498432789E-2</v>
      </c>
    </row>
    <row r="296" spans="1:13" ht="18.399999999999999" customHeight="1">
      <c r="A296" s="58"/>
      <c r="B296" s="59"/>
      <c r="C296" s="60" t="s">
        <v>4</v>
      </c>
      <c r="D296" s="61" t="s">
        <v>45</v>
      </c>
      <c r="E296" s="276">
        <v>0.22954185828223606</v>
      </c>
      <c r="F296" s="175">
        <v>5.2745748769660612E-3</v>
      </c>
      <c r="G296" s="175"/>
      <c r="H296" s="175">
        <v>0.21973263464337697</v>
      </c>
      <c r="I296" s="175">
        <v>0.27057173041024313</v>
      </c>
      <c r="J296" s="175">
        <v>1.2588543277625344E-2</v>
      </c>
      <c r="K296" s="175">
        <v>0</v>
      </c>
      <c r="L296" s="175">
        <v>0</v>
      </c>
      <c r="M296" s="275">
        <v>8.8653310452537479E-2</v>
      </c>
    </row>
    <row r="297" spans="1:13" ht="18.399999999999999" customHeight="1">
      <c r="A297" s="51" t="s">
        <v>169</v>
      </c>
      <c r="B297" s="52" t="s">
        <v>47</v>
      </c>
      <c r="C297" s="53" t="s">
        <v>170</v>
      </c>
      <c r="D297" s="54" t="s">
        <v>41</v>
      </c>
      <c r="E297" s="679">
        <v>271787000</v>
      </c>
      <c r="F297" s="1083">
        <v>0</v>
      </c>
      <c r="G297" s="1089"/>
      <c r="H297" s="1083">
        <v>3943000</v>
      </c>
      <c r="I297" s="1083">
        <v>240111000</v>
      </c>
      <c r="J297" s="1083">
        <v>27733000</v>
      </c>
      <c r="K297" s="1083">
        <v>0</v>
      </c>
      <c r="L297" s="1083">
        <v>0</v>
      </c>
      <c r="M297" s="1091">
        <v>0</v>
      </c>
    </row>
    <row r="298" spans="1:13" ht="18.399999999999999" customHeight="1">
      <c r="A298" s="56"/>
      <c r="B298" s="52"/>
      <c r="C298" s="53" t="s">
        <v>4</v>
      </c>
      <c r="D298" s="62" t="s">
        <v>42</v>
      </c>
      <c r="E298" s="678">
        <v>271787000</v>
      </c>
      <c r="F298" s="1083">
        <v>0</v>
      </c>
      <c r="G298" s="1083"/>
      <c r="H298" s="1083">
        <v>3943000</v>
      </c>
      <c r="I298" s="1083">
        <v>240111000</v>
      </c>
      <c r="J298" s="1083">
        <v>27733000</v>
      </c>
      <c r="K298" s="1083">
        <v>0</v>
      </c>
      <c r="L298" s="1083">
        <v>0</v>
      </c>
      <c r="M298" s="1091">
        <v>0</v>
      </c>
    </row>
    <row r="299" spans="1:13" ht="18.399999999999999" customHeight="1">
      <c r="A299" s="56"/>
      <c r="B299" s="52"/>
      <c r="C299" s="53" t="s">
        <v>4</v>
      </c>
      <c r="D299" s="62" t="s">
        <v>43</v>
      </c>
      <c r="E299" s="678">
        <v>84210698.289999992</v>
      </c>
      <c r="F299" s="1083">
        <v>0</v>
      </c>
      <c r="G299" s="1083"/>
      <c r="H299" s="1083">
        <v>1101938.2</v>
      </c>
      <c r="I299" s="1083">
        <v>80855443.159999996</v>
      </c>
      <c r="J299" s="1083">
        <v>2253316.9299999997</v>
      </c>
      <c r="K299" s="1083">
        <v>0</v>
      </c>
      <c r="L299" s="1083">
        <v>0</v>
      </c>
      <c r="M299" s="1091">
        <v>0</v>
      </c>
    </row>
    <row r="300" spans="1:13" ht="18.399999999999999" customHeight="1">
      <c r="A300" s="56"/>
      <c r="B300" s="52"/>
      <c r="C300" s="53" t="s">
        <v>4</v>
      </c>
      <c r="D300" s="62" t="s">
        <v>44</v>
      </c>
      <c r="E300" s="174">
        <v>0.30984078815395877</v>
      </c>
      <c r="F300" s="174">
        <v>0</v>
      </c>
      <c r="G300" s="174"/>
      <c r="H300" s="174">
        <v>0.27946695409586608</v>
      </c>
      <c r="I300" s="174">
        <v>0.33674193668761532</v>
      </c>
      <c r="J300" s="174">
        <v>8.1250385100782446E-2</v>
      </c>
      <c r="K300" s="174">
        <v>0</v>
      </c>
      <c r="L300" s="174">
        <v>0</v>
      </c>
      <c r="M300" s="274">
        <v>0</v>
      </c>
    </row>
    <row r="301" spans="1:13" ht="18.399999999999999" customHeight="1">
      <c r="A301" s="58"/>
      <c r="B301" s="59"/>
      <c r="C301" s="60" t="s">
        <v>4</v>
      </c>
      <c r="D301" s="64" t="s">
        <v>45</v>
      </c>
      <c r="E301" s="175">
        <v>0.30984078815395877</v>
      </c>
      <c r="F301" s="175">
        <v>0</v>
      </c>
      <c r="G301" s="175"/>
      <c r="H301" s="175">
        <v>0.27946695409586608</v>
      </c>
      <c r="I301" s="175">
        <v>0.33674193668761532</v>
      </c>
      <c r="J301" s="175">
        <v>8.1250385100782446E-2</v>
      </c>
      <c r="K301" s="175">
        <v>0</v>
      </c>
      <c r="L301" s="175">
        <v>0</v>
      </c>
      <c r="M301" s="275">
        <v>0</v>
      </c>
    </row>
    <row r="302" spans="1:13" ht="18.399999999999999" customHeight="1">
      <c r="A302" s="51" t="s">
        <v>171</v>
      </c>
      <c r="B302" s="52" t="s">
        <v>47</v>
      </c>
      <c r="C302" s="53" t="s">
        <v>172</v>
      </c>
      <c r="D302" s="62" t="s">
        <v>41</v>
      </c>
      <c r="E302" s="678">
        <v>66233000</v>
      </c>
      <c r="F302" s="1083">
        <v>0</v>
      </c>
      <c r="G302" s="1089"/>
      <c r="H302" s="1083">
        <v>45000</v>
      </c>
      <c r="I302" s="1083">
        <v>64519000</v>
      </c>
      <c r="J302" s="1083">
        <v>1632000</v>
      </c>
      <c r="K302" s="1083">
        <v>0</v>
      </c>
      <c r="L302" s="1083">
        <v>0</v>
      </c>
      <c r="M302" s="1091">
        <v>37000</v>
      </c>
    </row>
    <row r="303" spans="1:13" ht="18.399999999999999" customHeight="1">
      <c r="A303" s="56"/>
      <c r="B303" s="52"/>
      <c r="C303" s="53" t="s">
        <v>4</v>
      </c>
      <c r="D303" s="62" t="s">
        <v>42</v>
      </c>
      <c r="E303" s="678">
        <v>66331027</v>
      </c>
      <c r="F303" s="1083">
        <v>0</v>
      </c>
      <c r="G303" s="1083"/>
      <c r="H303" s="1083">
        <v>131000</v>
      </c>
      <c r="I303" s="1083">
        <v>64531027</v>
      </c>
      <c r="J303" s="1083">
        <v>1632000</v>
      </c>
      <c r="K303" s="1083">
        <v>0</v>
      </c>
      <c r="L303" s="1083">
        <v>0</v>
      </c>
      <c r="M303" s="1091">
        <v>37000</v>
      </c>
    </row>
    <row r="304" spans="1:13" ht="18.399999999999999" customHeight="1">
      <c r="A304" s="56"/>
      <c r="B304" s="52"/>
      <c r="C304" s="53" t="s">
        <v>4</v>
      </c>
      <c r="D304" s="62" t="s">
        <v>43</v>
      </c>
      <c r="E304" s="678">
        <v>22062129.730000004</v>
      </c>
      <c r="F304" s="1083">
        <v>0</v>
      </c>
      <c r="G304" s="1083"/>
      <c r="H304" s="1083">
        <v>26725.41</v>
      </c>
      <c r="I304" s="1083">
        <v>21970651.450000003</v>
      </c>
      <c r="J304" s="1083">
        <v>35670</v>
      </c>
      <c r="K304" s="1083">
        <v>0</v>
      </c>
      <c r="L304" s="1083">
        <v>0</v>
      </c>
      <c r="M304" s="1091">
        <v>29082.869999999995</v>
      </c>
    </row>
    <row r="305" spans="1:13" ht="18.399999999999999" customHeight="1">
      <c r="A305" s="56"/>
      <c r="B305" s="52"/>
      <c r="C305" s="53" t="s">
        <v>4</v>
      </c>
      <c r="D305" s="62" t="s">
        <v>44</v>
      </c>
      <c r="E305" s="174">
        <v>0.33309875334047989</v>
      </c>
      <c r="F305" s="174">
        <v>0</v>
      </c>
      <c r="G305" s="174"/>
      <c r="H305" s="174">
        <v>0.59389800000000004</v>
      </c>
      <c r="I305" s="174">
        <v>0.34052994389249686</v>
      </c>
      <c r="J305" s="174">
        <v>2.1856617647058825E-2</v>
      </c>
      <c r="K305" s="174">
        <v>0</v>
      </c>
      <c r="L305" s="174">
        <v>0</v>
      </c>
      <c r="M305" s="274">
        <v>0.78602351351351341</v>
      </c>
    </row>
    <row r="306" spans="1:13" ht="18.399999999999999" customHeight="1">
      <c r="A306" s="58"/>
      <c r="B306" s="59"/>
      <c r="C306" s="60" t="s">
        <v>4</v>
      </c>
      <c r="D306" s="64" t="s">
        <v>45</v>
      </c>
      <c r="E306" s="175">
        <v>0.33260648489582417</v>
      </c>
      <c r="F306" s="175">
        <v>0</v>
      </c>
      <c r="G306" s="175"/>
      <c r="H306" s="175">
        <v>0.20401076335877863</v>
      </c>
      <c r="I306" s="175">
        <v>0.34046647746672315</v>
      </c>
      <c r="J306" s="175">
        <v>2.1856617647058825E-2</v>
      </c>
      <c r="K306" s="175">
        <v>0</v>
      </c>
      <c r="L306" s="175">
        <v>0</v>
      </c>
      <c r="M306" s="275">
        <v>0.78602351351351341</v>
      </c>
    </row>
    <row r="307" spans="1:13" ht="18.399999999999999" customHeight="1">
      <c r="A307" s="51" t="s">
        <v>173</v>
      </c>
      <c r="B307" s="52" t="s">
        <v>47</v>
      </c>
      <c r="C307" s="53" t="s">
        <v>174</v>
      </c>
      <c r="D307" s="62" t="s">
        <v>41</v>
      </c>
      <c r="E307" s="678">
        <v>61064000</v>
      </c>
      <c r="F307" s="1083">
        <v>0</v>
      </c>
      <c r="G307" s="1089"/>
      <c r="H307" s="1083">
        <v>52000</v>
      </c>
      <c r="I307" s="1083">
        <v>59518000</v>
      </c>
      <c r="J307" s="1083">
        <v>1300000</v>
      </c>
      <c r="K307" s="1083">
        <v>0</v>
      </c>
      <c r="L307" s="1083">
        <v>0</v>
      </c>
      <c r="M307" s="1091">
        <v>194000</v>
      </c>
    </row>
    <row r="308" spans="1:13" ht="18.399999999999999" customHeight="1">
      <c r="A308" s="56"/>
      <c r="B308" s="52"/>
      <c r="C308" s="53" t="s">
        <v>4</v>
      </c>
      <c r="D308" s="62" t="s">
        <v>42</v>
      </c>
      <c r="E308" s="678">
        <v>64177121</v>
      </c>
      <c r="F308" s="1083">
        <v>0</v>
      </c>
      <c r="G308" s="1083"/>
      <c r="H308" s="1083">
        <v>52000</v>
      </c>
      <c r="I308" s="1083">
        <v>61718000</v>
      </c>
      <c r="J308" s="1083">
        <v>1300000</v>
      </c>
      <c r="K308" s="1083">
        <v>0</v>
      </c>
      <c r="L308" s="1083">
        <v>0</v>
      </c>
      <c r="M308" s="1091">
        <v>1107121</v>
      </c>
    </row>
    <row r="309" spans="1:13" ht="18.399999999999999" customHeight="1">
      <c r="A309" s="56"/>
      <c r="B309" s="52"/>
      <c r="C309" s="53" t="s">
        <v>4</v>
      </c>
      <c r="D309" s="62" t="s">
        <v>43</v>
      </c>
      <c r="E309" s="678">
        <v>19778038.960000001</v>
      </c>
      <c r="F309" s="1083">
        <v>0</v>
      </c>
      <c r="G309" s="1083"/>
      <c r="H309" s="1083">
        <v>16732.82</v>
      </c>
      <c r="I309" s="1083">
        <v>19119038.030000001</v>
      </c>
      <c r="J309" s="1083">
        <v>0</v>
      </c>
      <c r="K309" s="1083">
        <v>0</v>
      </c>
      <c r="L309" s="1083">
        <v>0</v>
      </c>
      <c r="M309" s="1091">
        <v>642268.11</v>
      </c>
    </row>
    <row r="310" spans="1:13" ht="18.399999999999999" customHeight="1">
      <c r="A310" s="56"/>
      <c r="B310" s="52"/>
      <c r="C310" s="53" t="s">
        <v>4</v>
      </c>
      <c r="D310" s="62" t="s">
        <v>44</v>
      </c>
      <c r="E310" s="174">
        <v>0.32389032752521946</v>
      </c>
      <c r="F310" s="174">
        <v>0</v>
      </c>
      <c r="G310" s="174"/>
      <c r="H310" s="174">
        <v>0.32178499999999999</v>
      </c>
      <c r="I310" s="174">
        <v>0.32123119106824827</v>
      </c>
      <c r="J310" s="174">
        <v>0</v>
      </c>
      <c r="K310" s="174">
        <v>0</v>
      </c>
      <c r="L310" s="174">
        <v>0</v>
      </c>
      <c r="M310" s="274">
        <v>3.310660360824742</v>
      </c>
    </row>
    <row r="311" spans="1:13" ht="18.399999999999999" customHeight="1">
      <c r="A311" s="58"/>
      <c r="B311" s="59"/>
      <c r="C311" s="60" t="s">
        <v>4</v>
      </c>
      <c r="D311" s="64" t="s">
        <v>45</v>
      </c>
      <c r="E311" s="175">
        <v>0.30817896863899519</v>
      </c>
      <c r="F311" s="175">
        <v>0</v>
      </c>
      <c r="G311" s="175"/>
      <c r="H311" s="175">
        <v>0.32178499999999999</v>
      </c>
      <c r="I311" s="175">
        <v>0.30978058313620016</v>
      </c>
      <c r="J311" s="175">
        <v>0</v>
      </c>
      <c r="K311" s="175">
        <v>0</v>
      </c>
      <c r="L311" s="175">
        <v>0</v>
      </c>
      <c r="M311" s="275">
        <v>0.5801245843950209</v>
      </c>
    </row>
    <row r="312" spans="1:13" ht="18.399999999999999" customHeight="1">
      <c r="A312" s="51" t="s">
        <v>175</v>
      </c>
      <c r="B312" s="52" t="s">
        <v>47</v>
      </c>
      <c r="C312" s="53" t="s">
        <v>176</v>
      </c>
      <c r="D312" s="62" t="s">
        <v>41</v>
      </c>
      <c r="E312" s="678">
        <v>117271000</v>
      </c>
      <c r="F312" s="1083">
        <v>5000000</v>
      </c>
      <c r="G312" s="1089"/>
      <c r="H312" s="1083">
        <v>268000</v>
      </c>
      <c r="I312" s="1083">
        <v>22772000</v>
      </c>
      <c r="J312" s="1083">
        <v>117000</v>
      </c>
      <c r="K312" s="1083">
        <v>0</v>
      </c>
      <c r="L312" s="1083">
        <v>0</v>
      </c>
      <c r="M312" s="1091">
        <v>89114000</v>
      </c>
    </row>
    <row r="313" spans="1:13" ht="18.399999999999999" customHeight="1">
      <c r="A313" s="56"/>
      <c r="B313" s="52"/>
      <c r="C313" s="53"/>
      <c r="D313" s="62" t="s">
        <v>42</v>
      </c>
      <c r="E313" s="678">
        <v>117271000</v>
      </c>
      <c r="F313" s="1083">
        <v>5000000</v>
      </c>
      <c r="G313" s="1083"/>
      <c r="H313" s="1083">
        <v>268000</v>
      </c>
      <c r="I313" s="1083">
        <v>22772000</v>
      </c>
      <c r="J313" s="1083">
        <v>117000</v>
      </c>
      <c r="K313" s="1083">
        <v>0</v>
      </c>
      <c r="L313" s="1083">
        <v>0</v>
      </c>
      <c r="M313" s="1091">
        <v>89114000</v>
      </c>
    </row>
    <row r="314" spans="1:13" ht="18.399999999999999" customHeight="1">
      <c r="A314" s="56"/>
      <c r="B314" s="52"/>
      <c r="C314" s="53"/>
      <c r="D314" s="62" t="s">
        <v>43</v>
      </c>
      <c r="E314" s="678">
        <v>29719850.869999994</v>
      </c>
      <c r="F314" s="1083">
        <v>5000000</v>
      </c>
      <c r="G314" s="1083"/>
      <c r="H314" s="1083">
        <v>44454.469999999994</v>
      </c>
      <c r="I314" s="1083">
        <v>5455727.4699999988</v>
      </c>
      <c r="J314" s="1083">
        <v>0</v>
      </c>
      <c r="K314" s="1083">
        <v>0</v>
      </c>
      <c r="L314" s="1083">
        <v>0</v>
      </c>
      <c r="M314" s="1091">
        <v>19219668.929999996</v>
      </c>
    </row>
    <row r="315" spans="1:13" ht="18.399999999999999" customHeight="1">
      <c r="A315" s="56"/>
      <c r="B315" s="52"/>
      <c r="C315" s="53"/>
      <c r="D315" s="62" t="s">
        <v>44</v>
      </c>
      <c r="E315" s="174">
        <v>0.25342881761049191</v>
      </c>
      <c r="F315" s="174">
        <v>1</v>
      </c>
      <c r="G315" s="174"/>
      <c r="H315" s="174">
        <v>0.16587488805970146</v>
      </c>
      <c r="I315" s="174">
        <v>0.23958051422799925</v>
      </c>
      <c r="J315" s="174">
        <v>0</v>
      </c>
      <c r="K315" s="174">
        <v>0</v>
      </c>
      <c r="L315" s="174">
        <v>0</v>
      </c>
      <c r="M315" s="274">
        <v>0.21567507832663774</v>
      </c>
    </row>
    <row r="316" spans="1:13" ht="18.399999999999999" customHeight="1">
      <c r="A316" s="58"/>
      <c r="B316" s="59"/>
      <c r="C316" s="60"/>
      <c r="D316" s="64" t="s">
        <v>45</v>
      </c>
      <c r="E316" s="175">
        <v>0.25342881761049191</v>
      </c>
      <c r="F316" s="175">
        <v>1</v>
      </c>
      <c r="G316" s="175"/>
      <c r="H316" s="175">
        <v>0.16587488805970146</v>
      </c>
      <c r="I316" s="175">
        <v>0.23958051422799925</v>
      </c>
      <c r="J316" s="175">
        <v>0</v>
      </c>
      <c r="K316" s="175">
        <v>0</v>
      </c>
      <c r="L316" s="175">
        <v>0</v>
      </c>
      <c r="M316" s="275">
        <v>0.21567507832663774</v>
      </c>
    </row>
    <row r="317" spans="1:13" ht="18.399999999999999" customHeight="1">
      <c r="A317" s="51" t="s">
        <v>177</v>
      </c>
      <c r="B317" s="52" t="s">
        <v>47</v>
      </c>
      <c r="C317" s="53" t="s">
        <v>178</v>
      </c>
      <c r="D317" s="62" t="s">
        <v>41</v>
      </c>
      <c r="E317" s="678">
        <v>24763000</v>
      </c>
      <c r="F317" s="1083">
        <v>11500000</v>
      </c>
      <c r="G317" s="1089"/>
      <c r="H317" s="1083">
        <v>11000</v>
      </c>
      <c r="I317" s="1083">
        <v>13227000</v>
      </c>
      <c r="J317" s="1083">
        <v>25000</v>
      </c>
      <c r="K317" s="1083">
        <v>0</v>
      </c>
      <c r="L317" s="1083">
        <v>0</v>
      </c>
      <c r="M317" s="1091">
        <v>0</v>
      </c>
    </row>
    <row r="318" spans="1:13" ht="18.399999999999999" customHeight="1">
      <c r="A318" s="56"/>
      <c r="B318" s="52"/>
      <c r="C318" s="53"/>
      <c r="D318" s="62" t="s">
        <v>42</v>
      </c>
      <c r="E318" s="678">
        <v>29116675</v>
      </c>
      <c r="F318" s="1083">
        <v>11500000</v>
      </c>
      <c r="G318" s="1083"/>
      <c r="H318" s="1083">
        <v>22000</v>
      </c>
      <c r="I318" s="1083">
        <v>17569675</v>
      </c>
      <c r="J318" s="1083">
        <v>25000</v>
      </c>
      <c r="K318" s="1083">
        <v>0</v>
      </c>
      <c r="L318" s="1083">
        <v>0</v>
      </c>
      <c r="M318" s="1091">
        <v>0</v>
      </c>
    </row>
    <row r="319" spans="1:13" ht="18.399999999999999" customHeight="1">
      <c r="A319" s="56"/>
      <c r="B319" s="52"/>
      <c r="C319" s="53"/>
      <c r="D319" s="62" t="s">
        <v>43</v>
      </c>
      <c r="E319" s="678">
        <v>5238023.95</v>
      </c>
      <c r="F319" s="1083">
        <v>750000</v>
      </c>
      <c r="G319" s="1083"/>
      <c r="H319" s="1083">
        <v>3155.4300000000003</v>
      </c>
      <c r="I319" s="1083">
        <v>4484868.5200000005</v>
      </c>
      <c r="J319" s="1083">
        <v>0</v>
      </c>
      <c r="K319" s="1083">
        <v>0</v>
      </c>
      <c r="L319" s="1083">
        <v>0</v>
      </c>
      <c r="M319" s="1091">
        <v>0</v>
      </c>
    </row>
    <row r="320" spans="1:13" ht="18.399999999999999" customHeight="1">
      <c r="A320" s="56"/>
      <c r="B320" s="52"/>
      <c r="C320" s="53"/>
      <c r="D320" s="62" t="s">
        <v>44</v>
      </c>
      <c r="E320" s="174">
        <v>0.21152622662843759</v>
      </c>
      <c r="F320" s="174">
        <v>6.5217391304347824E-2</v>
      </c>
      <c r="G320" s="174"/>
      <c r="H320" s="174">
        <v>0.28685727272727274</v>
      </c>
      <c r="I320" s="174">
        <v>0.33906921599758072</v>
      </c>
      <c r="J320" s="174">
        <v>0</v>
      </c>
      <c r="K320" s="174">
        <v>0</v>
      </c>
      <c r="L320" s="174">
        <v>0</v>
      </c>
      <c r="M320" s="274">
        <v>0</v>
      </c>
    </row>
    <row r="321" spans="1:13" ht="18.399999999999999" customHeight="1">
      <c r="A321" s="58"/>
      <c r="B321" s="59"/>
      <c r="C321" s="60"/>
      <c r="D321" s="64" t="s">
        <v>45</v>
      </c>
      <c r="E321" s="175">
        <v>0.17989773729314903</v>
      </c>
      <c r="F321" s="175">
        <v>6.5217391304347824E-2</v>
      </c>
      <c r="G321" s="175"/>
      <c r="H321" s="175">
        <v>0.14342863636363637</v>
      </c>
      <c r="I321" s="175">
        <v>0.25526189414431405</v>
      </c>
      <c r="J321" s="175">
        <v>0</v>
      </c>
      <c r="K321" s="175">
        <v>0</v>
      </c>
      <c r="L321" s="175">
        <v>0</v>
      </c>
      <c r="M321" s="275">
        <v>0</v>
      </c>
    </row>
    <row r="322" spans="1:13" ht="18.399999999999999" customHeight="1">
      <c r="A322" s="51" t="s">
        <v>179</v>
      </c>
      <c r="B322" s="52" t="s">
        <v>47</v>
      </c>
      <c r="C322" s="53" t="s">
        <v>180</v>
      </c>
      <c r="D322" s="62" t="s">
        <v>41</v>
      </c>
      <c r="E322" s="678">
        <v>170620000</v>
      </c>
      <c r="F322" s="1083">
        <v>0</v>
      </c>
      <c r="G322" s="1089"/>
      <c r="H322" s="1083">
        <v>421000</v>
      </c>
      <c r="I322" s="1083">
        <v>156972000</v>
      </c>
      <c r="J322" s="1083">
        <v>12500000</v>
      </c>
      <c r="K322" s="1083">
        <v>0</v>
      </c>
      <c r="L322" s="1083">
        <v>0</v>
      </c>
      <c r="M322" s="1091">
        <v>727000</v>
      </c>
    </row>
    <row r="323" spans="1:13" ht="18.399999999999999" customHeight="1">
      <c r="A323" s="56"/>
      <c r="B323" s="52"/>
      <c r="C323" s="53" t="s">
        <v>4</v>
      </c>
      <c r="D323" s="62" t="s">
        <v>42</v>
      </c>
      <c r="E323" s="678">
        <v>170729777</v>
      </c>
      <c r="F323" s="1083">
        <v>0</v>
      </c>
      <c r="G323" s="1083"/>
      <c r="H323" s="1083">
        <v>421000</v>
      </c>
      <c r="I323" s="1083">
        <v>156972000</v>
      </c>
      <c r="J323" s="1083">
        <v>12500000</v>
      </c>
      <c r="K323" s="1083">
        <v>0</v>
      </c>
      <c r="L323" s="1083">
        <v>0</v>
      </c>
      <c r="M323" s="1091">
        <v>836777</v>
      </c>
    </row>
    <row r="324" spans="1:13" ht="18.399999999999999" customHeight="1">
      <c r="A324" s="56"/>
      <c r="B324" s="52"/>
      <c r="C324" s="53" t="s">
        <v>4</v>
      </c>
      <c r="D324" s="62" t="s">
        <v>43</v>
      </c>
      <c r="E324" s="678">
        <v>47056253.379999988</v>
      </c>
      <c r="F324" s="1083">
        <v>0</v>
      </c>
      <c r="G324" s="1083"/>
      <c r="H324" s="1083">
        <v>114347.68000000001</v>
      </c>
      <c r="I324" s="1083">
        <v>46521671.599999987</v>
      </c>
      <c r="J324" s="1083">
        <v>280535.78999999998</v>
      </c>
      <c r="K324" s="1083">
        <v>0</v>
      </c>
      <c r="L324" s="1083">
        <v>0</v>
      </c>
      <c r="M324" s="1091">
        <v>139698.31</v>
      </c>
    </row>
    <row r="325" spans="1:13" ht="18.399999999999999" customHeight="1">
      <c r="A325" s="56"/>
      <c r="B325" s="52"/>
      <c r="C325" s="53" t="s">
        <v>4</v>
      </c>
      <c r="D325" s="62" t="s">
        <v>44</v>
      </c>
      <c r="E325" s="174">
        <v>0.27579564752080638</v>
      </c>
      <c r="F325" s="174">
        <v>0</v>
      </c>
      <c r="G325" s="174"/>
      <c r="H325" s="174">
        <v>0.27160969121140144</v>
      </c>
      <c r="I325" s="174">
        <v>0.29636923527762904</v>
      </c>
      <c r="J325" s="174">
        <v>2.24428632E-2</v>
      </c>
      <c r="K325" s="174">
        <v>0</v>
      </c>
      <c r="L325" s="174">
        <v>0</v>
      </c>
      <c r="M325" s="274">
        <v>0.19215723521320494</v>
      </c>
    </row>
    <row r="326" spans="1:13" ht="18" customHeight="1">
      <c r="A326" s="58"/>
      <c r="B326" s="59"/>
      <c r="C326" s="60" t="s">
        <v>4</v>
      </c>
      <c r="D326" s="61" t="s">
        <v>45</v>
      </c>
      <c r="E326" s="276">
        <v>0.27561831454860969</v>
      </c>
      <c r="F326" s="175">
        <v>0</v>
      </c>
      <c r="G326" s="175"/>
      <c r="H326" s="175">
        <v>0.27160969121140144</v>
      </c>
      <c r="I326" s="175">
        <v>0.29636923527762904</v>
      </c>
      <c r="J326" s="175">
        <v>2.24428632E-2</v>
      </c>
      <c r="K326" s="175">
        <v>0</v>
      </c>
      <c r="L326" s="175">
        <v>0</v>
      </c>
      <c r="M326" s="275">
        <v>0.16694807577168111</v>
      </c>
    </row>
    <row r="327" spans="1:13" ht="18.399999999999999" customHeight="1">
      <c r="A327" s="51" t="s">
        <v>181</v>
      </c>
      <c r="B327" s="52" t="s">
        <v>47</v>
      </c>
      <c r="C327" s="53" t="s">
        <v>182</v>
      </c>
      <c r="D327" s="54" t="s">
        <v>41</v>
      </c>
      <c r="E327" s="679">
        <v>35887000</v>
      </c>
      <c r="F327" s="1083">
        <v>0</v>
      </c>
      <c r="G327" s="1089"/>
      <c r="H327" s="1083">
        <v>55000</v>
      </c>
      <c r="I327" s="1083">
        <v>35332000</v>
      </c>
      <c r="J327" s="1083">
        <v>500000</v>
      </c>
      <c r="K327" s="1083">
        <v>0</v>
      </c>
      <c r="L327" s="1083">
        <v>0</v>
      </c>
      <c r="M327" s="1091">
        <v>0</v>
      </c>
    </row>
    <row r="328" spans="1:13" ht="18.399999999999999" customHeight="1">
      <c r="A328" s="56"/>
      <c r="B328" s="52"/>
      <c r="C328" s="53" t="s">
        <v>4</v>
      </c>
      <c r="D328" s="62" t="s">
        <v>42</v>
      </c>
      <c r="E328" s="678">
        <v>35887000</v>
      </c>
      <c r="F328" s="1083">
        <v>0</v>
      </c>
      <c r="G328" s="1083"/>
      <c r="H328" s="1083">
        <v>55000</v>
      </c>
      <c r="I328" s="1083">
        <v>35332000</v>
      </c>
      <c r="J328" s="1083">
        <v>500000</v>
      </c>
      <c r="K328" s="1083">
        <v>0</v>
      </c>
      <c r="L328" s="1083">
        <v>0</v>
      </c>
      <c r="M328" s="1091">
        <v>0</v>
      </c>
    </row>
    <row r="329" spans="1:13" ht="18.399999999999999" customHeight="1">
      <c r="A329" s="56"/>
      <c r="B329" s="52"/>
      <c r="C329" s="53" t="s">
        <v>4</v>
      </c>
      <c r="D329" s="62" t="s">
        <v>43</v>
      </c>
      <c r="E329" s="678">
        <v>12271508.060000006</v>
      </c>
      <c r="F329" s="1083">
        <v>0</v>
      </c>
      <c r="G329" s="1083"/>
      <c r="H329" s="1083">
        <v>2747.1</v>
      </c>
      <c r="I329" s="1083">
        <v>12268760.960000006</v>
      </c>
      <c r="J329" s="1083">
        <v>0</v>
      </c>
      <c r="K329" s="1083">
        <v>0</v>
      </c>
      <c r="L329" s="1083">
        <v>0</v>
      </c>
      <c r="M329" s="1091">
        <v>0</v>
      </c>
    </row>
    <row r="330" spans="1:13" ht="18.399999999999999" customHeight="1">
      <c r="A330" s="56"/>
      <c r="B330" s="52"/>
      <c r="C330" s="53" t="s">
        <v>4</v>
      </c>
      <c r="D330" s="62" t="s">
        <v>44</v>
      </c>
      <c r="E330" s="174">
        <v>0.34194856243207866</v>
      </c>
      <c r="F330" s="174">
        <v>0</v>
      </c>
      <c r="G330" s="174"/>
      <c r="H330" s="174">
        <v>4.9947272727272729E-2</v>
      </c>
      <c r="I330" s="174">
        <v>0.34724218725234934</v>
      </c>
      <c r="J330" s="174">
        <v>0</v>
      </c>
      <c r="K330" s="174">
        <v>0</v>
      </c>
      <c r="L330" s="174">
        <v>0</v>
      </c>
      <c r="M330" s="274">
        <v>0</v>
      </c>
    </row>
    <row r="331" spans="1:13" ht="18.399999999999999" customHeight="1">
      <c r="A331" s="58"/>
      <c r="B331" s="59"/>
      <c r="C331" s="60" t="s">
        <v>4</v>
      </c>
      <c r="D331" s="64" t="s">
        <v>45</v>
      </c>
      <c r="E331" s="175">
        <v>0.34194856243207866</v>
      </c>
      <c r="F331" s="175">
        <v>0</v>
      </c>
      <c r="G331" s="175"/>
      <c r="H331" s="175">
        <v>4.9947272727272729E-2</v>
      </c>
      <c r="I331" s="175">
        <v>0.34724218725234934</v>
      </c>
      <c r="J331" s="175">
        <v>0</v>
      </c>
      <c r="K331" s="175">
        <v>0</v>
      </c>
      <c r="L331" s="175">
        <v>0</v>
      </c>
      <c r="M331" s="275">
        <v>0</v>
      </c>
    </row>
    <row r="332" spans="1:13" ht="18.399999999999999" customHeight="1">
      <c r="A332" s="51" t="s">
        <v>183</v>
      </c>
      <c r="B332" s="52" t="s">
        <v>47</v>
      </c>
      <c r="C332" s="53" t="s">
        <v>184</v>
      </c>
      <c r="D332" s="62" t="s">
        <v>41</v>
      </c>
      <c r="E332" s="678">
        <v>14765000</v>
      </c>
      <c r="F332" s="1083">
        <v>0</v>
      </c>
      <c r="G332" s="1089"/>
      <c r="H332" s="1083">
        <v>25000</v>
      </c>
      <c r="I332" s="1083">
        <v>14740000</v>
      </c>
      <c r="J332" s="1083">
        <v>0</v>
      </c>
      <c r="K332" s="1083">
        <v>0</v>
      </c>
      <c r="L332" s="1083">
        <v>0</v>
      </c>
      <c r="M332" s="1091">
        <v>0</v>
      </c>
    </row>
    <row r="333" spans="1:13" ht="18.399999999999999" customHeight="1">
      <c r="A333" s="56"/>
      <c r="B333" s="52"/>
      <c r="C333" s="53"/>
      <c r="D333" s="62" t="s">
        <v>42</v>
      </c>
      <c r="E333" s="678">
        <v>14765000</v>
      </c>
      <c r="F333" s="1083">
        <v>0</v>
      </c>
      <c r="G333" s="1083"/>
      <c r="H333" s="1083">
        <v>56000</v>
      </c>
      <c r="I333" s="1083">
        <v>14709000</v>
      </c>
      <c r="J333" s="1083">
        <v>0</v>
      </c>
      <c r="K333" s="1083">
        <v>0</v>
      </c>
      <c r="L333" s="1083">
        <v>0</v>
      </c>
      <c r="M333" s="1091">
        <v>0</v>
      </c>
    </row>
    <row r="334" spans="1:13" ht="18.399999999999999" customHeight="1">
      <c r="A334" s="56"/>
      <c r="B334" s="52"/>
      <c r="C334" s="53"/>
      <c r="D334" s="62" t="s">
        <v>43</v>
      </c>
      <c r="E334" s="678">
        <v>4603052.709999999</v>
      </c>
      <c r="F334" s="1083">
        <v>0</v>
      </c>
      <c r="G334" s="1083"/>
      <c r="H334" s="1083">
        <v>42454.62</v>
      </c>
      <c r="I334" s="1083">
        <v>4560598.0899999989</v>
      </c>
      <c r="J334" s="1083">
        <v>0</v>
      </c>
      <c r="K334" s="1083">
        <v>0</v>
      </c>
      <c r="L334" s="1083">
        <v>0</v>
      </c>
      <c r="M334" s="1091">
        <v>0</v>
      </c>
    </row>
    <row r="335" spans="1:13" ht="18.399999999999999" customHeight="1">
      <c r="A335" s="56"/>
      <c r="B335" s="52"/>
      <c r="C335" s="53"/>
      <c r="D335" s="62" t="s">
        <v>44</v>
      </c>
      <c r="E335" s="174">
        <v>0.31175433186589901</v>
      </c>
      <c r="F335" s="174">
        <v>0</v>
      </c>
      <c r="G335" s="174"/>
      <c r="H335" s="174">
        <v>1.6981848000000002</v>
      </c>
      <c r="I335" s="174">
        <v>0.30940285549525093</v>
      </c>
      <c r="J335" s="174">
        <v>0</v>
      </c>
      <c r="K335" s="174">
        <v>0</v>
      </c>
      <c r="L335" s="174">
        <v>0</v>
      </c>
      <c r="M335" s="274">
        <v>0</v>
      </c>
    </row>
    <row r="336" spans="1:13" ht="18.399999999999999" customHeight="1">
      <c r="A336" s="58"/>
      <c r="B336" s="59"/>
      <c r="C336" s="60"/>
      <c r="D336" s="65" t="s">
        <v>45</v>
      </c>
      <c r="E336" s="175">
        <v>0.31175433186589901</v>
      </c>
      <c r="F336" s="175">
        <v>0</v>
      </c>
      <c r="G336" s="175"/>
      <c r="H336" s="175">
        <v>0.75811821428571435</v>
      </c>
      <c r="I336" s="175">
        <v>0.31005493847304366</v>
      </c>
      <c r="J336" s="175">
        <v>0</v>
      </c>
      <c r="K336" s="175">
        <v>0</v>
      </c>
      <c r="L336" s="175">
        <v>0</v>
      </c>
      <c r="M336" s="275">
        <v>0</v>
      </c>
    </row>
    <row r="337" spans="1:13" ht="18.399999999999999" customHeight="1">
      <c r="A337" s="51" t="s">
        <v>185</v>
      </c>
      <c r="B337" s="52" t="s">
        <v>47</v>
      </c>
      <c r="C337" s="53" t="s">
        <v>186</v>
      </c>
      <c r="D337" s="62" t="s">
        <v>41</v>
      </c>
      <c r="E337" s="678">
        <v>90932000</v>
      </c>
      <c r="F337" s="1083">
        <v>88283000</v>
      </c>
      <c r="G337" s="1089"/>
      <c r="H337" s="1083">
        <v>0</v>
      </c>
      <c r="I337" s="1083">
        <v>5000</v>
      </c>
      <c r="J337" s="1083">
        <v>2498000</v>
      </c>
      <c r="K337" s="1083">
        <v>0</v>
      </c>
      <c r="L337" s="1083">
        <v>0</v>
      </c>
      <c r="M337" s="1091">
        <v>146000</v>
      </c>
    </row>
    <row r="338" spans="1:13" ht="18.399999999999999" customHeight="1">
      <c r="A338" s="56"/>
      <c r="B338" s="52"/>
      <c r="C338" s="53" t="s">
        <v>4</v>
      </c>
      <c r="D338" s="62" t="s">
        <v>42</v>
      </c>
      <c r="E338" s="678">
        <v>90932000</v>
      </c>
      <c r="F338" s="1083">
        <v>88283000</v>
      </c>
      <c r="G338" s="1083"/>
      <c r="H338" s="1083">
        <v>0</v>
      </c>
      <c r="I338" s="1083">
        <v>5000</v>
      </c>
      <c r="J338" s="1083">
        <v>2498000</v>
      </c>
      <c r="K338" s="1083">
        <v>0</v>
      </c>
      <c r="L338" s="1083">
        <v>0</v>
      </c>
      <c r="M338" s="1091">
        <v>146000</v>
      </c>
    </row>
    <row r="339" spans="1:13" ht="18.399999999999999" customHeight="1">
      <c r="A339" s="56"/>
      <c r="B339" s="52"/>
      <c r="C339" s="53" t="s">
        <v>4</v>
      </c>
      <c r="D339" s="62" t="s">
        <v>43</v>
      </c>
      <c r="E339" s="678">
        <v>28195000</v>
      </c>
      <c r="F339" s="1083">
        <v>28195000</v>
      </c>
      <c r="G339" s="1083"/>
      <c r="H339" s="1083">
        <v>0</v>
      </c>
      <c r="I339" s="1083">
        <v>0</v>
      </c>
      <c r="J339" s="1083">
        <v>0</v>
      </c>
      <c r="K339" s="1083">
        <v>0</v>
      </c>
      <c r="L339" s="1083">
        <v>0</v>
      </c>
      <c r="M339" s="1091">
        <v>0</v>
      </c>
    </row>
    <row r="340" spans="1:13" ht="18.399999999999999" customHeight="1">
      <c r="A340" s="56"/>
      <c r="B340" s="52"/>
      <c r="C340" s="53" t="s">
        <v>4</v>
      </c>
      <c r="D340" s="62" t="s">
        <v>44</v>
      </c>
      <c r="E340" s="174">
        <v>0.31006686315048609</v>
      </c>
      <c r="F340" s="174">
        <v>0.3193706602630178</v>
      </c>
      <c r="G340" s="174"/>
      <c r="H340" s="174">
        <v>0</v>
      </c>
      <c r="I340" s="174">
        <v>0</v>
      </c>
      <c r="J340" s="174">
        <v>0</v>
      </c>
      <c r="K340" s="174">
        <v>0</v>
      </c>
      <c r="L340" s="174">
        <v>0</v>
      </c>
      <c r="M340" s="274">
        <v>0</v>
      </c>
    </row>
    <row r="341" spans="1:13" ht="18.399999999999999" customHeight="1">
      <c r="A341" s="58"/>
      <c r="B341" s="59"/>
      <c r="C341" s="60" t="s">
        <v>4</v>
      </c>
      <c r="D341" s="64" t="s">
        <v>45</v>
      </c>
      <c r="E341" s="175">
        <v>0.31006686315048609</v>
      </c>
      <c r="F341" s="175">
        <v>0.3193706602630178</v>
      </c>
      <c r="G341" s="175"/>
      <c r="H341" s="175">
        <v>0</v>
      </c>
      <c r="I341" s="175">
        <v>0</v>
      </c>
      <c r="J341" s="175">
        <v>0</v>
      </c>
      <c r="K341" s="175">
        <v>0</v>
      </c>
      <c r="L341" s="175">
        <v>0</v>
      </c>
      <c r="M341" s="275">
        <v>0</v>
      </c>
    </row>
    <row r="342" spans="1:13" ht="18.399999999999999" customHeight="1">
      <c r="A342" s="51" t="s">
        <v>187</v>
      </c>
      <c r="B342" s="52" t="s">
        <v>47</v>
      </c>
      <c r="C342" s="53" t="s">
        <v>188</v>
      </c>
      <c r="D342" s="62" t="s">
        <v>41</v>
      </c>
      <c r="E342" s="678">
        <v>34329000</v>
      </c>
      <c r="F342" s="1083">
        <v>0</v>
      </c>
      <c r="G342" s="1089"/>
      <c r="H342" s="1083">
        <v>182000</v>
      </c>
      <c r="I342" s="1083">
        <v>33720000</v>
      </c>
      <c r="J342" s="1083">
        <v>427000</v>
      </c>
      <c r="K342" s="1083">
        <v>0</v>
      </c>
      <c r="L342" s="1083">
        <v>0</v>
      </c>
      <c r="M342" s="1091">
        <v>0</v>
      </c>
    </row>
    <row r="343" spans="1:13" ht="18.399999999999999" customHeight="1">
      <c r="A343" s="56"/>
      <c r="B343" s="52"/>
      <c r="C343" s="53" t="s">
        <v>4</v>
      </c>
      <c r="D343" s="62" t="s">
        <v>42</v>
      </c>
      <c r="E343" s="678">
        <v>35200000</v>
      </c>
      <c r="F343" s="1083">
        <v>0</v>
      </c>
      <c r="G343" s="1083"/>
      <c r="H343" s="1083">
        <v>182000</v>
      </c>
      <c r="I343" s="1083">
        <v>34070000</v>
      </c>
      <c r="J343" s="1083">
        <v>948000</v>
      </c>
      <c r="K343" s="1083">
        <v>0</v>
      </c>
      <c r="L343" s="1083">
        <v>0</v>
      </c>
      <c r="M343" s="1091">
        <v>0</v>
      </c>
    </row>
    <row r="344" spans="1:13" ht="18.399999999999999" customHeight="1">
      <c r="A344" s="56"/>
      <c r="B344" s="52"/>
      <c r="C344" s="53" t="s">
        <v>4</v>
      </c>
      <c r="D344" s="62" t="s">
        <v>43</v>
      </c>
      <c r="E344" s="678">
        <v>19897610.099999998</v>
      </c>
      <c r="F344" s="1083">
        <v>0</v>
      </c>
      <c r="G344" s="1083"/>
      <c r="H344" s="1083">
        <v>12602.25</v>
      </c>
      <c r="I344" s="1083">
        <v>19885007.849999998</v>
      </c>
      <c r="J344" s="1083">
        <v>0</v>
      </c>
      <c r="K344" s="1083">
        <v>0</v>
      </c>
      <c r="L344" s="1083">
        <v>0</v>
      </c>
      <c r="M344" s="1091">
        <v>0</v>
      </c>
    </row>
    <row r="345" spans="1:13" ht="18.399999999999999" customHeight="1">
      <c r="A345" s="56"/>
      <c r="B345" s="52"/>
      <c r="C345" s="53" t="s">
        <v>4</v>
      </c>
      <c r="D345" s="62" t="s">
        <v>44</v>
      </c>
      <c r="E345" s="174">
        <v>0.57961519706370701</v>
      </c>
      <c r="F345" s="174">
        <v>0</v>
      </c>
      <c r="G345" s="174"/>
      <c r="H345" s="174">
        <v>6.9243131868131871E-2</v>
      </c>
      <c r="I345" s="174">
        <v>0.5897096040925266</v>
      </c>
      <c r="J345" s="174">
        <v>0</v>
      </c>
      <c r="K345" s="174">
        <v>0</v>
      </c>
      <c r="L345" s="174">
        <v>0</v>
      </c>
      <c r="M345" s="274">
        <v>0</v>
      </c>
    </row>
    <row r="346" spans="1:13" ht="18" customHeight="1">
      <c r="A346" s="58"/>
      <c r="B346" s="59"/>
      <c r="C346" s="60" t="s">
        <v>4</v>
      </c>
      <c r="D346" s="64" t="s">
        <v>45</v>
      </c>
      <c r="E346" s="175">
        <v>0.56527301420454534</v>
      </c>
      <c r="F346" s="175">
        <v>0</v>
      </c>
      <c r="G346" s="175"/>
      <c r="H346" s="175">
        <v>6.9243131868131871E-2</v>
      </c>
      <c r="I346" s="175">
        <v>0.58365153654241264</v>
      </c>
      <c r="J346" s="175">
        <v>0</v>
      </c>
      <c r="K346" s="175">
        <v>0</v>
      </c>
      <c r="L346" s="175">
        <v>0</v>
      </c>
      <c r="M346" s="275">
        <v>0</v>
      </c>
    </row>
    <row r="347" spans="1:13" ht="18.399999999999999" customHeight="1">
      <c r="A347" s="51" t="s">
        <v>189</v>
      </c>
      <c r="B347" s="52" t="s">
        <v>47</v>
      </c>
      <c r="C347" s="53" t="s">
        <v>190</v>
      </c>
      <c r="D347" s="62" t="s">
        <v>41</v>
      </c>
      <c r="E347" s="678">
        <v>25757000</v>
      </c>
      <c r="F347" s="1083">
        <v>0</v>
      </c>
      <c r="G347" s="1089"/>
      <c r="H347" s="1083">
        <v>103000</v>
      </c>
      <c r="I347" s="1083">
        <v>22018000</v>
      </c>
      <c r="J347" s="1083">
        <v>2800000</v>
      </c>
      <c r="K347" s="1083">
        <v>0</v>
      </c>
      <c r="L347" s="1083">
        <v>0</v>
      </c>
      <c r="M347" s="1091">
        <v>836000</v>
      </c>
    </row>
    <row r="348" spans="1:13" ht="18.399999999999999" customHeight="1">
      <c r="A348" s="51"/>
      <c r="B348" s="52"/>
      <c r="C348" s="53" t="s">
        <v>4</v>
      </c>
      <c r="D348" s="62" t="s">
        <v>42</v>
      </c>
      <c r="E348" s="678">
        <v>25757000</v>
      </c>
      <c r="F348" s="1083">
        <v>0</v>
      </c>
      <c r="G348" s="1083"/>
      <c r="H348" s="1083">
        <v>103000</v>
      </c>
      <c r="I348" s="1083">
        <v>22018000</v>
      </c>
      <c r="J348" s="1083">
        <v>2800000</v>
      </c>
      <c r="K348" s="1083">
        <v>0</v>
      </c>
      <c r="L348" s="1083">
        <v>0</v>
      </c>
      <c r="M348" s="1091">
        <v>836000</v>
      </c>
    </row>
    <row r="349" spans="1:13" ht="18.399999999999999" customHeight="1">
      <c r="A349" s="56"/>
      <c r="B349" s="52"/>
      <c r="C349" s="53" t="s">
        <v>4</v>
      </c>
      <c r="D349" s="62" t="s">
        <v>43</v>
      </c>
      <c r="E349" s="678">
        <v>5344386.2399999993</v>
      </c>
      <c r="F349" s="1083">
        <v>0</v>
      </c>
      <c r="G349" s="1083"/>
      <c r="H349" s="1083">
        <v>45230.87</v>
      </c>
      <c r="I349" s="1083">
        <v>5261264.129999999</v>
      </c>
      <c r="J349" s="1083">
        <v>0</v>
      </c>
      <c r="K349" s="1083">
        <v>0</v>
      </c>
      <c r="L349" s="1083">
        <v>0</v>
      </c>
      <c r="M349" s="1091">
        <v>37891.240000000005</v>
      </c>
    </row>
    <row r="350" spans="1:13" ht="18.399999999999999" customHeight="1">
      <c r="A350" s="56"/>
      <c r="B350" s="52"/>
      <c r="C350" s="53" t="s">
        <v>4</v>
      </c>
      <c r="D350" s="62" t="s">
        <v>44</v>
      </c>
      <c r="E350" s="174">
        <v>0.2074925744457817</v>
      </c>
      <c r="F350" s="174">
        <v>0</v>
      </c>
      <c r="G350" s="174"/>
      <c r="H350" s="174">
        <v>0.4391346601941748</v>
      </c>
      <c r="I350" s="174">
        <v>0.23895286265782537</v>
      </c>
      <c r="J350" s="174">
        <v>0</v>
      </c>
      <c r="K350" s="174">
        <v>0</v>
      </c>
      <c r="L350" s="174">
        <v>0</v>
      </c>
      <c r="M350" s="274">
        <v>4.5324449760765557E-2</v>
      </c>
    </row>
    <row r="351" spans="1:13" ht="18.399999999999999" customHeight="1">
      <c r="A351" s="58"/>
      <c r="B351" s="59"/>
      <c r="C351" s="60" t="s">
        <v>4</v>
      </c>
      <c r="D351" s="64" t="s">
        <v>45</v>
      </c>
      <c r="E351" s="175">
        <v>0.2074925744457817</v>
      </c>
      <c r="F351" s="175">
        <v>0</v>
      </c>
      <c r="G351" s="175"/>
      <c r="H351" s="175">
        <v>0.4391346601941748</v>
      </c>
      <c r="I351" s="175">
        <v>0.23895286265782537</v>
      </c>
      <c r="J351" s="175">
        <v>0</v>
      </c>
      <c r="K351" s="175">
        <v>0</v>
      </c>
      <c r="L351" s="175">
        <v>0</v>
      </c>
      <c r="M351" s="275">
        <v>4.5324449760765557E-2</v>
      </c>
    </row>
    <row r="352" spans="1:13" ht="18.399999999999999" customHeight="1">
      <c r="A352" s="51" t="s">
        <v>191</v>
      </c>
      <c r="B352" s="52" t="s">
        <v>47</v>
      </c>
      <c r="C352" s="53" t="s">
        <v>192</v>
      </c>
      <c r="D352" s="62" t="s">
        <v>41</v>
      </c>
      <c r="E352" s="678">
        <v>41592000</v>
      </c>
      <c r="F352" s="1083">
        <v>0</v>
      </c>
      <c r="G352" s="1089"/>
      <c r="H352" s="1083">
        <v>60000</v>
      </c>
      <c r="I352" s="1083">
        <v>35334000</v>
      </c>
      <c r="J352" s="1083">
        <v>703000</v>
      </c>
      <c r="K352" s="1083">
        <v>0</v>
      </c>
      <c r="L352" s="1083">
        <v>0</v>
      </c>
      <c r="M352" s="1091">
        <v>5495000</v>
      </c>
    </row>
    <row r="353" spans="1:13" ht="18.399999999999999" customHeight="1">
      <c r="A353" s="56"/>
      <c r="B353" s="52"/>
      <c r="C353" s="53" t="s">
        <v>4</v>
      </c>
      <c r="D353" s="62" t="s">
        <v>42</v>
      </c>
      <c r="E353" s="678">
        <v>42021462</v>
      </c>
      <c r="F353" s="1083">
        <v>0</v>
      </c>
      <c r="G353" s="1083"/>
      <c r="H353" s="1083">
        <v>60000</v>
      </c>
      <c r="I353" s="1083">
        <v>35334000</v>
      </c>
      <c r="J353" s="1083">
        <v>703000</v>
      </c>
      <c r="K353" s="1083">
        <v>0</v>
      </c>
      <c r="L353" s="1083">
        <v>0</v>
      </c>
      <c r="M353" s="1091">
        <v>5924462</v>
      </c>
    </row>
    <row r="354" spans="1:13" ht="18.399999999999999" customHeight="1">
      <c r="A354" s="56"/>
      <c r="B354" s="52"/>
      <c r="C354" s="53" t="s">
        <v>4</v>
      </c>
      <c r="D354" s="62" t="s">
        <v>43</v>
      </c>
      <c r="E354" s="678">
        <v>12690133.459999999</v>
      </c>
      <c r="F354" s="1083">
        <v>0</v>
      </c>
      <c r="G354" s="1083"/>
      <c r="H354" s="1083">
        <v>5665.09</v>
      </c>
      <c r="I354" s="1083">
        <v>10895678.939999999</v>
      </c>
      <c r="J354" s="1083">
        <v>0</v>
      </c>
      <c r="K354" s="1083">
        <v>0</v>
      </c>
      <c r="L354" s="1083">
        <v>0</v>
      </c>
      <c r="M354" s="1091">
        <v>1788789.43</v>
      </c>
    </row>
    <row r="355" spans="1:13" ht="18.399999999999999" customHeight="1">
      <c r="A355" s="56"/>
      <c r="B355" s="52"/>
      <c r="C355" s="53" t="s">
        <v>4</v>
      </c>
      <c r="D355" s="62" t="s">
        <v>44</v>
      </c>
      <c r="E355" s="174">
        <v>0.30510996008847852</v>
      </c>
      <c r="F355" s="174">
        <v>0</v>
      </c>
      <c r="G355" s="174"/>
      <c r="H355" s="174">
        <v>9.4418166666666664E-2</v>
      </c>
      <c r="I355" s="174">
        <v>0.30836245372728815</v>
      </c>
      <c r="J355" s="174">
        <v>0</v>
      </c>
      <c r="K355" s="174">
        <v>0</v>
      </c>
      <c r="L355" s="174">
        <v>0</v>
      </c>
      <c r="M355" s="274">
        <v>0.32553037852593264</v>
      </c>
    </row>
    <row r="356" spans="1:13" ht="18.399999999999999" customHeight="1">
      <c r="A356" s="58"/>
      <c r="B356" s="59"/>
      <c r="C356" s="60" t="s">
        <v>4</v>
      </c>
      <c r="D356" s="61" t="s">
        <v>45</v>
      </c>
      <c r="E356" s="276">
        <v>0.30199171699452054</v>
      </c>
      <c r="F356" s="175">
        <v>0</v>
      </c>
      <c r="G356" s="175"/>
      <c r="H356" s="175">
        <v>9.4418166666666664E-2</v>
      </c>
      <c r="I356" s="175">
        <v>0.30836245372728815</v>
      </c>
      <c r="J356" s="175">
        <v>0</v>
      </c>
      <c r="K356" s="175">
        <v>0</v>
      </c>
      <c r="L356" s="175">
        <v>0</v>
      </c>
      <c r="M356" s="275">
        <v>0.30193280503782455</v>
      </c>
    </row>
    <row r="357" spans="1:13" ht="18.399999999999999" customHeight="1">
      <c r="A357" s="51" t="s">
        <v>193</v>
      </c>
      <c r="B357" s="52" t="s">
        <v>47</v>
      </c>
      <c r="C357" s="53" t="s">
        <v>194</v>
      </c>
      <c r="D357" s="54" t="s">
        <v>41</v>
      </c>
      <c r="E357" s="679">
        <v>17951189000</v>
      </c>
      <c r="F357" s="1083">
        <v>17645343000</v>
      </c>
      <c r="G357" s="1089"/>
      <c r="H357" s="1083">
        <v>295246000</v>
      </c>
      <c r="I357" s="1083">
        <v>10600000</v>
      </c>
      <c r="J357" s="1083">
        <v>0</v>
      </c>
      <c r="K357" s="1083">
        <v>0</v>
      </c>
      <c r="L357" s="1083">
        <v>0</v>
      </c>
      <c r="M357" s="1091">
        <v>0</v>
      </c>
    </row>
    <row r="358" spans="1:13" ht="18.399999999999999" customHeight="1">
      <c r="A358" s="56"/>
      <c r="B358" s="52"/>
      <c r="C358" s="53" t="s">
        <v>195</v>
      </c>
      <c r="D358" s="62" t="s">
        <v>42</v>
      </c>
      <c r="E358" s="678">
        <v>17951193106.439999</v>
      </c>
      <c r="F358" s="1083">
        <v>17645343000</v>
      </c>
      <c r="G358" s="1083"/>
      <c r="H358" s="1083">
        <v>295250106.44</v>
      </c>
      <c r="I358" s="1083">
        <v>10600000</v>
      </c>
      <c r="J358" s="1083">
        <v>0</v>
      </c>
      <c r="K358" s="1083">
        <v>0</v>
      </c>
      <c r="L358" s="1083">
        <v>0</v>
      </c>
      <c r="M358" s="1091">
        <v>0</v>
      </c>
    </row>
    <row r="359" spans="1:13" ht="18.399999999999999" customHeight="1">
      <c r="A359" s="56"/>
      <c r="B359" s="52"/>
      <c r="C359" s="53" t="s">
        <v>4</v>
      </c>
      <c r="D359" s="62" t="s">
        <v>43</v>
      </c>
      <c r="E359" s="678">
        <v>6030004106.4400005</v>
      </c>
      <c r="F359" s="1083">
        <v>5922522816.0500002</v>
      </c>
      <c r="G359" s="1083"/>
      <c r="H359" s="1083">
        <v>103994019.39</v>
      </c>
      <c r="I359" s="1083">
        <v>3487271</v>
      </c>
      <c r="J359" s="1083">
        <v>0</v>
      </c>
      <c r="K359" s="1083">
        <v>0</v>
      </c>
      <c r="L359" s="1083">
        <v>0</v>
      </c>
      <c r="M359" s="1091">
        <v>0</v>
      </c>
    </row>
    <row r="360" spans="1:13" ht="18.399999999999999" customHeight="1">
      <c r="A360" s="56"/>
      <c r="B360" s="52"/>
      <c r="C360" s="53" t="s">
        <v>4</v>
      </c>
      <c r="D360" s="62" t="s">
        <v>44</v>
      </c>
      <c r="E360" s="174">
        <v>0.33591112580007937</v>
      </c>
      <c r="F360" s="174">
        <v>0.3356422607398451</v>
      </c>
      <c r="G360" s="174"/>
      <c r="H360" s="174">
        <v>0.35222837698055182</v>
      </c>
      <c r="I360" s="174">
        <v>0.32898783018867922</v>
      </c>
      <c r="J360" s="174">
        <v>0</v>
      </c>
      <c r="K360" s="174">
        <v>0</v>
      </c>
      <c r="L360" s="174">
        <v>0</v>
      </c>
      <c r="M360" s="274">
        <v>0</v>
      </c>
    </row>
    <row r="361" spans="1:13" ht="18.399999999999999" customHeight="1">
      <c r="A361" s="58"/>
      <c r="B361" s="59"/>
      <c r="C361" s="60" t="s">
        <v>4</v>
      </c>
      <c r="D361" s="64" t="s">
        <v>45</v>
      </c>
      <c r="E361" s="175">
        <v>0.33591104895845247</v>
      </c>
      <c r="F361" s="175">
        <v>0.3356422607398451</v>
      </c>
      <c r="G361" s="175"/>
      <c r="H361" s="175">
        <v>0.35222347806717358</v>
      </c>
      <c r="I361" s="175">
        <v>0.32898783018867922</v>
      </c>
      <c r="J361" s="175">
        <v>0</v>
      </c>
      <c r="K361" s="175">
        <v>0</v>
      </c>
      <c r="L361" s="175">
        <v>0</v>
      </c>
      <c r="M361" s="275">
        <v>0</v>
      </c>
    </row>
    <row r="362" spans="1:13" ht="18.399999999999999" customHeight="1">
      <c r="A362" s="51" t="s">
        <v>196</v>
      </c>
      <c r="B362" s="52" t="s">
        <v>47</v>
      </c>
      <c r="C362" s="53" t="s">
        <v>197</v>
      </c>
      <c r="D362" s="54" t="s">
        <v>41</v>
      </c>
      <c r="E362" s="678">
        <v>44856690000</v>
      </c>
      <c r="F362" s="1083">
        <v>38142004000</v>
      </c>
      <c r="G362" s="1089"/>
      <c r="H362" s="1083">
        <v>2888032000</v>
      </c>
      <c r="I362" s="1083">
        <v>3826654000</v>
      </c>
      <c r="J362" s="1083">
        <v>0</v>
      </c>
      <c r="K362" s="1083">
        <v>0</v>
      </c>
      <c r="L362" s="1083">
        <v>0</v>
      </c>
      <c r="M362" s="1091">
        <v>0</v>
      </c>
    </row>
    <row r="363" spans="1:13" ht="18.399999999999999" customHeight="1">
      <c r="A363" s="56"/>
      <c r="B363" s="52"/>
      <c r="C363" s="53" t="s">
        <v>4</v>
      </c>
      <c r="D363" s="57" t="s">
        <v>42</v>
      </c>
      <c r="E363" s="678">
        <v>44856714216.68</v>
      </c>
      <c r="F363" s="1083">
        <v>38142004000</v>
      </c>
      <c r="G363" s="1083"/>
      <c r="H363" s="1083">
        <v>2888056216.6799998</v>
      </c>
      <c r="I363" s="1083">
        <v>3826654000</v>
      </c>
      <c r="J363" s="1083">
        <v>0</v>
      </c>
      <c r="K363" s="1083">
        <v>0</v>
      </c>
      <c r="L363" s="1083">
        <v>0</v>
      </c>
      <c r="M363" s="1091">
        <v>0</v>
      </c>
    </row>
    <row r="364" spans="1:13" ht="18.399999999999999" customHeight="1">
      <c r="A364" s="56"/>
      <c r="B364" s="52"/>
      <c r="C364" s="53" t="s">
        <v>4</v>
      </c>
      <c r="D364" s="57" t="s">
        <v>43</v>
      </c>
      <c r="E364" s="678">
        <v>17844023799.860001</v>
      </c>
      <c r="F364" s="1083">
        <v>15486387617.74</v>
      </c>
      <c r="G364" s="1083"/>
      <c r="H364" s="1083">
        <v>1189554419.03</v>
      </c>
      <c r="I364" s="1083">
        <v>1168081763.0900002</v>
      </c>
      <c r="J364" s="1083">
        <v>0</v>
      </c>
      <c r="K364" s="1083">
        <v>0</v>
      </c>
      <c r="L364" s="1083">
        <v>0</v>
      </c>
      <c r="M364" s="1091">
        <v>0</v>
      </c>
    </row>
    <row r="365" spans="1:13" ht="18.399999999999999" customHeight="1">
      <c r="A365" s="56"/>
      <c r="B365" s="52"/>
      <c r="C365" s="53" t="s">
        <v>4</v>
      </c>
      <c r="D365" s="57" t="s">
        <v>44</v>
      </c>
      <c r="E365" s="174">
        <v>0.39780072492776442</v>
      </c>
      <c r="F365" s="174">
        <v>0.40601924371199793</v>
      </c>
      <c r="G365" s="174"/>
      <c r="H365" s="174">
        <v>0.4118910105670574</v>
      </c>
      <c r="I365" s="174">
        <v>0.30524885790301398</v>
      </c>
      <c r="J365" s="174">
        <v>0</v>
      </c>
      <c r="K365" s="174">
        <v>0</v>
      </c>
      <c r="L365" s="174">
        <v>0</v>
      </c>
      <c r="M365" s="274">
        <v>0</v>
      </c>
    </row>
    <row r="366" spans="1:13" ht="18.399999999999999" customHeight="1">
      <c r="A366" s="58"/>
      <c r="B366" s="59"/>
      <c r="C366" s="60" t="s">
        <v>4</v>
      </c>
      <c r="D366" s="61" t="s">
        <v>45</v>
      </c>
      <c r="E366" s="175">
        <v>0.3978005101681007</v>
      </c>
      <c r="F366" s="175">
        <v>0.40601924371199793</v>
      </c>
      <c r="G366" s="175"/>
      <c r="H366" s="175">
        <v>0.41188755681406602</v>
      </c>
      <c r="I366" s="175">
        <v>0.30524885790301398</v>
      </c>
      <c r="J366" s="175">
        <v>0</v>
      </c>
      <c r="K366" s="175">
        <v>0</v>
      </c>
      <c r="L366" s="175">
        <v>0</v>
      </c>
      <c r="M366" s="275">
        <v>0</v>
      </c>
    </row>
    <row r="367" spans="1:13" ht="18.399999999999999" customHeight="1">
      <c r="A367" s="51" t="s">
        <v>198</v>
      </c>
      <c r="B367" s="52" t="s">
        <v>47</v>
      </c>
      <c r="C367" s="53" t="s">
        <v>427</v>
      </c>
      <c r="D367" s="54" t="s">
        <v>41</v>
      </c>
      <c r="E367" s="678">
        <v>53312000</v>
      </c>
      <c r="F367" s="1083">
        <v>0</v>
      </c>
      <c r="G367" s="1089"/>
      <c r="H367" s="1083">
        <v>55000</v>
      </c>
      <c r="I367" s="1083">
        <v>52772000</v>
      </c>
      <c r="J367" s="1083">
        <v>485000</v>
      </c>
      <c r="K367" s="1083">
        <v>0</v>
      </c>
      <c r="L367" s="1083">
        <v>0</v>
      </c>
      <c r="M367" s="1091">
        <v>0</v>
      </c>
    </row>
    <row r="368" spans="1:13" ht="18.399999999999999" customHeight="1">
      <c r="A368" s="56"/>
      <c r="B368" s="52"/>
      <c r="C368" s="53" t="s">
        <v>428</v>
      </c>
      <c r="D368" s="57" t="s">
        <v>42</v>
      </c>
      <c r="E368" s="678">
        <v>53312000</v>
      </c>
      <c r="F368" s="1083">
        <v>0</v>
      </c>
      <c r="G368" s="1083"/>
      <c r="H368" s="1083">
        <v>55000</v>
      </c>
      <c r="I368" s="1083">
        <v>52772000</v>
      </c>
      <c r="J368" s="1083">
        <v>485000</v>
      </c>
      <c r="K368" s="1083">
        <v>0</v>
      </c>
      <c r="L368" s="1083">
        <v>0</v>
      </c>
      <c r="M368" s="1091">
        <v>0</v>
      </c>
    </row>
    <row r="369" spans="1:13" ht="18.399999999999999" customHeight="1">
      <c r="A369" s="56"/>
      <c r="B369" s="52"/>
      <c r="C369" s="53" t="s">
        <v>4</v>
      </c>
      <c r="D369" s="57" t="s">
        <v>43</v>
      </c>
      <c r="E369" s="678">
        <v>15141413.360000003</v>
      </c>
      <c r="F369" s="1083">
        <v>0</v>
      </c>
      <c r="G369" s="1083"/>
      <c r="H369" s="1083">
        <v>9745.17</v>
      </c>
      <c r="I369" s="1083">
        <v>15131668.190000003</v>
      </c>
      <c r="J369" s="1083">
        <v>0</v>
      </c>
      <c r="K369" s="1083">
        <v>0</v>
      </c>
      <c r="L369" s="1083">
        <v>0</v>
      </c>
      <c r="M369" s="1091">
        <v>0</v>
      </c>
    </row>
    <row r="370" spans="1:13" ht="18.399999999999999" customHeight="1">
      <c r="A370" s="56"/>
      <c r="B370" s="52"/>
      <c r="C370" s="53" t="s">
        <v>4</v>
      </c>
      <c r="D370" s="57" t="s">
        <v>44</v>
      </c>
      <c r="E370" s="174">
        <v>0.28401510654261708</v>
      </c>
      <c r="F370" s="174">
        <v>0</v>
      </c>
      <c r="G370" s="174"/>
      <c r="H370" s="174">
        <v>0.17718490909090909</v>
      </c>
      <c r="I370" s="174">
        <v>0.28673668214204506</v>
      </c>
      <c r="J370" s="174">
        <v>0</v>
      </c>
      <c r="K370" s="174">
        <v>0</v>
      </c>
      <c r="L370" s="174">
        <v>0</v>
      </c>
      <c r="M370" s="274">
        <v>0</v>
      </c>
    </row>
    <row r="371" spans="1:13" ht="18.399999999999999" customHeight="1">
      <c r="A371" s="58"/>
      <c r="B371" s="59"/>
      <c r="C371" s="60" t="s">
        <v>4</v>
      </c>
      <c r="D371" s="61" t="s">
        <v>45</v>
      </c>
      <c r="E371" s="175">
        <v>0.28401510654261708</v>
      </c>
      <c r="F371" s="175">
        <v>0</v>
      </c>
      <c r="G371" s="175"/>
      <c r="H371" s="175">
        <v>0.17718490909090909</v>
      </c>
      <c r="I371" s="175">
        <v>0.28673668214204506</v>
      </c>
      <c r="J371" s="175">
        <v>0</v>
      </c>
      <c r="K371" s="175">
        <v>0</v>
      </c>
      <c r="L371" s="175">
        <v>0</v>
      </c>
      <c r="M371" s="275">
        <v>0</v>
      </c>
    </row>
    <row r="372" spans="1:13" ht="18.399999999999999" customHeight="1">
      <c r="A372" s="51" t="s">
        <v>199</v>
      </c>
      <c r="B372" s="52" t="s">
        <v>47</v>
      </c>
      <c r="C372" s="53" t="s">
        <v>200</v>
      </c>
      <c r="D372" s="62" t="s">
        <v>41</v>
      </c>
      <c r="E372" s="678">
        <v>29640000</v>
      </c>
      <c r="F372" s="1083">
        <v>0</v>
      </c>
      <c r="G372" s="1089"/>
      <c r="H372" s="1083">
        <v>17000</v>
      </c>
      <c r="I372" s="1083">
        <v>29158000</v>
      </c>
      <c r="J372" s="1083">
        <v>465000</v>
      </c>
      <c r="K372" s="1083">
        <v>0</v>
      </c>
      <c r="L372" s="1083">
        <v>0</v>
      </c>
      <c r="M372" s="1091">
        <v>0</v>
      </c>
    </row>
    <row r="373" spans="1:13" ht="18" customHeight="1">
      <c r="A373" s="56"/>
      <c r="B373" s="52"/>
      <c r="C373" s="53" t="s">
        <v>4</v>
      </c>
      <c r="D373" s="62" t="s">
        <v>42</v>
      </c>
      <c r="E373" s="678">
        <v>29640000</v>
      </c>
      <c r="F373" s="1083">
        <v>0</v>
      </c>
      <c r="G373" s="1083"/>
      <c r="H373" s="1083">
        <v>17000</v>
      </c>
      <c r="I373" s="1083">
        <v>29158000</v>
      </c>
      <c r="J373" s="1083">
        <v>465000</v>
      </c>
      <c r="K373" s="1083">
        <v>0</v>
      </c>
      <c r="L373" s="1083">
        <v>0</v>
      </c>
      <c r="M373" s="1091">
        <v>0</v>
      </c>
    </row>
    <row r="374" spans="1:13" ht="18.399999999999999" customHeight="1">
      <c r="A374" s="56"/>
      <c r="B374" s="52"/>
      <c r="C374" s="53" t="s">
        <v>4</v>
      </c>
      <c r="D374" s="62" t="s">
        <v>43</v>
      </c>
      <c r="E374" s="678">
        <v>9588650.5099999998</v>
      </c>
      <c r="F374" s="1083">
        <v>0</v>
      </c>
      <c r="G374" s="1083"/>
      <c r="H374" s="1083">
        <v>1800</v>
      </c>
      <c r="I374" s="1083">
        <v>9551180.5099999998</v>
      </c>
      <c r="J374" s="1083">
        <v>35670</v>
      </c>
      <c r="K374" s="1083">
        <v>0</v>
      </c>
      <c r="L374" s="1083">
        <v>0</v>
      </c>
      <c r="M374" s="1091">
        <v>0</v>
      </c>
    </row>
    <row r="375" spans="1:13" ht="18.399999999999999" customHeight="1">
      <c r="A375" s="56"/>
      <c r="B375" s="52"/>
      <c r="C375" s="53" t="s">
        <v>4</v>
      </c>
      <c r="D375" s="62" t="s">
        <v>44</v>
      </c>
      <c r="E375" s="174">
        <v>0.32350372840755737</v>
      </c>
      <c r="F375" s="174">
        <v>0</v>
      </c>
      <c r="G375" s="174"/>
      <c r="H375" s="174">
        <v>0.10588235294117647</v>
      </c>
      <c r="I375" s="174">
        <v>0.32756638006721994</v>
      </c>
      <c r="J375" s="174">
        <v>7.6709677419354833E-2</v>
      </c>
      <c r="K375" s="174">
        <v>0</v>
      </c>
      <c r="L375" s="174">
        <v>0</v>
      </c>
      <c r="M375" s="274">
        <v>0</v>
      </c>
    </row>
    <row r="376" spans="1:13" ht="18.399999999999999" customHeight="1">
      <c r="A376" s="58"/>
      <c r="B376" s="59"/>
      <c r="C376" s="60" t="s">
        <v>4</v>
      </c>
      <c r="D376" s="62" t="s">
        <v>45</v>
      </c>
      <c r="E376" s="175">
        <v>0.32350372840755737</v>
      </c>
      <c r="F376" s="175">
        <v>0</v>
      </c>
      <c r="G376" s="175"/>
      <c r="H376" s="175">
        <v>0.10588235294117647</v>
      </c>
      <c r="I376" s="175">
        <v>0.32756638006721994</v>
      </c>
      <c r="J376" s="175">
        <v>7.6709677419354833E-2</v>
      </c>
      <c r="K376" s="175">
        <v>0</v>
      </c>
      <c r="L376" s="175">
        <v>0</v>
      </c>
      <c r="M376" s="275">
        <v>0</v>
      </c>
    </row>
    <row r="377" spans="1:13" ht="18.399999999999999" customHeight="1">
      <c r="A377" s="70" t="s">
        <v>201</v>
      </c>
      <c r="B377" s="71" t="s">
        <v>47</v>
      </c>
      <c r="C377" s="52" t="s">
        <v>202</v>
      </c>
      <c r="D377" s="63" t="s">
        <v>41</v>
      </c>
      <c r="E377" s="678">
        <v>125536000</v>
      </c>
      <c r="F377" s="1083">
        <v>0</v>
      </c>
      <c r="G377" s="1089"/>
      <c r="H377" s="1083">
        <v>250000</v>
      </c>
      <c r="I377" s="1083">
        <v>102309000</v>
      </c>
      <c r="J377" s="1083">
        <v>10860000</v>
      </c>
      <c r="K377" s="1083">
        <v>0</v>
      </c>
      <c r="L377" s="1083">
        <v>0</v>
      </c>
      <c r="M377" s="1091">
        <v>12117000</v>
      </c>
    </row>
    <row r="378" spans="1:13" ht="18.399999999999999" customHeight="1">
      <c r="A378" s="56"/>
      <c r="B378" s="52"/>
      <c r="C378" s="53" t="s">
        <v>203</v>
      </c>
      <c r="D378" s="62" t="s">
        <v>42</v>
      </c>
      <c r="E378" s="678">
        <v>126636104</v>
      </c>
      <c r="F378" s="1083">
        <v>0</v>
      </c>
      <c r="G378" s="1083"/>
      <c r="H378" s="1083">
        <v>250000</v>
      </c>
      <c r="I378" s="1083">
        <v>103409104</v>
      </c>
      <c r="J378" s="1083">
        <v>10860000</v>
      </c>
      <c r="K378" s="1083">
        <v>0</v>
      </c>
      <c r="L378" s="1083">
        <v>0</v>
      </c>
      <c r="M378" s="1091">
        <v>12117000</v>
      </c>
    </row>
    <row r="379" spans="1:13" ht="18.399999999999999" customHeight="1">
      <c r="A379" s="56"/>
      <c r="B379" s="52"/>
      <c r="C379" s="53" t="s">
        <v>4</v>
      </c>
      <c r="D379" s="62" t="s">
        <v>43</v>
      </c>
      <c r="E379" s="678">
        <v>32859981.530000005</v>
      </c>
      <c r="F379" s="1083">
        <v>0</v>
      </c>
      <c r="G379" s="1083"/>
      <c r="H379" s="1083">
        <v>119265.11</v>
      </c>
      <c r="I379" s="1083">
        <v>30021337.960000005</v>
      </c>
      <c r="J379" s="1083">
        <v>241050.75</v>
      </c>
      <c r="K379" s="1083">
        <v>0</v>
      </c>
      <c r="L379" s="1083">
        <v>0</v>
      </c>
      <c r="M379" s="1091">
        <v>2478327.71</v>
      </c>
    </row>
    <row r="380" spans="1:13" ht="18.399999999999999" customHeight="1">
      <c r="A380" s="56"/>
      <c r="B380" s="52"/>
      <c r="C380" s="53" t="s">
        <v>4</v>
      </c>
      <c r="D380" s="62" t="s">
        <v>44</v>
      </c>
      <c r="E380" s="174">
        <v>0.2617574363529187</v>
      </c>
      <c r="F380" s="174">
        <v>0</v>
      </c>
      <c r="G380" s="174"/>
      <c r="H380" s="174">
        <v>0.47706044000000003</v>
      </c>
      <c r="I380" s="174">
        <v>0.29343789852310165</v>
      </c>
      <c r="J380" s="174">
        <v>2.2196201657458562E-2</v>
      </c>
      <c r="K380" s="174">
        <v>0</v>
      </c>
      <c r="L380" s="174">
        <v>0</v>
      </c>
      <c r="M380" s="274">
        <v>0.20453311133118759</v>
      </c>
    </row>
    <row r="381" spans="1:13" ht="18.399999999999999" customHeight="1">
      <c r="A381" s="58"/>
      <c r="B381" s="59"/>
      <c r="C381" s="60" t="s">
        <v>4</v>
      </c>
      <c r="D381" s="64" t="s">
        <v>45</v>
      </c>
      <c r="E381" s="175">
        <v>0.25948351609111414</v>
      </c>
      <c r="F381" s="175">
        <v>0</v>
      </c>
      <c r="G381" s="175"/>
      <c r="H381" s="175">
        <v>0.47706044000000003</v>
      </c>
      <c r="I381" s="175">
        <v>0.29031619846546591</v>
      </c>
      <c r="J381" s="175">
        <v>2.2196201657458562E-2</v>
      </c>
      <c r="K381" s="175">
        <v>0</v>
      </c>
      <c r="L381" s="175">
        <v>0</v>
      </c>
      <c r="M381" s="275">
        <v>0.20453311133118759</v>
      </c>
    </row>
    <row r="382" spans="1:13" ht="18.399999999999999" customHeight="1">
      <c r="A382" s="51" t="s">
        <v>204</v>
      </c>
      <c r="B382" s="52" t="s">
        <v>47</v>
      </c>
      <c r="C382" s="53" t="s">
        <v>224</v>
      </c>
      <c r="D382" s="54" t="s">
        <v>41</v>
      </c>
      <c r="E382" s="679">
        <v>27600000000</v>
      </c>
      <c r="F382" s="1083">
        <v>0</v>
      </c>
      <c r="G382" s="1089"/>
      <c r="H382" s="1083">
        <v>0</v>
      </c>
      <c r="I382" s="1083">
        <v>100000</v>
      </c>
      <c r="J382" s="1083">
        <v>0</v>
      </c>
      <c r="K382" s="1083">
        <v>27599900000</v>
      </c>
      <c r="L382" s="1083">
        <v>0</v>
      </c>
      <c r="M382" s="1091">
        <v>0</v>
      </c>
    </row>
    <row r="383" spans="1:13" ht="18.399999999999999" customHeight="1">
      <c r="A383" s="51"/>
      <c r="B383" s="52"/>
      <c r="C383" s="53" t="s">
        <v>4</v>
      </c>
      <c r="D383" s="62" t="s">
        <v>42</v>
      </c>
      <c r="E383" s="678">
        <v>27600000000</v>
      </c>
      <c r="F383" s="1083">
        <v>0</v>
      </c>
      <c r="G383" s="1083"/>
      <c r="H383" s="1083">
        <v>0</v>
      </c>
      <c r="I383" s="1083">
        <v>100000</v>
      </c>
      <c r="J383" s="1083">
        <v>0</v>
      </c>
      <c r="K383" s="1083">
        <v>27599900000</v>
      </c>
      <c r="L383" s="1083">
        <v>0</v>
      </c>
      <c r="M383" s="1091">
        <v>0</v>
      </c>
    </row>
    <row r="384" spans="1:13" ht="18.399999999999999" customHeight="1">
      <c r="A384" s="56"/>
      <c r="B384" s="52"/>
      <c r="C384" s="53" t="s">
        <v>4</v>
      </c>
      <c r="D384" s="62" t="s">
        <v>43</v>
      </c>
      <c r="E384" s="678">
        <v>11258891874.92</v>
      </c>
      <c r="F384" s="1083">
        <v>0</v>
      </c>
      <c r="G384" s="1083"/>
      <c r="H384" s="1083">
        <v>0</v>
      </c>
      <c r="I384" s="1083">
        <v>0</v>
      </c>
      <c r="J384" s="1083">
        <v>0</v>
      </c>
      <c r="K384" s="1083">
        <v>11258891874.92</v>
      </c>
      <c r="L384" s="1083">
        <v>0</v>
      </c>
      <c r="M384" s="1091">
        <v>0</v>
      </c>
    </row>
    <row r="385" spans="1:13" ht="18.399999999999999" customHeight="1">
      <c r="A385" s="56"/>
      <c r="B385" s="52"/>
      <c r="C385" s="53" t="s">
        <v>4</v>
      </c>
      <c r="D385" s="62" t="s">
        <v>44</v>
      </c>
      <c r="E385" s="174">
        <v>0.40793086503333331</v>
      </c>
      <c r="F385" s="174">
        <v>0</v>
      </c>
      <c r="G385" s="174"/>
      <c r="H385" s="174">
        <v>0</v>
      </c>
      <c r="I385" s="174">
        <v>0</v>
      </c>
      <c r="J385" s="174">
        <v>0</v>
      </c>
      <c r="K385" s="174">
        <v>0.407932343049069</v>
      </c>
      <c r="L385" s="174">
        <v>0</v>
      </c>
      <c r="M385" s="274">
        <v>0</v>
      </c>
    </row>
    <row r="386" spans="1:13" ht="18.399999999999999" customHeight="1">
      <c r="A386" s="58"/>
      <c r="B386" s="59"/>
      <c r="C386" s="60" t="s">
        <v>4</v>
      </c>
      <c r="D386" s="64" t="s">
        <v>45</v>
      </c>
      <c r="E386" s="175">
        <v>0.40793086503333331</v>
      </c>
      <c r="F386" s="175">
        <v>0</v>
      </c>
      <c r="G386" s="175"/>
      <c r="H386" s="175">
        <v>0</v>
      </c>
      <c r="I386" s="175">
        <v>0</v>
      </c>
      <c r="J386" s="175">
        <v>0</v>
      </c>
      <c r="K386" s="175">
        <v>0.407932343049069</v>
      </c>
      <c r="L386" s="175">
        <v>0</v>
      </c>
      <c r="M386" s="275">
        <v>0</v>
      </c>
    </row>
    <row r="387" spans="1:13" ht="18.399999999999999" customHeight="1">
      <c r="A387" s="51" t="s">
        <v>205</v>
      </c>
      <c r="B387" s="52" t="s">
        <v>47</v>
      </c>
      <c r="C387" s="53" t="s">
        <v>206</v>
      </c>
      <c r="D387" s="62" t="s">
        <v>41</v>
      </c>
      <c r="E387" s="678">
        <v>133246000</v>
      </c>
      <c r="F387" s="1083">
        <v>0</v>
      </c>
      <c r="G387" s="1089"/>
      <c r="H387" s="1083">
        <v>134000</v>
      </c>
      <c r="I387" s="1083">
        <v>130641000</v>
      </c>
      <c r="J387" s="1083">
        <v>2471000</v>
      </c>
      <c r="K387" s="1083">
        <v>0</v>
      </c>
      <c r="L387" s="1083">
        <v>0</v>
      </c>
      <c r="M387" s="1091">
        <v>0</v>
      </c>
    </row>
    <row r="388" spans="1:13" ht="18.399999999999999" customHeight="1">
      <c r="A388" s="56"/>
      <c r="B388" s="52"/>
      <c r="C388" s="53" t="s">
        <v>4</v>
      </c>
      <c r="D388" s="62" t="s">
        <v>42</v>
      </c>
      <c r="E388" s="678">
        <v>133246000</v>
      </c>
      <c r="F388" s="1083">
        <v>0</v>
      </c>
      <c r="G388" s="1083"/>
      <c r="H388" s="1083">
        <v>137000</v>
      </c>
      <c r="I388" s="1083">
        <v>130826000</v>
      </c>
      <c r="J388" s="1083">
        <v>2283000</v>
      </c>
      <c r="K388" s="1083">
        <v>0</v>
      </c>
      <c r="L388" s="1083">
        <v>0</v>
      </c>
      <c r="M388" s="1091">
        <v>0</v>
      </c>
    </row>
    <row r="389" spans="1:13" ht="18.399999999999999" customHeight="1">
      <c r="A389" s="56"/>
      <c r="B389" s="52"/>
      <c r="C389" s="53" t="s">
        <v>4</v>
      </c>
      <c r="D389" s="62" t="s">
        <v>43</v>
      </c>
      <c r="E389" s="678">
        <v>45362559.609999999</v>
      </c>
      <c r="F389" s="1083">
        <v>0</v>
      </c>
      <c r="G389" s="1083"/>
      <c r="H389" s="1083">
        <v>24159.08</v>
      </c>
      <c r="I389" s="1083">
        <v>45063671.800000004</v>
      </c>
      <c r="J389" s="1083">
        <v>274728.73</v>
      </c>
      <c r="K389" s="1083">
        <v>0</v>
      </c>
      <c r="L389" s="1083">
        <v>0</v>
      </c>
      <c r="M389" s="1091">
        <v>0</v>
      </c>
    </row>
    <row r="390" spans="1:13" ht="18.399999999999999" customHeight="1">
      <c r="A390" s="56"/>
      <c r="B390" s="52"/>
      <c r="C390" s="53" t="s">
        <v>4</v>
      </c>
      <c r="D390" s="62" t="s">
        <v>44</v>
      </c>
      <c r="E390" s="174">
        <v>0.34044218670729326</v>
      </c>
      <c r="F390" s="174">
        <v>0</v>
      </c>
      <c r="G390" s="174"/>
      <c r="H390" s="174">
        <v>0.18029164179104479</v>
      </c>
      <c r="I390" s="174">
        <v>0.34494279590633881</v>
      </c>
      <c r="J390" s="174">
        <v>0.11118119384864426</v>
      </c>
      <c r="K390" s="174">
        <v>0</v>
      </c>
      <c r="L390" s="174">
        <v>0</v>
      </c>
      <c r="M390" s="274">
        <v>0</v>
      </c>
    </row>
    <row r="391" spans="1:13" ht="18.399999999999999" customHeight="1">
      <c r="A391" s="58"/>
      <c r="B391" s="59"/>
      <c r="C391" s="60" t="s">
        <v>4</v>
      </c>
      <c r="D391" s="64" t="s">
        <v>45</v>
      </c>
      <c r="E391" s="175">
        <v>0.34044218670729326</v>
      </c>
      <c r="F391" s="175">
        <v>0</v>
      </c>
      <c r="G391" s="175"/>
      <c r="H391" s="175">
        <v>0.17634364963503651</v>
      </c>
      <c r="I391" s="175">
        <v>0.34445501505816889</v>
      </c>
      <c r="J391" s="175">
        <v>0.12033671922908452</v>
      </c>
      <c r="K391" s="175">
        <v>0</v>
      </c>
      <c r="L391" s="175">
        <v>0</v>
      </c>
      <c r="M391" s="275">
        <v>0</v>
      </c>
    </row>
    <row r="392" spans="1:13" ht="18" customHeight="1">
      <c r="A392" s="51" t="s">
        <v>207</v>
      </c>
      <c r="B392" s="52" t="s">
        <v>47</v>
      </c>
      <c r="C392" s="53" t="s">
        <v>208</v>
      </c>
      <c r="D392" s="62" t="s">
        <v>41</v>
      </c>
      <c r="E392" s="678">
        <v>257935000</v>
      </c>
      <c r="F392" s="1083">
        <v>0</v>
      </c>
      <c r="G392" s="1089"/>
      <c r="H392" s="1083">
        <v>0</v>
      </c>
      <c r="I392" s="1083">
        <v>257935000</v>
      </c>
      <c r="J392" s="1083">
        <v>0</v>
      </c>
      <c r="K392" s="1083">
        <v>0</v>
      </c>
      <c r="L392" s="1083">
        <v>0</v>
      </c>
      <c r="M392" s="1091">
        <v>0</v>
      </c>
    </row>
    <row r="393" spans="1:13" ht="18.399999999999999" customHeight="1">
      <c r="A393" s="56"/>
      <c r="B393" s="52"/>
      <c r="C393" s="53" t="s">
        <v>4</v>
      </c>
      <c r="D393" s="62" t="s">
        <v>42</v>
      </c>
      <c r="E393" s="678">
        <v>196107090.52000001</v>
      </c>
      <c r="F393" s="1083">
        <v>0</v>
      </c>
      <c r="G393" s="1083"/>
      <c r="H393" s="1083">
        <v>0</v>
      </c>
      <c r="I393" s="1083">
        <v>196107090.52000001</v>
      </c>
      <c r="J393" s="1083">
        <v>0</v>
      </c>
      <c r="K393" s="1083">
        <v>0</v>
      </c>
      <c r="L393" s="1083">
        <v>0</v>
      </c>
      <c r="M393" s="1091">
        <v>0</v>
      </c>
    </row>
    <row r="394" spans="1:13" ht="18.399999999999999" customHeight="1">
      <c r="A394" s="56"/>
      <c r="B394" s="52"/>
      <c r="C394" s="53" t="s">
        <v>4</v>
      </c>
      <c r="D394" s="62" t="s">
        <v>43</v>
      </c>
      <c r="E394" s="678">
        <v>0</v>
      </c>
      <c r="F394" s="1083">
        <v>0</v>
      </c>
      <c r="G394" s="1083"/>
      <c r="H394" s="1083">
        <v>0</v>
      </c>
      <c r="I394" s="1083">
        <v>0</v>
      </c>
      <c r="J394" s="1083">
        <v>0</v>
      </c>
      <c r="K394" s="1083">
        <v>0</v>
      </c>
      <c r="L394" s="1083">
        <v>0</v>
      </c>
      <c r="M394" s="1091">
        <v>0</v>
      </c>
    </row>
    <row r="395" spans="1:13" ht="18.399999999999999" customHeight="1">
      <c r="A395" s="56"/>
      <c r="B395" s="52"/>
      <c r="C395" s="53" t="s">
        <v>4</v>
      </c>
      <c r="D395" s="62" t="s">
        <v>44</v>
      </c>
      <c r="E395" s="174">
        <v>0</v>
      </c>
      <c r="F395" s="174">
        <v>0</v>
      </c>
      <c r="G395" s="174"/>
      <c r="H395" s="174">
        <v>0</v>
      </c>
      <c r="I395" s="174">
        <v>0</v>
      </c>
      <c r="J395" s="174">
        <v>0</v>
      </c>
      <c r="K395" s="174">
        <v>0</v>
      </c>
      <c r="L395" s="174">
        <v>0</v>
      </c>
      <c r="M395" s="274">
        <v>0</v>
      </c>
    </row>
    <row r="396" spans="1:13" ht="18.399999999999999" customHeight="1">
      <c r="A396" s="58"/>
      <c r="B396" s="59"/>
      <c r="C396" s="60" t="s">
        <v>4</v>
      </c>
      <c r="D396" s="65" t="s">
        <v>45</v>
      </c>
      <c r="E396" s="175">
        <v>0</v>
      </c>
      <c r="F396" s="175">
        <v>0</v>
      </c>
      <c r="G396" s="175"/>
      <c r="H396" s="175">
        <v>0</v>
      </c>
      <c r="I396" s="175">
        <v>0</v>
      </c>
      <c r="J396" s="175">
        <v>0</v>
      </c>
      <c r="K396" s="175">
        <v>0</v>
      </c>
      <c r="L396" s="175">
        <v>0</v>
      </c>
      <c r="M396" s="275">
        <v>0</v>
      </c>
    </row>
    <row r="397" spans="1:13" ht="18.399999999999999" customHeight="1">
      <c r="A397" s="51" t="s">
        <v>209</v>
      </c>
      <c r="B397" s="52" t="s">
        <v>47</v>
      </c>
      <c r="C397" s="53" t="s">
        <v>210</v>
      </c>
      <c r="D397" s="62" t="s">
        <v>41</v>
      </c>
      <c r="E397" s="678">
        <v>66697426000</v>
      </c>
      <c r="F397" s="1083">
        <v>66697426000</v>
      </c>
      <c r="G397" s="1089"/>
      <c r="H397" s="1083">
        <v>0</v>
      </c>
      <c r="I397" s="1083">
        <v>0</v>
      </c>
      <c r="J397" s="1083">
        <v>0</v>
      </c>
      <c r="K397" s="1083">
        <v>0</v>
      </c>
      <c r="L397" s="1083">
        <v>0</v>
      </c>
      <c r="M397" s="1091">
        <v>0</v>
      </c>
    </row>
    <row r="398" spans="1:13" ht="18.399999999999999" customHeight="1">
      <c r="A398" s="56"/>
      <c r="B398" s="52"/>
      <c r="C398" s="53" t="s">
        <v>211</v>
      </c>
      <c r="D398" s="62" t="s">
        <v>42</v>
      </c>
      <c r="E398" s="678">
        <v>66697426000</v>
      </c>
      <c r="F398" s="1083">
        <v>66697426000</v>
      </c>
      <c r="H398" s="1083">
        <v>0</v>
      </c>
      <c r="I398" s="1083">
        <v>0</v>
      </c>
      <c r="J398" s="1083">
        <v>0</v>
      </c>
      <c r="K398" s="1083">
        <v>0</v>
      </c>
      <c r="L398" s="1083">
        <v>0</v>
      </c>
      <c r="M398" s="1091">
        <v>0</v>
      </c>
    </row>
    <row r="399" spans="1:13" ht="18.399999999999999" customHeight="1">
      <c r="A399" s="56"/>
      <c r="B399" s="52"/>
      <c r="C399" s="53" t="s">
        <v>4</v>
      </c>
      <c r="D399" s="62" t="s">
        <v>43</v>
      </c>
      <c r="E399" s="678">
        <v>28174603040</v>
      </c>
      <c r="F399" s="1083">
        <v>28174603040</v>
      </c>
      <c r="G399" s="1141" t="s">
        <v>711</v>
      </c>
      <c r="H399" s="1083">
        <v>0</v>
      </c>
      <c r="I399" s="1083">
        <v>0</v>
      </c>
      <c r="J399" s="1083">
        <v>0</v>
      </c>
      <c r="K399" s="1083">
        <v>0</v>
      </c>
      <c r="L399" s="1083">
        <v>0</v>
      </c>
      <c r="M399" s="1091">
        <v>0</v>
      </c>
    </row>
    <row r="400" spans="1:13" ht="18.399999999999999" customHeight="1">
      <c r="A400" s="56"/>
      <c r="B400" s="52"/>
      <c r="C400" s="53" t="s">
        <v>4</v>
      </c>
      <c r="D400" s="62" t="s">
        <v>44</v>
      </c>
      <c r="E400" s="174">
        <v>0.4224241433245115</v>
      </c>
      <c r="F400" s="174">
        <v>0.4224241433245115</v>
      </c>
      <c r="G400" s="174"/>
      <c r="H400" s="174">
        <v>0</v>
      </c>
      <c r="I400" s="174">
        <v>0</v>
      </c>
      <c r="J400" s="174">
        <v>0</v>
      </c>
      <c r="K400" s="174">
        <v>0</v>
      </c>
      <c r="L400" s="174">
        <v>0</v>
      </c>
      <c r="M400" s="274">
        <v>0</v>
      </c>
    </row>
    <row r="401" spans="1:13" ht="18.399999999999999" customHeight="1">
      <c r="A401" s="58"/>
      <c r="B401" s="59"/>
      <c r="C401" s="60" t="s">
        <v>4</v>
      </c>
      <c r="D401" s="65" t="s">
        <v>45</v>
      </c>
      <c r="E401" s="175">
        <v>0.4224241433245115</v>
      </c>
      <c r="F401" s="175">
        <v>0.4224241433245115</v>
      </c>
      <c r="G401" s="175"/>
      <c r="H401" s="175">
        <v>0</v>
      </c>
      <c r="I401" s="175">
        <v>0</v>
      </c>
      <c r="J401" s="175">
        <v>0</v>
      </c>
      <c r="K401" s="175">
        <v>0</v>
      </c>
      <c r="L401" s="175">
        <v>0</v>
      </c>
      <c r="M401" s="275">
        <v>0</v>
      </c>
    </row>
    <row r="402" spans="1:13" ht="18.399999999999999" customHeight="1">
      <c r="A402" s="51" t="s">
        <v>212</v>
      </c>
      <c r="B402" s="52" t="s">
        <v>47</v>
      </c>
      <c r="C402" s="53" t="s">
        <v>213</v>
      </c>
      <c r="D402" s="63" t="s">
        <v>41</v>
      </c>
      <c r="E402" s="678">
        <v>22734149000</v>
      </c>
      <c r="F402" s="1083">
        <v>9989829000</v>
      </c>
      <c r="G402" s="1089"/>
      <c r="H402" s="1083">
        <v>838140000</v>
      </c>
      <c r="I402" s="1083">
        <v>3534853000</v>
      </c>
      <c r="J402" s="1083">
        <v>2099693000</v>
      </c>
      <c r="K402" s="1083">
        <v>0</v>
      </c>
      <c r="L402" s="1083">
        <v>2000000000</v>
      </c>
      <c r="M402" s="1091">
        <v>4271634000</v>
      </c>
    </row>
    <row r="403" spans="1:13" ht="18.399999999999999" customHeight="1">
      <c r="A403" s="56"/>
      <c r="B403" s="52"/>
      <c r="C403" s="53" t="s">
        <v>4</v>
      </c>
      <c r="D403" s="62" t="s">
        <v>42</v>
      </c>
      <c r="E403" s="678">
        <v>15909488402.829998</v>
      </c>
      <c r="F403" s="1083">
        <v>7556752171.7699995</v>
      </c>
      <c r="G403" s="1083"/>
      <c r="H403" s="1083">
        <v>774955400</v>
      </c>
      <c r="I403" s="1083">
        <v>2104696608.48</v>
      </c>
      <c r="J403" s="1083">
        <v>1379327077.4000001</v>
      </c>
      <c r="K403" s="1083">
        <v>0</v>
      </c>
      <c r="L403" s="1083">
        <v>45257956.960000001</v>
      </c>
      <c r="M403" s="1091">
        <v>4048499188.2199998</v>
      </c>
    </row>
    <row r="404" spans="1:13" ht="18.399999999999999" customHeight="1">
      <c r="A404" s="56"/>
      <c r="B404" s="52"/>
      <c r="C404" s="53" t="s">
        <v>4</v>
      </c>
      <c r="D404" s="62" t="s">
        <v>43</v>
      </c>
      <c r="E404" s="678">
        <v>0</v>
      </c>
      <c r="F404" s="1083">
        <v>0</v>
      </c>
      <c r="G404" s="1083"/>
      <c r="H404" s="1083">
        <v>0</v>
      </c>
      <c r="I404" s="1083">
        <v>0</v>
      </c>
      <c r="J404" s="1083">
        <v>0</v>
      </c>
      <c r="K404" s="1083">
        <v>0</v>
      </c>
      <c r="L404" s="1083">
        <v>0</v>
      </c>
      <c r="M404" s="1091">
        <v>0</v>
      </c>
    </row>
    <row r="405" spans="1:13" ht="18.399999999999999" customHeight="1">
      <c r="A405" s="56"/>
      <c r="B405" s="52"/>
      <c r="C405" s="53" t="s">
        <v>4</v>
      </c>
      <c r="D405" s="62" t="s">
        <v>44</v>
      </c>
      <c r="E405" s="174">
        <v>0</v>
      </c>
      <c r="F405" s="174">
        <v>0</v>
      </c>
      <c r="G405" s="174"/>
      <c r="H405" s="174">
        <v>0</v>
      </c>
      <c r="I405" s="174">
        <v>0</v>
      </c>
      <c r="J405" s="174">
        <v>0</v>
      </c>
      <c r="K405" s="174">
        <v>0</v>
      </c>
      <c r="L405" s="174">
        <v>0</v>
      </c>
      <c r="M405" s="274">
        <v>0</v>
      </c>
    </row>
    <row r="406" spans="1:13" ht="18.399999999999999" customHeight="1">
      <c r="A406" s="58"/>
      <c r="B406" s="59"/>
      <c r="C406" s="60" t="s">
        <v>4</v>
      </c>
      <c r="D406" s="64" t="s">
        <v>45</v>
      </c>
      <c r="E406" s="175">
        <v>0</v>
      </c>
      <c r="F406" s="175">
        <v>0</v>
      </c>
      <c r="G406" s="175"/>
      <c r="H406" s="175">
        <v>0</v>
      </c>
      <c r="I406" s="175">
        <v>0</v>
      </c>
      <c r="J406" s="175">
        <v>0</v>
      </c>
      <c r="K406" s="175">
        <v>0</v>
      </c>
      <c r="L406" s="175">
        <v>0</v>
      </c>
      <c r="M406" s="275">
        <v>0</v>
      </c>
    </row>
    <row r="407" spans="1:13" ht="18.399999999999999" customHeight="1">
      <c r="A407" s="51" t="s">
        <v>214</v>
      </c>
      <c r="B407" s="52" t="s">
        <v>47</v>
      </c>
      <c r="C407" s="53" t="s">
        <v>215</v>
      </c>
      <c r="D407" s="63" t="s">
        <v>41</v>
      </c>
      <c r="E407" s="678">
        <v>21327650000</v>
      </c>
      <c r="F407" s="1083">
        <v>0</v>
      </c>
      <c r="G407" s="1089"/>
      <c r="H407" s="1083">
        <v>0</v>
      </c>
      <c r="I407" s="1083">
        <v>0</v>
      </c>
      <c r="J407" s="1083">
        <v>0</v>
      </c>
      <c r="K407" s="1083">
        <v>0</v>
      </c>
      <c r="L407" s="1083">
        <v>21327650000</v>
      </c>
      <c r="M407" s="1091">
        <v>0</v>
      </c>
    </row>
    <row r="408" spans="1:13" ht="18.399999999999999" customHeight="1">
      <c r="A408" s="56"/>
      <c r="B408" s="52"/>
      <c r="C408" s="53" t="s">
        <v>4</v>
      </c>
      <c r="D408" s="62" t="s">
        <v>42</v>
      </c>
      <c r="E408" s="678">
        <v>21327650000</v>
      </c>
      <c r="F408" s="1083">
        <v>0</v>
      </c>
      <c r="G408" s="1083"/>
      <c r="H408" s="1083">
        <v>0</v>
      </c>
      <c r="I408" s="1083">
        <v>0</v>
      </c>
      <c r="J408" s="1083">
        <v>0</v>
      </c>
      <c r="K408" s="1083">
        <v>0</v>
      </c>
      <c r="L408" s="1083">
        <v>21327650000</v>
      </c>
      <c r="M408" s="1091">
        <v>0</v>
      </c>
    </row>
    <row r="409" spans="1:13" ht="18.399999999999999" customHeight="1">
      <c r="A409" s="56"/>
      <c r="B409" s="52"/>
      <c r="C409" s="53" t="s">
        <v>4</v>
      </c>
      <c r="D409" s="62" t="s">
        <v>43</v>
      </c>
      <c r="E409" s="678">
        <v>8967316182.7700005</v>
      </c>
      <c r="F409" s="1083">
        <v>0</v>
      </c>
      <c r="G409" s="1083"/>
      <c r="H409" s="1083">
        <v>0</v>
      </c>
      <c r="I409" s="1083">
        <v>0</v>
      </c>
      <c r="J409" s="1083">
        <v>0</v>
      </c>
      <c r="K409" s="1083">
        <v>0</v>
      </c>
      <c r="L409" s="1083">
        <v>8967316182.7700005</v>
      </c>
      <c r="M409" s="1091">
        <v>0</v>
      </c>
    </row>
    <row r="410" spans="1:13" ht="18.399999999999999" customHeight="1">
      <c r="A410" s="56"/>
      <c r="B410" s="52"/>
      <c r="C410" s="53" t="s">
        <v>4</v>
      </c>
      <c r="D410" s="62" t="s">
        <v>44</v>
      </c>
      <c r="E410" s="174">
        <v>0.42045495789597076</v>
      </c>
      <c r="F410" s="174">
        <v>0</v>
      </c>
      <c r="G410" s="174"/>
      <c r="H410" s="174">
        <v>0</v>
      </c>
      <c r="I410" s="174">
        <v>0</v>
      </c>
      <c r="J410" s="174">
        <v>0</v>
      </c>
      <c r="K410" s="174">
        <v>0</v>
      </c>
      <c r="L410" s="174">
        <v>0.42045495789597076</v>
      </c>
      <c r="M410" s="274">
        <v>0</v>
      </c>
    </row>
    <row r="411" spans="1:13" ht="18.399999999999999" customHeight="1">
      <c r="A411" s="58"/>
      <c r="B411" s="59"/>
      <c r="C411" s="60" t="s">
        <v>4</v>
      </c>
      <c r="D411" s="61" t="s">
        <v>45</v>
      </c>
      <c r="E411" s="276">
        <v>0.42045495789597076</v>
      </c>
      <c r="F411" s="175">
        <v>0</v>
      </c>
      <c r="G411" s="175"/>
      <c r="H411" s="175">
        <v>0</v>
      </c>
      <c r="I411" s="175">
        <v>0</v>
      </c>
      <c r="J411" s="175">
        <v>0</v>
      </c>
      <c r="K411" s="175">
        <v>0</v>
      </c>
      <c r="L411" s="175">
        <v>0.42045495789597076</v>
      </c>
      <c r="M411" s="275">
        <v>0</v>
      </c>
    </row>
    <row r="412" spans="1:13" ht="18.399999999999999" customHeight="1">
      <c r="A412" s="51" t="s">
        <v>216</v>
      </c>
      <c r="B412" s="52" t="s">
        <v>47</v>
      </c>
      <c r="C412" s="53" t="s">
        <v>217</v>
      </c>
      <c r="D412" s="54" t="s">
        <v>41</v>
      </c>
      <c r="E412" s="679">
        <v>69789478000</v>
      </c>
      <c r="F412" s="1083">
        <v>64671622000</v>
      </c>
      <c r="G412" s="1089"/>
      <c r="H412" s="1083">
        <v>29573000</v>
      </c>
      <c r="I412" s="1083">
        <v>4606406000</v>
      </c>
      <c r="J412" s="1083">
        <v>176053000</v>
      </c>
      <c r="K412" s="1083">
        <v>0</v>
      </c>
      <c r="L412" s="1083">
        <v>0</v>
      </c>
      <c r="M412" s="1091">
        <v>305824000</v>
      </c>
    </row>
    <row r="413" spans="1:13" ht="18.399999999999999" customHeight="1">
      <c r="A413" s="56"/>
      <c r="B413" s="52"/>
      <c r="C413" s="53" t="s">
        <v>4</v>
      </c>
      <c r="D413" s="62" t="s">
        <v>42</v>
      </c>
      <c r="E413" s="678">
        <v>71688401141.610016</v>
      </c>
      <c r="F413" s="1083">
        <v>65805827680.150017</v>
      </c>
      <c r="G413" s="1083"/>
      <c r="H413" s="1083">
        <v>37850739.109999999</v>
      </c>
      <c r="I413" s="1083">
        <v>5064502097.5599995</v>
      </c>
      <c r="J413" s="1083">
        <v>403205929.69999999</v>
      </c>
      <c r="K413" s="1083">
        <v>5000</v>
      </c>
      <c r="L413" s="1083">
        <v>0</v>
      </c>
      <c r="M413" s="1091">
        <v>377009695.09000003</v>
      </c>
    </row>
    <row r="414" spans="1:13" ht="18.399999999999999" customHeight="1">
      <c r="A414" s="56"/>
      <c r="B414" s="52"/>
      <c r="C414" s="53" t="s">
        <v>4</v>
      </c>
      <c r="D414" s="62" t="s">
        <v>43</v>
      </c>
      <c r="E414" s="678">
        <v>24972015953.38998</v>
      </c>
      <c r="F414" s="1083">
        <v>23207212545.199986</v>
      </c>
      <c r="G414" s="1083"/>
      <c r="H414" s="1083">
        <v>13975997.870000003</v>
      </c>
      <c r="I414" s="1083">
        <v>1571876526.7699986</v>
      </c>
      <c r="J414" s="1083">
        <v>113509360.67999995</v>
      </c>
      <c r="K414" s="1083">
        <v>0</v>
      </c>
      <c r="L414" s="1083">
        <v>0</v>
      </c>
      <c r="M414" s="1091">
        <v>65441522.870000042</v>
      </c>
    </row>
    <row r="415" spans="1:13" ht="18.399999999999999" customHeight="1">
      <c r="A415" s="56"/>
      <c r="B415" s="52"/>
      <c r="C415" s="53" t="s">
        <v>4</v>
      </c>
      <c r="D415" s="62" t="s">
        <v>44</v>
      </c>
      <c r="E415" s="174">
        <v>0.35781921099037278</v>
      </c>
      <c r="F415" s="174">
        <v>0.35884692276930963</v>
      </c>
      <c r="G415" s="174"/>
      <c r="H415" s="174">
        <v>0.47259317181212601</v>
      </c>
      <c r="I415" s="174">
        <v>0.34123707870517678</v>
      </c>
      <c r="J415" s="174">
        <v>0.64474539303505163</v>
      </c>
      <c r="K415" s="174">
        <v>0</v>
      </c>
      <c r="L415" s="174">
        <v>0</v>
      </c>
      <c r="M415" s="274">
        <v>0.21398426176493685</v>
      </c>
    </row>
    <row r="416" spans="1:13" ht="18.399999999999999" customHeight="1">
      <c r="A416" s="58"/>
      <c r="B416" s="59"/>
      <c r="C416" s="60" t="s">
        <v>4</v>
      </c>
      <c r="D416" s="64" t="s">
        <v>45</v>
      </c>
      <c r="E416" s="175">
        <v>0.34834109222301379</v>
      </c>
      <c r="F416" s="175">
        <v>0.35266196571523895</v>
      </c>
      <c r="G416" s="175"/>
      <c r="H416" s="175">
        <v>0.36923976119419039</v>
      </c>
      <c r="I416" s="175">
        <v>0.31037138429211136</v>
      </c>
      <c r="J416" s="175">
        <v>0.28151709168675937</v>
      </c>
      <c r="K416" s="175">
        <v>0</v>
      </c>
      <c r="L416" s="175">
        <v>0</v>
      </c>
      <c r="M416" s="275">
        <v>0.17358047743142996</v>
      </c>
    </row>
    <row r="417" spans="1:13" ht="18.399999999999999" customHeight="1">
      <c r="A417" s="51" t="s">
        <v>218</v>
      </c>
      <c r="B417" s="52" t="s">
        <v>47</v>
      </c>
      <c r="C417" s="53" t="s">
        <v>219</v>
      </c>
      <c r="D417" s="62" t="s">
        <v>41</v>
      </c>
      <c r="E417" s="678">
        <v>138153000</v>
      </c>
      <c r="F417" s="1083">
        <v>0</v>
      </c>
      <c r="G417" s="1089"/>
      <c r="H417" s="1083">
        <v>141000</v>
      </c>
      <c r="I417" s="1083">
        <v>136316000</v>
      </c>
      <c r="J417" s="1083">
        <v>1696000</v>
      </c>
      <c r="K417" s="1083">
        <v>0</v>
      </c>
      <c r="L417" s="1083">
        <v>0</v>
      </c>
      <c r="M417" s="1091">
        <v>0</v>
      </c>
    </row>
    <row r="418" spans="1:13" ht="17.25" customHeight="1">
      <c r="A418" s="56"/>
      <c r="B418" s="52"/>
      <c r="C418" s="53" t="s">
        <v>220</v>
      </c>
      <c r="D418" s="62" t="s">
        <v>42</v>
      </c>
      <c r="E418" s="678">
        <v>138800623.28</v>
      </c>
      <c r="F418" s="1083">
        <v>0</v>
      </c>
      <c r="G418" s="1083"/>
      <c r="H418" s="1083">
        <v>151119.81</v>
      </c>
      <c r="I418" s="1083">
        <v>136968402.97</v>
      </c>
      <c r="J418" s="1083">
        <v>1681100.5</v>
      </c>
      <c r="K418" s="1083">
        <v>0</v>
      </c>
      <c r="L418" s="1083">
        <v>0</v>
      </c>
      <c r="M418" s="1091">
        <v>0</v>
      </c>
    </row>
    <row r="419" spans="1:13" ht="18" customHeight="1">
      <c r="A419" s="56"/>
      <c r="B419" s="52"/>
      <c r="C419" s="53" t="s">
        <v>4</v>
      </c>
      <c r="D419" s="62" t="s">
        <v>43</v>
      </c>
      <c r="E419" s="678">
        <v>48273437.240000024</v>
      </c>
      <c r="F419" s="1083">
        <v>0</v>
      </c>
      <c r="G419" s="1083"/>
      <c r="H419" s="1083">
        <v>34806.299999999996</v>
      </c>
      <c r="I419" s="1083">
        <v>48011065.64000003</v>
      </c>
      <c r="J419" s="1083">
        <v>227565.3</v>
      </c>
      <c r="K419" s="1083">
        <v>0</v>
      </c>
      <c r="L419" s="1083">
        <v>0</v>
      </c>
      <c r="M419" s="1091">
        <v>0</v>
      </c>
    </row>
    <row r="420" spans="1:13" ht="18.399999999999999" customHeight="1">
      <c r="A420" s="56"/>
      <c r="B420" s="52"/>
      <c r="C420" s="53" t="s">
        <v>4</v>
      </c>
      <c r="D420" s="62" t="s">
        <v>44</v>
      </c>
      <c r="E420" s="174">
        <v>0.34942011566886005</v>
      </c>
      <c r="F420" s="174">
        <v>0</v>
      </c>
      <c r="G420" s="174"/>
      <c r="H420" s="174">
        <v>0.24685319148936166</v>
      </c>
      <c r="I420" s="174">
        <v>0.35220418468851805</v>
      </c>
      <c r="J420" s="174">
        <v>0.13417765330188677</v>
      </c>
      <c r="K420" s="174">
        <v>0</v>
      </c>
      <c r="L420" s="174">
        <v>0</v>
      </c>
      <c r="M420" s="274">
        <v>0</v>
      </c>
    </row>
    <row r="421" spans="1:13" ht="18.399999999999999" customHeight="1">
      <c r="A421" s="58"/>
      <c r="B421" s="59"/>
      <c r="C421" s="60" t="s">
        <v>4</v>
      </c>
      <c r="D421" s="64" t="s">
        <v>45</v>
      </c>
      <c r="E421" s="175">
        <v>0.34778977283566581</v>
      </c>
      <c r="F421" s="175">
        <v>0</v>
      </c>
      <c r="G421" s="175"/>
      <c r="H421" s="175">
        <v>0.2303225500349689</v>
      </c>
      <c r="I421" s="175">
        <v>0.35052657838549689</v>
      </c>
      <c r="J421" s="175">
        <v>0.13536686236188733</v>
      </c>
      <c r="K421" s="175">
        <v>0</v>
      </c>
      <c r="L421" s="175">
        <v>0</v>
      </c>
      <c r="M421" s="275">
        <v>0</v>
      </c>
    </row>
    <row r="422" spans="1:13" ht="18.399999999999999" customHeight="1">
      <c r="A422" s="51" t="s">
        <v>221</v>
      </c>
      <c r="B422" s="52" t="s">
        <v>47</v>
      </c>
      <c r="C422" s="53" t="s">
        <v>222</v>
      </c>
      <c r="D422" s="62" t="s">
        <v>41</v>
      </c>
      <c r="E422" s="678">
        <v>2915310000</v>
      </c>
      <c r="F422" s="1083">
        <v>0</v>
      </c>
      <c r="G422" s="1089"/>
      <c r="H422" s="1083">
        <v>402398000</v>
      </c>
      <c r="I422" s="1083">
        <v>2438693000</v>
      </c>
      <c r="J422" s="1083">
        <v>73589000</v>
      </c>
      <c r="K422" s="1083">
        <v>0</v>
      </c>
      <c r="L422" s="1083">
        <v>0</v>
      </c>
      <c r="M422" s="1091">
        <v>630000</v>
      </c>
    </row>
    <row r="423" spans="1:13" ht="18" customHeight="1">
      <c r="A423" s="56"/>
      <c r="B423" s="52"/>
      <c r="C423" s="53" t="s">
        <v>223</v>
      </c>
      <c r="D423" s="62" t="s">
        <v>42</v>
      </c>
      <c r="E423" s="678">
        <v>2915415667</v>
      </c>
      <c r="F423" s="1083">
        <v>0</v>
      </c>
      <c r="G423" s="1083"/>
      <c r="H423" s="1083">
        <v>402456000</v>
      </c>
      <c r="I423" s="1083">
        <v>2438635000</v>
      </c>
      <c r="J423" s="1083">
        <v>73589000</v>
      </c>
      <c r="K423" s="1083">
        <v>0</v>
      </c>
      <c r="L423" s="1083">
        <v>0</v>
      </c>
      <c r="M423" s="1091">
        <v>735667</v>
      </c>
    </row>
    <row r="424" spans="1:13" ht="18" customHeight="1">
      <c r="A424" s="56"/>
      <c r="B424" s="52"/>
      <c r="C424" s="53" t="s">
        <v>4</v>
      </c>
      <c r="D424" s="62" t="s">
        <v>43</v>
      </c>
      <c r="E424" s="678">
        <v>994069902.8499999</v>
      </c>
      <c r="F424" s="1083">
        <v>0</v>
      </c>
      <c r="G424" s="1083"/>
      <c r="H424" s="1083">
        <v>125197784.43000001</v>
      </c>
      <c r="I424" s="1083">
        <v>853535837.46999991</v>
      </c>
      <c r="J424" s="1083">
        <v>15045080.35</v>
      </c>
      <c r="K424" s="1083">
        <v>0</v>
      </c>
      <c r="L424" s="1083">
        <v>0</v>
      </c>
      <c r="M424" s="1091">
        <v>291200.59999999998</v>
      </c>
    </row>
    <row r="425" spans="1:13" ht="18" customHeight="1">
      <c r="A425" s="56"/>
      <c r="B425" s="52"/>
      <c r="C425" s="53" t="s">
        <v>4</v>
      </c>
      <c r="D425" s="62" t="s">
        <v>44</v>
      </c>
      <c r="E425" s="174">
        <v>0.34098257229934376</v>
      </c>
      <c r="F425" s="174">
        <v>0</v>
      </c>
      <c r="G425" s="174"/>
      <c r="H425" s="174">
        <v>0.311129241273565</v>
      </c>
      <c r="I425" s="174">
        <v>0.34999724748871625</v>
      </c>
      <c r="J425" s="174">
        <v>0.2044474085800867</v>
      </c>
      <c r="K425" s="174">
        <v>0</v>
      </c>
      <c r="L425" s="174">
        <v>0</v>
      </c>
      <c r="M425" s="274">
        <v>0.46222317460317458</v>
      </c>
    </row>
    <row r="426" spans="1:13" ht="18.399999999999999" customHeight="1">
      <c r="A426" s="58"/>
      <c r="B426" s="59"/>
      <c r="C426" s="60" t="s">
        <v>4</v>
      </c>
      <c r="D426" s="61" t="s">
        <v>45</v>
      </c>
      <c r="E426" s="276">
        <v>0.34097021364809721</v>
      </c>
      <c r="F426" s="175">
        <v>0</v>
      </c>
      <c r="G426" s="175"/>
      <c r="H426" s="175">
        <v>0.31108440284155287</v>
      </c>
      <c r="I426" s="175">
        <v>0.35000557175223018</v>
      </c>
      <c r="J426" s="175">
        <v>0.2044474085800867</v>
      </c>
      <c r="K426" s="175">
        <v>0</v>
      </c>
      <c r="L426" s="175">
        <v>0</v>
      </c>
      <c r="M426" s="275">
        <v>0.39583208163476136</v>
      </c>
    </row>
    <row r="427" spans="1:13" s="665" customFormat="1" ht="23.25" customHeight="1">
      <c r="A427" s="1587" t="s">
        <v>761</v>
      </c>
      <c r="B427" s="1588"/>
      <c r="C427" s="1588"/>
      <c r="D427" s="1589"/>
      <c r="E427" s="1589"/>
      <c r="F427" s="1589"/>
      <c r="G427" s="1146"/>
      <c r="H427" s="666"/>
      <c r="I427" s="666"/>
      <c r="J427" s="666"/>
      <c r="K427" s="666"/>
      <c r="L427" s="666"/>
      <c r="M427" s="666"/>
    </row>
    <row r="428" spans="1:13" ht="23.25" customHeight="1">
      <c r="A428" s="1590"/>
      <c r="B428" s="1590"/>
      <c r="C428" s="1590"/>
      <c r="D428" s="1590"/>
      <c r="E428" s="1590"/>
      <c r="F428" s="1590"/>
      <c r="G428" s="1590"/>
      <c r="H428" s="1590"/>
      <c r="I428" s="1590"/>
      <c r="J428" s="1590"/>
      <c r="K428" s="1590"/>
      <c r="L428" s="1590"/>
      <c r="M428" s="1590"/>
    </row>
    <row r="437" spans="6:9">
      <c r="I437" s="1583"/>
    </row>
    <row r="438" spans="6:9">
      <c r="I438" s="1583"/>
    </row>
    <row r="440" spans="6:9">
      <c r="F440" s="1584" t="s">
        <v>4</v>
      </c>
      <c r="G440" s="931"/>
    </row>
    <row r="441" spans="6:9">
      <c r="F441" s="1584"/>
      <c r="G441" s="931"/>
    </row>
  </sheetData>
  <mergeCells count="5">
    <mergeCell ref="I437:I438"/>
    <mergeCell ref="F440:F441"/>
    <mergeCell ref="F11:G11"/>
    <mergeCell ref="A427:F427"/>
    <mergeCell ref="A428:M428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28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86"/>
  <sheetViews>
    <sheetView showGridLines="0" zoomScale="70" zoomScaleNormal="70" workbookViewId="0">
      <selection activeCell="Q22" sqref="Q22"/>
    </sheetView>
  </sheetViews>
  <sheetFormatPr defaultColWidth="16.28515625" defaultRowHeight="15"/>
  <cols>
    <col min="1" max="1" width="5.140625" style="942" customWidth="1"/>
    <col min="2" max="2" width="1.42578125" style="942" customWidth="1"/>
    <col min="3" max="3" width="42.5703125" style="942" bestFit="1" customWidth="1"/>
    <col min="4" max="4" width="3.7109375" style="942" customWidth="1"/>
    <col min="5" max="5" width="17.7109375" style="942" customWidth="1"/>
    <col min="6" max="11" width="14.7109375" style="942" customWidth="1"/>
    <col min="12" max="12" width="23" style="942" customWidth="1"/>
    <col min="13" max="16384" width="16.28515625" style="942"/>
  </cols>
  <sheetData>
    <row r="1" spans="1:15" ht="16.5" customHeight="1">
      <c r="A1" s="947" t="s">
        <v>429</v>
      </c>
      <c r="B1" s="947"/>
      <c r="C1" s="936"/>
      <c r="D1" s="936"/>
      <c r="E1" s="936"/>
      <c r="F1" s="936"/>
      <c r="G1" s="936"/>
      <c r="H1" s="936"/>
      <c r="I1" s="936"/>
      <c r="J1" s="936"/>
      <c r="K1" s="936"/>
      <c r="L1" s="936"/>
    </row>
    <row r="2" spans="1:15" ht="15" customHeight="1">
      <c r="A2" s="954" t="s">
        <v>430</v>
      </c>
      <c r="B2" s="954"/>
      <c r="C2" s="954"/>
      <c r="D2" s="954"/>
      <c r="E2" s="954"/>
      <c r="F2" s="954"/>
      <c r="G2" s="955"/>
      <c r="H2" s="955"/>
      <c r="I2" s="955"/>
      <c r="J2" s="955"/>
      <c r="K2" s="955"/>
      <c r="L2" s="955"/>
    </row>
    <row r="3" spans="1:15" ht="15" customHeight="1">
      <c r="A3" s="954"/>
      <c r="B3" s="954"/>
      <c r="C3" s="954"/>
      <c r="D3" s="954"/>
      <c r="E3" s="954"/>
      <c r="F3" s="954"/>
      <c r="G3" s="955"/>
      <c r="H3" s="955"/>
      <c r="I3" s="955"/>
      <c r="J3" s="955"/>
      <c r="K3" s="955"/>
      <c r="L3" s="955"/>
    </row>
    <row r="4" spans="1:15" ht="15.2" customHeight="1">
      <c r="A4" s="936"/>
      <c r="B4" s="956"/>
      <c r="C4" s="956"/>
      <c r="D4" s="936"/>
      <c r="E4" s="936"/>
      <c r="F4" s="936"/>
      <c r="G4" s="936"/>
      <c r="H4" s="936"/>
      <c r="I4" s="936"/>
      <c r="J4" s="947"/>
      <c r="K4" s="947"/>
      <c r="L4" s="957" t="s">
        <v>2</v>
      </c>
    </row>
    <row r="5" spans="1:15" ht="15.95" customHeight="1">
      <c r="A5" s="958" t="s">
        <v>4</v>
      </c>
      <c r="B5" s="959" t="s">
        <v>4</v>
      </c>
      <c r="C5" s="959" t="s">
        <v>3</v>
      </c>
      <c r="D5" s="960"/>
      <c r="E5" s="935" t="s">
        <v>4</v>
      </c>
      <c r="F5" s="948" t="s">
        <v>4</v>
      </c>
      <c r="G5" s="933" t="s">
        <v>4</v>
      </c>
      <c r="H5" s="934" t="s">
        <v>4</v>
      </c>
      <c r="I5" s="935" t="s">
        <v>4</v>
      </c>
      <c r="J5" s="934" t="s">
        <v>4</v>
      </c>
      <c r="K5" s="935" t="s">
        <v>4</v>
      </c>
      <c r="L5" s="935" t="s">
        <v>4</v>
      </c>
    </row>
    <row r="6" spans="1:15" ht="15.95" customHeight="1">
      <c r="A6" s="961"/>
      <c r="B6" s="962"/>
      <c r="C6" s="937" t="s">
        <v>746</v>
      </c>
      <c r="D6" s="962"/>
      <c r="E6" s="949"/>
      <c r="F6" s="950" t="s">
        <v>5</v>
      </c>
      <c r="G6" s="938" t="s">
        <v>6</v>
      </c>
      <c r="H6" s="939" t="s">
        <v>7</v>
      </c>
      <c r="I6" s="940" t="s">
        <v>7</v>
      </c>
      <c r="J6" s="939" t="s">
        <v>8</v>
      </c>
      <c r="K6" s="941" t="s">
        <v>9</v>
      </c>
      <c r="L6" s="940" t="s">
        <v>10</v>
      </c>
    </row>
    <row r="7" spans="1:15" ht="15.95" customHeight="1">
      <c r="A7" s="961" t="s">
        <v>4</v>
      </c>
      <c r="B7" s="962"/>
      <c r="C7" s="937" t="s">
        <v>11</v>
      </c>
      <c r="D7" s="936"/>
      <c r="E7" s="941" t="s">
        <v>12</v>
      </c>
      <c r="F7" s="950" t="s">
        <v>13</v>
      </c>
      <c r="G7" s="943" t="s">
        <v>14</v>
      </c>
      <c r="H7" s="939" t="s">
        <v>15</v>
      </c>
      <c r="I7" s="940" t="s">
        <v>16</v>
      </c>
      <c r="J7" s="939" t="s">
        <v>17</v>
      </c>
      <c r="K7" s="940" t="s">
        <v>18</v>
      </c>
      <c r="L7" s="944" t="s">
        <v>19</v>
      </c>
    </row>
    <row r="8" spans="1:15" ht="15.95" customHeight="1">
      <c r="A8" s="963" t="s">
        <v>4</v>
      </c>
      <c r="B8" s="964"/>
      <c r="C8" s="937" t="s">
        <v>705</v>
      </c>
      <c r="D8" s="936"/>
      <c r="E8" s="941" t="s">
        <v>4</v>
      </c>
      <c r="F8" s="950" t="s">
        <v>20</v>
      </c>
      <c r="G8" s="943" t="s">
        <v>21</v>
      </c>
      <c r="H8" s="939" t="s">
        <v>22</v>
      </c>
      <c r="I8" s="940" t="s">
        <v>4</v>
      </c>
      <c r="J8" s="939" t="s">
        <v>23</v>
      </c>
      <c r="K8" s="940" t="s">
        <v>24</v>
      </c>
      <c r="L8" s="940" t="s">
        <v>25</v>
      </c>
    </row>
    <row r="9" spans="1:15" ht="15.95" customHeight="1">
      <c r="A9" s="965" t="s">
        <v>4</v>
      </c>
      <c r="B9" s="966"/>
      <c r="C9" s="937" t="s">
        <v>26</v>
      </c>
      <c r="D9" s="936"/>
      <c r="E9" s="951" t="s">
        <v>4</v>
      </c>
      <c r="F9" s="950" t="s">
        <v>4</v>
      </c>
      <c r="G9" s="943" t="s">
        <v>4</v>
      </c>
      <c r="H9" s="939" t="s">
        <v>27</v>
      </c>
      <c r="I9" s="940"/>
      <c r="J9" s="939" t="s">
        <v>28</v>
      </c>
      <c r="K9" s="940" t="s">
        <v>4</v>
      </c>
      <c r="L9" s="940" t="s">
        <v>29</v>
      </c>
    </row>
    <row r="10" spans="1:15" ht="15.95" customHeight="1">
      <c r="A10" s="961"/>
      <c r="B10" s="962"/>
      <c r="C10" s="937" t="s">
        <v>30</v>
      </c>
      <c r="D10" s="967"/>
      <c r="E10" s="945"/>
      <c r="F10" s="968"/>
      <c r="G10" s="969"/>
      <c r="H10" s="959"/>
      <c r="I10" s="970"/>
      <c r="J10" s="971"/>
      <c r="K10" s="959"/>
      <c r="L10" s="970"/>
    </row>
    <row r="11" spans="1:15" s="980" customFormat="1" ht="9.9499999999999993" customHeight="1">
      <c r="A11" s="972">
        <v>1</v>
      </c>
      <c r="B11" s="973"/>
      <c r="C11" s="973"/>
      <c r="D11" s="973"/>
      <c r="E11" s="974" t="s">
        <v>32</v>
      </c>
      <c r="F11" s="974">
        <v>3</v>
      </c>
      <c r="G11" s="975" t="s">
        <v>34</v>
      </c>
      <c r="H11" s="976" t="s">
        <v>35</v>
      </c>
      <c r="I11" s="977" t="s">
        <v>36</v>
      </c>
      <c r="J11" s="978">
        <v>7</v>
      </c>
      <c r="K11" s="976">
        <v>8</v>
      </c>
      <c r="L11" s="979">
        <v>9</v>
      </c>
    </row>
    <row r="12" spans="1:15" ht="18.95" customHeight="1">
      <c r="A12" s="981"/>
      <c r="B12" s="982"/>
      <c r="C12" s="983" t="s">
        <v>40</v>
      </c>
      <c r="D12" s="984" t="s">
        <v>41</v>
      </c>
      <c r="E12" s="680">
        <v>69789478000</v>
      </c>
      <c r="F12" s="681">
        <v>64671622000</v>
      </c>
      <c r="G12" s="681">
        <v>29573000</v>
      </c>
      <c r="H12" s="681">
        <v>4606406000</v>
      </c>
      <c r="I12" s="681">
        <v>176053000</v>
      </c>
      <c r="J12" s="681">
        <v>0</v>
      </c>
      <c r="K12" s="681">
        <v>0</v>
      </c>
      <c r="L12" s="1085">
        <v>305824000</v>
      </c>
      <c r="O12" s="1153"/>
    </row>
    <row r="13" spans="1:15" ht="18.95" customHeight="1">
      <c r="A13" s="985"/>
      <c r="B13" s="986"/>
      <c r="C13" s="987"/>
      <c r="D13" s="968" t="s">
        <v>42</v>
      </c>
      <c r="E13" s="1086">
        <v>71688401141.610001</v>
      </c>
      <c r="F13" s="1084">
        <v>65805827680.150002</v>
      </c>
      <c r="G13" s="1084">
        <v>37850739.109999999</v>
      </c>
      <c r="H13" s="1084">
        <v>5064502097.5599995</v>
      </c>
      <c r="I13" s="1084">
        <v>403205929.69999999</v>
      </c>
      <c r="J13" s="1084">
        <v>5000</v>
      </c>
      <c r="K13" s="1084">
        <v>0</v>
      </c>
      <c r="L13" s="1087">
        <v>377009695.08999997</v>
      </c>
    </row>
    <row r="14" spans="1:15" ht="18.95" customHeight="1">
      <c r="A14" s="985"/>
      <c r="B14" s="986"/>
      <c r="C14" s="952" t="s">
        <v>4</v>
      </c>
      <c r="D14" s="968" t="s">
        <v>43</v>
      </c>
      <c r="E14" s="1086">
        <v>24972015953.389996</v>
      </c>
      <c r="F14" s="1084">
        <v>23207212545.199997</v>
      </c>
      <c r="G14" s="1084">
        <v>13975997.869999999</v>
      </c>
      <c r="H14" s="1084">
        <v>1571876526.7700009</v>
      </c>
      <c r="I14" s="1084">
        <v>113509360.67999999</v>
      </c>
      <c r="J14" s="1084">
        <v>0</v>
      </c>
      <c r="K14" s="1084">
        <v>0</v>
      </c>
      <c r="L14" s="1087">
        <v>65441522.869999997</v>
      </c>
    </row>
    <row r="15" spans="1:15" ht="18.95" customHeight="1">
      <c r="A15" s="985"/>
      <c r="B15" s="986"/>
      <c r="C15" s="987"/>
      <c r="D15" s="968" t="s">
        <v>44</v>
      </c>
      <c r="E15" s="1013">
        <v>0.357819210990373</v>
      </c>
      <c r="F15" s="1014">
        <v>0.3588469227693098</v>
      </c>
      <c r="G15" s="1014">
        <v>0.4725931718121259</v>
      </c>
      <c r="H15" s="1014">
        <v>0.34123707870517728</v>
      </c>
      <c r="I15" s="1014">
        <v>0.64474539303505185</v>
      </c>
      <c r="J15" s="1014">
        <v>0</v>
      </c>
      <c r="K15" s="1014">
        <v>0</v>
      </c>
      <c r="L15" s="1015">
        <v>0.21398426176493668</v>
      </c>
    </row>
    <row r="16" spans="1:15" ht="18.95" customHeight="1">
      <c r="A16" s="988"/>
      <c r="B16" s="989"/>
      <c r="C16" s="990"/>
      <c r="D16" s="968" t="s">
        <v>45</v>
      </c>
      <c r="E16" s="1016">
        <v>0.34834109222301407</v>
      </c>
      <c r="F16" s="1017">
        <v>0.35266196571523917</v>
      </c>
      <c r="G16" s="1017">
        <v>0.36923976119419033</v>
      </c>
      <c r="H16" s="1017">
        <v>0.31037138429211181</v>
      </c>
      <c r="I16" s="1017">
        <v>0.28151709168675948</v>
      </c>
      <c r="J16" s="1017">
        <v>0</v>
      </c>
      <c r="K16" s="1017">
        <v>0</v>
      </c>
      <c r="L16" s="1018">
        <v>0.17358047743142987</v>
      </c>
    </row>
    <row r="17" spans="1:15" ht="18.95" customHeight="1">
      <c r="A17" s="991" t="s">
        <v>350</v>
      </c>
      <c r="B17" s="992" t="s">
        <v>47</v>
      </c>
      <c r="C17" s="993" t="s">
        <v>351</v>
      </c>
      <c r="D17" s="994" t="s">
        <v>41</v>
      </c>
      <c r="E17" s="1088">
        <v>1297451000</v>
      </c>
      <c r="F17" s="1083">
        <v>17761000</v>
      </c>
      <c r="G17" s="1083">
        <v>1544000</v>
      </c>
      <c r="H17" s="1083">
        <v>1013834000</v>
      </c>
      <c r="I17" s="1083">
        <v>6480000</v>
      </c>
      <c r="J17" s="1083">
        <v>0</v>
      </c>
      <c r="K17" s="1083">
        <v>0</v>
      </c>
      <c r="L17" s="1091">
        <v>257832000</v>
      </c>
    </row>
    <row r="18" spans="1:15" ht="18.95" customHeight="1">
      <c r="A18" s="995"/>
      <c r="B18" s="992"/>
      <c r="C18" s="993"/>
      <c r="D18" s="996" t="s">
        <v>42</v>
      </c>
      <c r="E18" s="1090">
        <v>2182221883.9400001</v>
      </c>
      <c r="F18" s="1083">
        <v>712033293.75000024</v>
      </c>
      <c r="G18" s="1083">
        <v>1629320.22</v>
      </c>
      <c r="H18" s="1083">
        <v>1153589342.9699998</v>
      </c>
      <c r="I18" s="1083">
        <v>19599163</v>
      </c>
      <c r="J18" s="1083">
        <v>0</v>
      </c>
      <c r="K18" s="1083">
        <v>0</v>
      </c>
      <c r="L18" s="1091">
        <v>295370764</v>
      </c>
    </row>
    <row r="19" spans="1:15" ht="18.95" customHeight="1">
      <c r="A19" s="995"/>
      <c r="B19" s="992"/>
      <c r="C19" s="993"/>
      <c r="D19" s="996" t="s">
        <v>43</v>
      </c>
      <c r="E19" s="1090">
        <v>1122505706.670001</v>
      </c>
      <c r="F19" s="1083">
        <v>696941407.01000035</v>
      </c>
      <c r="G19" s="1083">
        <v>356679.46000000008</v>
      </c>
      <c r="H19" s="1083">
        <v>389423194.82000059</v>
      </c>
      <c r="I19" s="1083">
        <v>3186123.44</v>
      </c>
      <c r="J19" s="1083">
        <v>0</v>
      </c>
      <c r="K19" s="1083">
        <v>0</v>
      </c>
      <c r="L19" s="1091">
        <v>32598301.940000005</v>
      </c>
    </row>
    <row r="20" spans="1:15" ht="18.95" customHeight="1">
      <c r="A20" s="995"/>
      <c r="B20" s="993"/>
      <c r="C20" s="993"/>
      <c r="D20" s="996" t="s">
        <v>44</v>
      </c>
      <c r="E20" s="1019">
        <v>0.86516231184838654</v>
      </c>
      <c r="F20" s="953" t="s">
        <v>750</v>
      </c>
      <c r="G20" s="953">
        <v>0.23101001295336793</v>
      </c>
      <c r="H20" s="953">
        <v>0.38410942503407913</v>
      </c>
      <c r="I20" s="953">
        <v>0.49168571604938272</v>
      </c>
      <c r="J20" s="953">
        <v>0</v>
      </c>
      <c r="K20" s="953">
        <v>0</v>
      </c>
      <c r="L20" s="1020">
        <v>0.12643233555183223</v>
      </c>
    </row>
    <row r="21" spans="1:15" s="1000" customFormat="1" ht="18.95" customHeight="1">
      <c r="A21" s="997"/>
      <c r="B21" s="998"/>
      <c r="C21" s="998"/>
      <c r="D21" s="999" t="s">
        <v>45</v>
      </c>
      <c r="E21" s="1021">
        <v>0.51438660519860513</v>
      </c>
      <c r="F21" s="1022">
        <v>0.97880452097890414</v>
      </c>
      <c r="G21" s="1022">
        <v>0.21891305074456149</v>
      </c>
      <c r="H21" s="1022">
        <v>0.33757523610386536</v>
      </c>
      <c r="I21" s="1022">
        <v>0.16256426052479894</v>
      </c>
      <c r="J21" s="1022">
        <v>0</v>
      </c>
      <c r="K21" s="1022">
        <v>0</v>
      </c>
      <c r="L21" s="1023">
        <v>0.11036400996003791</v>
      </c>
      <c r="O21" s="942"/>
    </row>
    <row r="22" spans="1:15" ht="18.95" customHeight="1">
      <c r="A22" s="991" t="s">
        <v>352</v>
      </c>
      <c r="B22" s="992" t="s">
        <v>47</v>
      </c>
      <c r="C22" s="993" t="s">
        <v>353</v>
      </c>
      <c r="D22" s="996" t="s">
        <v>41</v>
      </c>
      <c r="E22" s="1088">
        <v>484000</v>
      </c>
      <c r="F22" s="1083">
        <v>484000</v>
      </c>
      <c r="G22" s="1083">
        <v>0</v>
      </c>
      <c r="H22" s="1083">
        <v>0</v>
      </c>
      <c r="I22" s="1083">
        <v>0</v>
      </c>
      <c r="J22" s="1083">
        <v>0</v>
      </c>
      <c r="K22" s="1083">
        <v>0</v>
      </c>
      <c r="L22" s="1091">
        <v>0</v>
      </c>
    </row>
    <row r="23" spans="1:15" ht="18.95" customHeight="1">
      <c r="A23" s="991"/>
      <c r="B23" s="992"/>
      <c r="C23" s="993"/>
      <c r="D23" s="996" t="s">
        <v>42</v>
      </c>
      <c r="E23" s="1090">
        <v>487157.8</v>
      </c>
      <c r="F23" s="1083">
        <v>487157.8</v>
      </c>
      <c r="G23" s="1083">
        <v>0</v>
      </c>
      <c r="H23" s="1083">
        <v>0</v>
      </c>
      <c r="I23" s="1083">
        <v>0</v>
      </c>
      <c r="J23" s="1083">
        <v>0</v>
      </c>
      <c r="K23" s="1083">
        <v>0</v>
      </c>
      <c r="L23" s="1091">
        <v>0</v>
      </c>
    </row>
    <row r="24" spans="1:15" ht="18.95" customHeight="1">
      <c r="A24" s="991"/>
      <c r="B24" s="992"/>
      <c r="C24" s="993"/>
      <c r="D24" s="996" t="s">
        <v>43</v>
      </c>
      <c r="E24" s="1090">
        <v>81955</v>
      </c>
      <c r="F24" s="1083">
        <v>81955</v>
      </c>
      <c r="G24" s="1083">
        <v>0</v>
      </c>
      <c r="H24" s="1083">
        <v>0</v>
      </c>
      <c r="I24" s="1083">
        <v>0</v>
      </c>
      <c r="J24" s="1083">
        <v>0</v>
      </c>
      <c r="K24" s="1083">
        <v>0</v>
      </c>
      <c r="L24" s="1091">
        <v>0</v>
      </c>
    </row>
    <row r="25" spans="1:15" ht="18.95" customHeight="1">
      <c r="A25" s="991"/>
      <c r="B25" s="993"/>
      <c r="C25" s="993"/>
      <c r="D25" s="996" t="s">
        <v>44</v>
      </c>
      <c r="E25" s="1019">
        <v>0.16932851239669422</v>
      </c>
      <c r="F25" s="953">
        <v>0.16932851239669422</v>
      </c>
      <c r="G25" s="953">
        <v>0</v>
      </c>
      <c r="H25" s="953">
        <v>0</v>
      </c>
      <c r="I25" s="953">
        <v>0</v>
      </c>
      <c r="J25" s="953">
        <v>0</v>
      </c>
      <c r="K25" s="953">
        <v>0</v>
      </c>
      <c r="L25" s="1020">
        <v>0</v>
      </c>
    </row>
    <row r="26" spans="1:15" ht="18.95" customHeight="1">
      <c r="A26" s="997"/>
      <c r="B26" s="998"/>
      <c r="C26" s="998"/>
      <c r="D26" s="996" t="s">
        <v>45</v>
      </c>
      <c r="E26" s="1021">
        <v>0.1682309099844034</v>
      </c>
      <c r="F26" s="1022">
        <v>0.1682309099844034</v>
      </c>
      <c r="G26" s="1022">
        <v>0</v>
      </c>
      <c r="H26" s="1022">
        <v>0</v>
      </c>
      <c r="I26" s="1022">
        <v>0</v>
      </c>
      <c r="J26" s="1022">
        <v>0</v>
      </c>
      <c r="K26" s="1022">
        <v>0</v>
      </c>
      <c r="L26" s="1023">
        <v>0</v>
      </c>
    </row>
    <row r="27" spans="1:15" ht="18.95" customHeight="1">
      <c r="A27" s="991" t="s">
        <v>354</v>
      </c>
      <c r="B27" s="992" t="s">
        <v>47</v>
      </c>
      <c r="C27" s="993" t="s">
        <v>355</v>
      </c>
      <c r="D27" s="994" t="s">
        <v>41</v>
      </c>
      <c r="E27" s="1088">
        <v>36722000</v>
      </c>
      <c r="F27" s="1083">
        <v>233000</v>
      </c>
      <c r="G27" s="1083">
        <v>967000</v>
      </c>
      <c r="H27" s="1083">
        <v>27274000</v>
      </c>
      <c r="I27" s="1083">
        <v>452000</v>
      </c>
      <c r="J27" s="1083">
        <v>0</v>
      </c>
      <c r="K27" s="1083">
        <v>0</v>
      </c>
      <c r="L27" s="1091">
        <v>7796000</v>
      </c>
    </row>
    <row r="28" spans="1:15" ht="18.95" customHeight="1">
      <c r="A28" s="991"/>
      <c r="B28" s="992"/>
      <c r="C28" s="993"/>
      <c r="D28" s="996" t="s">
        <v>42</v>
      </c>
      <c r="E28" s="1090">
        <v>36858900</v>
      </c>
      <c r="F28" s="1083">
        <v>233000</v>
      </c>
      <c r="G28" s="1083">
        <v>967000</v>
      </c>
      <c r="H28" s="1083">
        <v>27274000</v>
      </c>
      <c r="I28" s="1083">
        <v>452000</v>
      </c>
      <c r="J28" s="1083">
        <v>0</v>
      </c>
      <c r="K28" s="1083">
        <v>0</v>
      </c>
      <c r="L28" s="1091">
        <v>7932900</v>
      </c>
    </row>
    <row r="29" spans="1:15" ht="18.95" customHeight="1">
      <c r="A29" s="991"/>
      <c r="B29" s="992"/>
      <c r="C29" s="993"/>
      <c r="D29" s="996" t="s">
        <v>43</v>
      </c>
      <c r="E29" s="1090">
        <v>11778352.400000002</v>
      </c>
      <c r="F29" s="1083">
        <v>96945</v>
      </c>
      <c r="G29" s="1083">
        <v>187333.43000000002</v>
      </c>
      <c r="H29" s="1083">
        <v>8580036.8300000038</v>
      </c>
      <c r="I29" s="1083">
        <v>127900</v>
      </c>
      <c r="J29" s="1083">
        <v>0</v>
      </c>
      <c r="K29" s="1083">
        <v>0</v>
      </c>
      <c r="L29" s="1091">
        <v>2786137.1399999997</v>
      </c>
    </row>
    <row r="30" spans="1:15" ht="18.95" customHeight="1">
      <c r="A30" s="995"/>
      <c r="B30" s="993"/>
      <c r="C30" s="993"/>
      <c r="D30" s="996" t="s">
        <v>44</v>
      </c>
      <c r="E30" s="1019">
        <v>0.32074376123304837</v>
      </c>
      <c r="F30" s="953">
        <v>0.41607296137339056</v>
      </c>
      <c r="G30" s="953">
        <v>0.19372640124095142</v>
      </c>
      <c r="H30" s="953">
        <v>0.31458666972207977</v>
      </c>
      <c r="I30" s="953">
        <v>0.28296460176991151</v>
      </c>
      <c r="J30" s="953">
        <v>0</v>
      </c>
      <c r="K30" s="953">
        <v>0</v>
      </c>
      <c r="L30" s="1020">
        <v>0.35738034120061568</v>
      </c>
    </row>
    <row r="31" spans="1:15" ht="18.95" customHeight="1">
      <c r="A31" s="997"/>
      <c r="B31" s="998"/>
      <c r="C31" s="998"/>
      <c r="D31" s="999" t="s">
        <v>45</v>
      </c>
      <c r="E31" s="1021">
        <v>0.31955246629714945</v>
      </c>
      <c r="F31" s="1022">
        <v>0.41607296137339056</v>
      </c>
      <c r="G31" s="1022">
        <v>0.19372640124095142</v>
      </c>
      <c r="H31" s="1022">
        <v>0.31458666972207977</v>
      </c>
      <c r="I31" s="1022">
        <v>0.28296460176991151</v>
      </c>
      <c r="J31" s="1022">
        <v>0</v>
      </c>
      <c r="K31" s="1022">
        <v>0</v>
      </c>
      <c r="L31" s="1023">
        <v>0.35121294104299811</v>
      </c>
    </row>
    <row r="32" spans="1:15" ht="18.95" customHeight="1">
      <c r="A32" s="991" t="s">
        <v>356</v>
      </c>
      <c r="B32" s="992" t="s">
        <v>47</v>
      </c>
      <c r="C32" s="993" t="s">
        <v>357</v>
      </c>
      <c r="D32" s="996" t="s">
        <v>41</v>
      </c>
      <c r="E32" s="1090">
        <v>763000</v>
      </c>
      <c r="F32" s="1083">
        <v>763000</v>
      </c>
      <c r="G32" s="1083">
        <v>0</v>
      </c>
      <c r="H32" s="1083">
        <v>0</v>
      </c>
      <c r="I32" s="1083">
        <v>0</v>
      </c>
      <c r="J32" s="1083">
        <v>0</v>
      </c>
      <c r="K32" s="1083">
        <v>0</v>
      </c>
      <c r="L32" s="1091">
        <v>0</v>
      </c>
    </row>
    <row r="33" spans="1:12" ht="18.95" customHeight="1">
      <c r="A33" s="991"/>
      <c r="B33" s="992"/>
      <c r="C33" s="993"/>
      <c r="D33" s="996" t="s">
        <v>42</v>
      </c>
      <c r="E33" s="1090">
        <v>763000</v>
      </c>
      <c r="F33" s="1083">
        <v>763000</v>
      </c>
      <c r="G33" s="1083">
        <v>0</v>
      </c>
      <c r="H33" s="1083">
        <v>0</v>
      </c>
      <c r="I33" s="1083">
        <v>0</v>
      </c>
      <c r="J33" s="1083">
        <v>0</v>
      </c>
      <c r="K33" s="1083">
        <v>0</v>
      </c>
      <c r="L33" s="1091">
        <v>0</v>
      </c>
    </row>
    <row r="34" spans="1:12" ht="18.95" customHeight="1">
      <c r="A34" s="991"/>
      <c r="B34" s="992"/>
      <c r="C34" s="993"/>
      <c r="D34" s="996" t="s">
        <v>43</v>
      </c>
      <c r="E34" s="1090">
        <v>295920</v>
      </c>
      <c r="F34" s="1083">
        <v>295920</v>
      </c>
      <c r="G34" s="1083">
        <v>0</v>
      </c>
      <c r="H34" s="1083">
        <v>0</v>
      </c>
      <c r="I34" s="1083">
        <v>0</v>
      </c>
      <c r="J34" s="1083">
        <v>0</v>
      </c>
      <c r="K34" s="1083">
        <v>0</v>
      </c>
      <c r="L34" s="1091">
        <v>0</v>
      </c>
    </row>
    <row r="35" spans="1:12" ht="18.95" customHeight="1">
      <c r="A35" s="995"/>
      <c r="B35" s="993"/>
      <c r="C35" s="993"/>
      <c r="D35" s="996" t="s">
        <v>44</v>
      </c>
      <c r="E35" s="1019">
        <v>0.38783748361730014</v>
      </c>
      <c r="F35" s="953">
        <v>0.38783748361730014</v>
      </c>
      <c r="G35" s="953">
        <v>0</v>
      </c>
      <c r="H35" s="953">
        <v>0</v>
      </c>
      <c r="I35" s="953">
        <v>0</v>
      </c>
      <c r="J35" s="953">
        <v>0</v>
      </c>
      <c r="K35" s="953">
        <v>0</v>
      </c>
      <c r="L35" s="1020">
        <v>0</v>
      </c>
    </row>
    <row r="36" spans="1:12" ht="18.75" customHeight="1">
      <c r="A36" s="997"/>
      <c r="B36" s="998"/>
      <c r="C36" s="998"/>
      <c r="D36" s="996" t="s">
        <v>45</v>
      </c>
      <c r="E36" s="1021">
        <v>0.38783748361730014</v>
      </c>
      <c r="F36" s="1022">
        <v>0.38783748361730014</v>
      </c>
      <c r="G36" s="1022">
        <v>0</v>
      </c>
      <c r="H36" s="1022">
        <v>0</v>
      </c>
      <c r="I36" s="1022">
        <v>0</v>
      </c>
      <c r="J36" s="1022">
        <v>0</v>
      </c>
      <c r="K36" s="1022">
        <v>0</v>
      </c>
      <c r="L36" s="1023">
        <v>0</v>
      </c>
    </row>
    <row r="37" spans="1:12" ht="18.95" hidden="1" customHeight="1">
      <c r="A37" s="991" t="s">
        <v>358</v>
      </c>
      <c r="B37" s="992" t="s">
        <v>47</v>
      </c>
      <c r="C37" s="993" t="s">
        <v>359</v>
      </c>
      <c r="D37" s="994" t="s">
        <v>41</v>
      </c>
      <c r="E37" s="1088">
        <v>0</v>
      </c>
      <c r="F37" s="1089">
        <v>0</v>
      </c>
      <c r="G37" s="1089">
        <v>0</v>
      </c>
      <c r="H37" s="1089">
        <v>0</v>
      </c>
      <c r="I37" s="1089">
        <v>0</v>
      </c>
      <c r="J37" s="1089">
        <v>0</v>
      </c>
      <c r="K37" s="1089">
        <v>0</v>
      </c>
      <c r="L37" s="1092">
        <v>0</v>
      </c>
    </row>
    <row r="38" spans="1:12" ht="18.95" hidden="1" customHeight="1">
      <c r="A38" s="991"/>
      <c r="B38" s="992"/>
      <c r="C38" s="993"/>
      <c r="D38" s="996" t="s">
        <v>42</v>
      </c>
      <c r="E38" s="1090">
        <v>0</v>
      </c>
      <c r="F38" s="1083">
        <v>0</v>
      </c>
      <c r="G38" s="1083">
        <v>0</v>
      </c>
      <c r="H38" s="1083">
        <v>0</v>
      </c>
      <c r="I38" s="1083">
        <v>0</v>
      </c>
      <c r="J38" s="1083">
        <v>0</v>
      </c>
      <c r="K38" s="1083">
        <v>0</v>
      </c>
      <c r="L38" s="1091">
        <v>0</v>
      </c>
    </row>
    <row r="39" spans="1:12" ht="18.95" hidden="1" customHeight="1">
      <c r="A39" s="991"/>
      <c r="B39" s="992"/>
      <c r="C39" s="993"/>
      <c r="D39" s="996" t="s">
        <v>43</v>
      </c>
      <c r="E39" s="1090">
        <v>0</v>
      </c>
      <c r="F39" s="1083">
        <v>0</v>
      </c>
      <c r="G39" s="1083">
        <v>0</v>
      </c>
      <c r="H39" s="1083">
        <v>0</v>
      </c>
      <c r="I39" s="1083">
        <v>0</v>
      </c>
      <c r="J39" s="1083">
        <v>0</v>
      </c>
      <c r="K39" s="1083">
        <v>0</v>
      </c>
      <c r="L39" s="1091">
        <v>0</v>
      </c>
    </row>
    <row r="40" spans="1:12" ht="18.95" hidden="1" customHeight="1">
      <c r="A40" s="995"/>
      <c r="B40" s="993"/>
      <c r="C40" s="993"/>
      <c r="D40" s="996" t="s">
        <v>44</v>
      </c>
      <c r="E40" s="1019">
        <v>0</v>
      </c>
      <c r="F40" s="953">
        <v>0</v>
      </c>
      <c r="G40" s="953">
        <v>0</v>
      </c>
      <c r="H40" s="953">
        <v>0</v>
      </c>
      <c r="I40" s="953">
        <v>0</v>
      </c>
      <c r="J40" s="953">
        <v>0</v>
      </c>
      <c r="K40" s="953">
        <v>0</v>
      </c>
      <c r="L40" s="1020">
        <v>0</v>
      </c>
    </row>
    <row r="41" spans="1:12" ht="18.95" hidden="1" customHeight="1">
      <c r="A41" s="997"/>
      <c r="B41" s="998"/>
      <c r="C41" s="998"/>
      <c r="D41" s="1002" t="s">
        <v>45</v>
      </c>
      <c r="E41" s="1021">
        <v>0</v>
      </c>
      <c r="F41" s="1022">
        <v>0</v>
      </c>
      <c r="G41" s="1022">
        <v>0</v>
      </c>
      <c r="H41" s="1022">
        <v>0</v>
      </c>
      <c r="I41" s="1022">
        <v>0</v>
      </c>
      <c r="J41" s="1022">
        <v>0</v>
      </c>
      <c r="K41" s="1022">
        <v>0</v>
      </c>
      <c r="L41" s="1023">
        <v>0</v>
      </c>
    </row>
    <row r="42" spans="1:12" ht="18.95" customHeight="1">
      <c r="A42" s="1003" t="s">
        <v>360</v>
      </c>
      <c r="B42" s="1004" t="s">
        <v>47</v>
      </c>
      <c r="C42" s="1005" t="s">
        <v>361</v>
      </c>
      <c r="D42" s="1006" t="s">
        <v>41</v>
      </c>
      <c r="E42" s="1166">
        <v>0</v>
      </c>
      <c r="F42" s="1164">
        <v>0</v>
      </c>
      <c r="G42" s="1164">
        <v>0</v>
      </c>
      <c r="H42" s="1164">
        <v>0</v>
      </c>
      <c r="I42" s="1164">
        <v>0</v>
      </c>
      <c r="J42" s="1164">
        <v>0</v>
      </c>
      <c r="K42" s="1164">
        <v>0</v>
      </c>
      <c r="L42" s="1167">
        <v>0</v>
      </c>
    </row>
    <row r="43" spans="1:12" ht="18.95" customHeight="1">
      <c r="A43" s="995"/>
      <c r="B43" s="993"/>
      <c r="C43" s="993" t="s">
        <v>362</v>
      </c>
      <c r="D43" s="996" t="s">
        <v>42</v>
      </c>
      <c r="E43" s="1090">
        <v>500000</v>
      </c>
      <c r="F43" s="1083">
        <v>0</v>
      </c>
      <c r="G43" s="1083">
        <v>0</v>
      </c>
      <c r="H43" s="1083">
        <v>0</v>
      </c>
      <c r="I43" s="1083">
        <v>500000</v>
      </c>
      <c r="J43" s="1083">
        <v>0</v>
      </c>
      <c r="K43" s="1083">
        <v>0</v>
      </c>
      <c r="L43" s="1091">
        <v>0</v>
      </c>
    </row>
    <row r="44" spans="1:12" ht="18.95" customHeight="1">
      <c r="A44" s="995"/>
      <c r="B44" s="993"/>
      <c r="C44" s="993"/>
      <c r="D44" s="996" t="s">
        <v>43</v>
      </c>
      <c r="E44" s="1090">
        <v>494203</v>
      </c>
      <c r="F44" s="1083">
        <v>0</v>
      </c>
      <c r="G44" s="1083">
        <v>0</v>
      </c>
      <c r="H44" s="1083">
        <v>0</v>
      </c>
      <c r="I44" s="1083">
        <v>494203</v>
      </c>
      <c r="J44" s="1083">
        <v>0</v>
      </c>
      <c r="K44" s="1083">
        <v>0</v>
      </c>
      <c r="L44" s="1091">
        <v>0</v>
      </c>
    </row>
    <row r="45" spans="1:12" ht="18.95" customHeight="1">
      <c r="A45" s="995"/>
      <c r="B45" s="993"/>
      <c r="C45" s="993"/>
      <c r="D45" s="996" t="s">
        <v>44</v>
      </c>
      <c r="E45" s="1019">
        <v>0</v>
      </c>
      <c r="F45" s="953">
        <v>0</v>
      </c>
      <c r="G45" s="953">
        <v>0</v>
      </c>
      <c r="H45" s="953">
        <v>0</v>
      </c>
      <c r="I45" s="953">
        <v>0</v>
      </c>
      <c r="J45" s="953">
        <v>0</v>
      </c>
      <c r="K45" s="953">
        <v>0</v>
      </c>
      <c r="L45" s="1020">
        <v>0</v>
      </c>
    </row>
    <row r="46" spans="1:12" ht="18.95" customHeight="1">
      <c r="A46" s="997"/>
      <c r="B46" s="998"/>
      <c r="C46" s="998"/>
      <c r="D46" s="999" t="s">
        <v>45</v>
      </c>
      <c r="E46" s="1021">
        <v>0.98840600000000001</v>
      </c>
      <c r="F46" s="1022">
        <v>0</v>
      </c>
      <c r="G46" s="1022">
        <v>0</v>
      </c>
      <c r="H46" s="1022">
        <v>0</v>
      </c>
      <c r="I46" s="1022">
        <v>0.98840600000000001</v>
      </c>
      <c r="J46" s="1022">
        <v>0</v>
      </c>
      <c r="K46" s="1022">
        <v>0</v>
      </c>
      <c r="L46" s="1023">
        <v>0</v>
      </c>
    </row>
    <row r="47" spans="1:12" ht="18.95" customHeight="1">
      <c r="A47" s="991" t="s">
        <v>363</v>
      </c>
      <c r="B47" s="992" t="s">
        <v>47</v>
      </c>
      <c r="C47" s="993" t="s">
        <v>364</v>
      </c>
      <c r="D47" s="1007" t="s">
        <v>41</v>
      </c>
      <c r="E47" s="1088">
        <v>99696000</v>
      </c>
      <c r="F47" s="1083">
        <v>0</v>
      </c>
      <c r="G47" s="1083">
        <v>257000</v>
      </c>
      <c r="H47" s="1083">
        <v>98989000</v>
      </c>
      <c r="I47" s="1083">
        <v>450000</v>
      </c>
      <c r="J47" s="1083">
        <v>0</v>
      </c>
      <c r="K47" s="1083">
        <v>0</v>
      </c>
      <c r="L47" s="1091">
        <v>0</v>
      </c>
    </row>
    <row r="48" spans="1:12" ht="18.95" customHeight="1">
      <c r="A48" s="991"/>
      <c r="B48" s="992"/>
      <c r="C48" s="993"/>
      <c r="D48" s="996" t="s">
        <v>42</v>
      </c>
      <c r="E48" s="1090">
        <v>99796000</v>
      </c>
      <c r="F48" s="1083">
        <v>0</v>
      </c>
      <c r="G48" s="1083">
        <v>282000</v>
      </c>
      <c r="H48" s="1083">
        <v>99059000</v>
      </c>
      <c r="I48" s="1083">
        <v>455000</v>
      </c>
      <c r="J48" s="1083">
        <v>0</v>
      </c>
      <c r="K48" s="1083">
        <v>0</v>
      </c>
      <c r="L48" s="1091">
        <v>0</v>
      </c>
    </row>
    <row r="49" spans="1:12" ht="18.95" customHeight="1">
      <c r="A49" s="991"/>
      <c r="B49" s="992"/>
      <c r="C49" s="993"/>
      <c r="D49" s="996" t="s">
        <v>43</v>
      </c>
      <c r="E49" s="1090">
        <v>31108384.59999999</v>
      </c>
      <c r="F49" s="1083">
        <v>0</v>
      </c>
      <c r="G49" s="1083">
        <v>70190.609999999986</v>
      </c>
      <c r="H49" s="1083">
        <v>30871293.989999991</v>
      </c>
      <c r="I49" s="1083">
        <v>166900</v>
      </c>
      <c r="J49" s="1083">
        <v>0</v>
      </c>
      <c r="K49" s="1083">
        <v>0</v>
      </c>
      <c r="L49" s="1091">
        <v>0</v>
      </c>
    </row>
    <row r="50" spans="1:12" ht="18.95" customHeight="1">
      <c r="A50" s="991"/>
      <c r="B50" s="993"/>
      <c r="C50" s="993"/>
      <c r="D50" s="996" t="s">
        <v>44</v>
      </c>
      <c r="E50" s="1019">
        <v>0.3120324245706948</v>
      </c>
      <c r="F50" s="953">
        <v>0</v>
      </c>
      <c r="G50" s="953">
        <v>0.27311521400778205</v>
      </c>
      <c r="H50" s="953">
        <v>0.31186590419137472</v>
      </c>
      <c r="I50" s="953">
        <v>0.37088888888888888</v>
      </c>
      <c r="J50" s="953">
        <v>0</v>
      </c>
      <c r="K50" s="953">
        <v>0</v>
      </c>
      <c r="L50" s="1020">
        <v>0</v>
      </c>
    </row>
    <row r="51" spans="1:12" ht="18.95" customHeight="1">
      <c r="A51" s="997"/>
      <c r="B51" s="998"/>
      <c r="C51" s="998"/>
      <c r="D51" s="1001" t="s">
        <v>45</v>
      </c>
      <c r="E51" s="1021">
        <v>0.31171975429876941</v>
      </c>
      <c r="F51" s="1022">
        <v>0</v>
      </c>
      <c r="G51" s="1022">
        <v>0.24890287234042549</v>
      </c>
      <c r="H51" s="1022">
        <v>0.31164552428350772</v>
      </c>
      <c r="I51" s="1022">
        <v>0.36681318681318681</v>
      </c>
      <c r="J51" s="1022">
        <v>0</v>
      </c>
      <c r="K51" s="1022">
        <v>0</v>
      </c>
      <c r="L51" s="1023">
        <v>0</v>
      </c>
    </row>
    <row r="52" spans="1:12" ht="18.95" hidden="1" customHeight="1">
      <c r="A52" s="991" t="s">
        <v>365</v>
      </c>
      <c r="B52" s="992" t="s">
        <v>47</v>
      </c>
      <c r="C52" s="993" t="s">
        <v>366</v>
      </c>
      <c r="D52" s="994" t="s">
        <v>41</v>
      </c>
      <c r="E52" s="1088">
        <v>0</v>
      </c>
      <c r="F52" s="1089">
        <v>0</v>
      </c>
      <c r="G52" s="1089">
        <v>0</v>
      </c>
      <c r="H52" s="1089">
        <v>0</v>
      </c>
      <c r="I52" s="1089">
        <v>0</v>
      </c>
      <c r="J52" s="1089">
        <v>0</v>
      </c>
      <c r="K52" s="1089">
        <v>0</v>
      </c>
      <c r="L52" s="1092">
        <v>0</v>
      </c>
    </row>
    <row r="53" spans="1:12" ht="18.95" hidden="1" customHeight="1">
      <c r="A53" s="991"/>
      <c r="B53" s="992"/>
      <c r="C53" s="993"/>
      <c r="D53" s="996" t="s">
        <v>42</v>
      </c>
      <c r="E53" s="1090">
        <v>0</v>
      </c>
      <c r="F53" s="1083">
        <v>0</v>
      </c>
      <c r="G53" s="1083">
        <v>0</v>
      </c>
      <c r="H53" s="1083">
        <v>0</v>
      </c>
      <c r="I53" s="1083">
        <v>0</v>
      </c>
      <c r="J53" s="1083">
        <v>0</v>
      </c>
      <c r="K53" s="1083">
        <v>0</v>
      </c>
      <c r="L53" s="1091">
        <v>0</v>
      </c>
    </row>
    <row r="54" spans="1:12" ht="18.95" hidden="1" customHeight="1">
      <c r="A54" s="991"/>
      <c r="B54" s="992"/>
      <c r="C54" s="993"/>
      <c r="D54" s="996" t="s">
        <v>43</v>
      </c>
      <c r="E54" s="1090">
        <v>0</v>
      </c>
      <c r="F54" s="1083">
        <v>0</v>
      </c>
      <c r="G54" s="1083">
        <v>0</v>
      </c>
      <c r="H54" s="1083">
        <v>0</v>
      </c>
      <c r="I54" s="1083">
        <v>0</v>
      </c>
      <c r="J54" s="1083">
        <v>0</v>
      </c>
      <c r="K54" s="1083">
        <v>0</v>
      </c>
      <c r="L54" s="1091">
        <v>0</v>
      </c>
    </row>
    <row r="55" spans="1:12" ht="18.95" hidden="1" customHeight="1">
      <c r="A55" s="995"/>
      <c r="B55" s="993"/>
      <c r="C55" s="993"/>
      <c r="D55" s="996" t="s">
        <v>44</v>
      </c>
      <c r="E55" s="1019">
        <v>0</v>
      </c>
      <c r="F55" s="953">
        <v>0</v>
      </c>
      <c r="G55" s="953">
        <v>0</v>
      </c>
      <c r="H55" s="953">
        <v>0</v>
      </c>
      <c r="I55" s="953">
        <v>0</v>
      </c>
      <c r="J55" s="953">
        <v>0</v>
      </c>
      <c r="K55" s="953">
        <v>0</v>
      </c>
      <c r="L55" s="1020">
        <v>0</v>
      </c>
    </row>
    <row r="56" spans="1:12" ht="18.95" hidden="1" customHeight="1">
      <c r="A56" s="997"/>
      <c r="B56" s="998"/>
      <c r="C56" s="998"/>
      <c r="D56" s="1001" t="s">
        <v>45</v>
      </c>
      <c r="E56" s="1021">
        <v>0</v>
      </c>
      <c r="F56" s="1022">
        <v>0</v>
      </c>
      <c r="G56" s="1022">
        <v>0</v>
      </c>
      <c r="H56" s="1022">
        <v>0</v>
      </c>
      <c r="I56" s="1022">
        <v>0</v>
      </c>
      <c r="J56" s="1022">
        <v>0</v>
      </c>
      <c r="K56" s="1022">
        <v>0</v>
      </c>
      <c r="L56" s="1023">
        <v>0</v>
      </c>
    </row>
    <row r="57" spans="1:12" ht="18.95" customHeight="1">
      <c r="A57" s="991" t="s">
        <v>367</v>
      </c>
      <c r="B57" s="992" t="s">
        <v>47</v>
      </c>
      <c r="C57" s="993" t="s">
        <v>368</v>
      </c>
      <c r="D57" s="996" t="s">
        <v>41</v>
      </c>
      <c r="E57" s="1088">
        <v>894199000</v>
      </c>
      <c r="F57" s="1083">
        <v>649264000</v>
      </c>
      <c r="G57" s="1083">
        <v>2301000</v>
      </c>
      <c r="H57" s="1083">
        <v>203415000</v>
      </c>
      <c r="I57" s="1083">
        <v>38307000</v>
      </c>
      <c r="J57" s="1083">
        <v>0</v>
      </c>
      <c r="K57" s="1083">
        <v>0</v>
      </c>
      <c r="L57" s="1091">
        <v>912000</v>
      </c>
    </row>
    <row r="58" spans="1:12" ht="18.95" customHeight="1">
      <c r="A58" s="991"/>
      <c r="B58" s="992"/>
      <c r="C58" s="993"/>
      <c r="D58" s="996" t="s">
        <v>42</v>
      </c>
      <c r="E58" s="1090">
        <v>924533669.93000007</v>
      </c>
      <c r="F58" s="1083">
        <v>649247000</v>
      </c>
      <c r="G58" s="1083">
        <v>2363000</v>
      </c>
      <c r="H58" s="1083">
        <v>211194979.59999999</v>
      </c>
      <c r="I58" s="1083">
        <v>52111161.599999994</v>
      </c>
      <c r="J58" s="1083">
        <v>0</v>
      </c>
      <c r="K58" s="1083">
        <v>0</v>
      </c>
      <c r="L58" s="1091">
        <v>9617528.7300000004</v>
      </c>
    </row>
    <row r="59" spans="1:12" ht="18.95" customHeight="1">
      <c r="A59" s="991"/>
      <c r="B59" s="992"/>
      <c r="C59" s="993"/>
      <c r="D59" s="996" t="s">
        <v>43</v>
      </c>
      <c r="E59" s="1090">
        <v>322174751.69999999</v>
      </c>
      <c r="F59" s="1083">
        <v>238739720.54999998</v>
      </c>
      <c r="G59" s="1083">
        <v>528378.78</v>
      </c>
      <c r="H59" s="1083">
        <v>57977203.680000015</v>
      </c>
      <c r="I59" s="1083">
        <v>16091261.739999998</v>
      </c>
      <c r="J59" s="1083">
        <v>0</v>
      </c>
      <c r="K59" s="1083">
        <v>0</v>
      </c>
      <c r="L59" s="1091">
        <v>8838186.9499999993</v>
      </c>
    </row>
    <row r="60" spans="1:12" ht="18.95" customHeight="1">
      <c r="A60" s="995"/>
      <c r="B60" s="993"/>
      <c r="C60" s="993"/>
      <c r="D60" s="996" t="s">
        <v>44</v>
      </c>
      <c r="E60" s="1019">
        <v>0.3602942428922421</v>
      </c>
      <c r="F60" s="953">
        <v>0.36770823663409641</v>
      </c>
      <c r="G60" s="953">
        <v>0.22963006518904824</v>
      </c>
      <c r="H60" s="953">
        <v>0.2850193136199396</v>
      </c>
      <c r="I60" s="953">
        <v>0.42006060876602186</v>
      </c>
      <c r="J60" s="953">
        <v>0</v>
      </c>
      <c r="K60" s="953">
        <v>0</v>
      </c>
      <c r="L60" s="1020">
        <v>9.6909944627192974</v>
      </c>
    </row>
    <row r="61" spans="1:12" ht="18.95" customHeight="1">
      <c r="A61" s="997"/>
      <c r="B61" s="998"/>
      <c r="C61" s="998"/>
      <c r="D61" s="996" t="s">
        <v>45</v>
      </c>
      <c r="E61" s="1021">
        <v>0.34847270811066627</v>
      </c>
      <c r="F61" s="1022">
        <v>0.36771786477257495</v>
      </c>
      <c r="G61" s="1022">
        <v>0.22360506982649175</v>
      </c>
      <c r="H61" s="1022">
        <v>0.27451980056442599</v>
      </c>
      <c r="I61" s="1022">
        <v>0.30878723954600928</v>
      </c>
      <c r="J61" s="1022">
        <v>0</v>
      </c>
      <c r="K61" s="1022">
        <v>0</v>
      </c>
      <c r="L61" s="1023">
        <v>0.91896652436618187</v>
      </c>
    </row>
    <row r="62" spans="1:12" ht="18.95" customHeight="1">
      <c r="A62" s="991" t="s">
        <v>369</v>
      </c>
      <c r="B62" s="992" t="s">
        <v>47</v>
      </c>
      <c r="C62" s="993" t="s">
        <v>132</v>
      </c>
      <c r="D62" s="994" t="s">
        <v>41</v>
      </c>
      <c r="E62" s="1088">
        <v>3038000</v>
      </c>
      <c r="F62" s="1083">
        <v>3038000</v>
      </c>
      <c r="G62" s="1083">
        <v>0</v>
      </c>
      <c r="H62" s="1083">
        <v>0</v>
      </c>
      <c r="I62" s="1083">
        <v>0</v>
      </c>
      <c r="J62" s="1083">
        <v>0</v>
      </c>
      <c r="K62" s="1083">
        <v>0</v>
      </c>
      <c r="L62" s="1091">
        <v>0</v>
      </c>
    </row>
    <row r="63" spans="1:12" ht="18.95" customHeight="1">
      <c r="A63" s="991"/>
      <c r="B63" s="992"/>
      <c r="C63" s="993"/>
      <c r="D63" s="996" t="s">
        <v>42</v>
      </c>
      <c r="E63" s="1090">
        <v>3038000</v>
      </c>
      <c r="F63" s="1083">
        <v>3038000</v>
      </c>
      <c r="G63" s="1083">
        <v>0</v>
      </c>
      <c r="H63" s="1083">
        <v>0</v>
      </c>
      <c r="I63" s="1083">
        <v>0</v>
      </c>
      <c r="J63" s="1083">
        <v>0</v>
      </c>
      <c r="K63" s="1083">
        <v>0</v>
      </c>
      <c r="L63" s="1091">
        <v>0</v>
      </c>
    </row>
    <row r="64" spans="1:12" ht="18.95" customHeight="1">
      <c r="A64" s="991"/>
      <c r="B64" s="992"/>
      <c r="C64" s="993"/>
      <c r="D64" s="996" t="s">
        <v>43</v>
      </c>
      <c r="E64" s="1090">
        <v>1325063</v>
      </c>
      <c r="F64" s="1083">
        <v>1325063</v>
      </c>
      <c r="G64" s="1083">
        <v>0</v>
      </c>
      <c r="H64" s="1083">
        <v>0</v>
      </c>
      <c r="I64" s="1083">
        <v>0</v>
      </c>
      <c r="J64" s="1083">
        <v>0</v>
      </c>
      <c r="K64" s="1083">
        <v>0</v>
      </c>
      <c r="L64" s="1091">
        <v>0</v>
      </c>
    </row>
    <row r="65" spans="1:12" ht="18.95" customHeight="1">
      <c r="A65" s="995"/>
      <c r="B65" s="993"/>
      <c r="C65" s="993"/>
      <c r="D65" s="996" t="s">
        <v>44</v>
      </c>
      <c r="E65" s="1019">
        <v>0.43616293614219881</v>
      </c>
      <c r="F65" s="953">
        <v>0.43616293614219881</v>
      </c>
      <c r="G65" s="953">
        <v>0</v>
      </c>
      <c r="H65" s="953">
        <v>0</v>
      </c>
      <c r="I65" s="953">
        <v>0</v>
      </c>
      <c r="J65" s="953">
        <v>0</v>
      </c>
      <c r="K65" s="953">
        <v>0</v>
      </c>
      <c r="L65" s="1020">
        <v>0</v>
      </c>
    </row>
    <row r="66" spans="1:12" ht="18.95" customHeight="1">
      <c r="A66" s="997"/>
      <c r="B66" s="998"/>
      <c r="C66" s="998"/>
      <c r="D66" s="1001" t="s">
        <v>45</v>
      </c>
      <c r="E66" s="1021">
        <v>0.43616293614219881</v>
      </c>
      <c r="F66" s="1022">
        <v>0.43616293614219881</v>
      </c>
      <c r="G66" s="1022">
        <v>0</v>
      </c>
      <c r="H66" s="1022">
        <v>0</v>
      </c>
      <c r="I66" s="1022">
        <v>0</v>
      </c>
      <c r="J66" s="1022">
        <v>0</v>
      </c>
      <c r="K66" s="1022">
        <v>0</v>
      </c>
      <c r="L66" s="1023">
        <v>0</v>
      </c>
    </row>
    <row r="67" spans="1:12" ht="18.95" customHeight="1">
      <c r="A67" s="991" t="s">
        <v>370</v>
      </c>
      <c r="B67" s="992" t="s">
        <v>47</v>
      </c>
      <c r="C67" s="993" t="s">
        <v>371</v>
      </c>
      <c r="D67" s="994" t="s">
        <v>41</v>
      </c>
      <c r="E67" s="1088">
        <v>105995000</v>
      </c>
      <c r="F67" s="1083">
        <v>96626000</v>
      </c>
      <c r="G67" s="1083">
        <v>0</v>
      </c>
      <c r="H67" s="1083">
        <v>8897000</v>
      </c>
      <c r="I67" s="1083">
        <v>472000</v>
      </c>
      <c r="J67" s="1083">
        <v>0</v>
      </c>
      <c r="K67" s="1083">
        <v>0</v>
      </c>
      <c r="L67" s="1091">
        <v>0</v>
      </c>
    </row>
    <row r="68" spans="1:12" ht="18.95" customHeight="1">
      <c r="A68" s="991"/>
      <c r="B68" s="992"/>
      <c r="C68" s="993"/>
      <c r="D68" s="996" t="s">
        <v>42</v>
      </c>
      <c r="E68" s="1090">
        <v>154610106.78999999</v>
      </c>
      <c r="F68" s="1083">
        <v>133339278.67999999</v>
      </c>
      <c r="G68" s="1083">
        <v>0</v>
      </c>
      <c r="H68" s="1083">
        <v>20785805.109999999</v>
      </c>
      <c r="I68" s="1083">
        <v>485023</v>
      </c>
      <c r="J68" s="1083">
        <v>0</v>
      </c>
      <c r="K68" s="1083">
        <v>0</v>
      </c>
      <c r="L68" s="1091">
        <v>0</v>
      </c>
    </row>
    <row r="69" spans="1:12" ht="18.95" customHeight="1">
      <c r="A69" s="991"/>
      <c r="B69" s="992"/>
      <c r="C69" s="993"/>
      <c r="D69" s="996" t="s">
        <v>43</v>
      </c>
      <c r="E69" s="1090">
        <v>73435439.969999984</v>
      </c>
      <c r="F69" s="1083">
        <v>62830249.139999993</v>
      </c>
      <c r="G69" s="1083">
        <v>0</v>
      </c>
      <c r="H69" s="1083">
        <v>10605067.829999996</v>
      </c>
      <c r="I69" s="1083">
        <v>123</v>
      </c>
      <c r="J69" s="1083">
        <v>0</v>
      </c>
      <c r="K69" s="1083">
        <v>0</v>
      </c>
      <c r="L69" s="1091">
        <v>0</v>
      </c>
    </row>
    <row r="70" spans="1:12" ht="18.95" customHeight="1">
      <c r="A70" s="995"/>
      <c r="B70" s="993"/>
      <c r="C70" s="993"/>
      <c r="D70" s="996" t="s">
        <v>44</v>
      </c>
      <c r="E70" s="1019">
        <v>0.69281984970989186</v>
      </c>
      <c r="F70" s="953">
        <v>0.65024164448492117</v>
      </c>
      <c r="G70" s="953">
        <v>0</v>
      </c>
      <c r="H70" s="953">
        <v>1.1919824468922104</v>
      </c>
      <c r="I70" s="953">
        <v>2.6059322033898305E-4</v>
      </c>
      <c r="J70" s="953">
        <v>0</v>
      </c>
      <c r="K70" s="953">
        <v>0</v>
      </c>
      <c r="L70" s="1020">
        <v>0</v>
      </c>
    </row>
    <row r="71" spans="1:12" ht="18.95" customHeight="1">
      <c r="A71" s="997"/>
      <c r="B71" s="998"/>
      <c r="C71" s="998"/>
      <c r="D71" s="999" t="s">
        <v>45</v>
      </c>
      <c r="E71" s="1021">
        <v>0.47497179514754534</v>
      </c>
      <c r="F71" s="1022">
        <v>0.47120585743369642</v>
      </c>
      <c r="G71" s="1022">
        <v>0</v>
      </c>
      <c r="H71" s="1022">
        <v>0.51020721948835768</v>
      </c>
      <c r="I71" s="1022">
        <v>2.5359622121012815E-4</v>
      </c>
      <c r="J71" s="1022">
        <v>0</v>
      </c>
      <c r="K71" s="1022">
        <v>0</v>
      </c>
      <c r="L71" s="1023">
        <v>0</v>
      </c>
    </row>
    <row r="72" spans="1:12" ht="18.95" customHeight="1">
      <c r="A72" s="1008" t="s">
        <v>372</v>
      </c>
      <c r="B72" s="1004" t="s">
        <v>47</v>
      </c>
      <c r="C72" s="1009" t="s">
        <v>373</v>
      </c>
      <c r="D72" s="1006" t="s">
        <v>41</v>
      </c>
      <c r="E72" s="1088">
        <v>420597000</v>
      </c>
      <c r="F72" s="1083">
        <v>343703000</v>
      </c>
      <c r="G72" s="1083">
        <v>157000</v>
      </c>
      <c r="H72" s="1083">
        <v>60380000</v>
      </c>
      <c r="I72" s="1083">
        <v>1239000</v>
      </c>
      <c r="J72" s="1083">
        <v>0</v>
      </c>
      <c r="K72" s="1083">
        <v>0</v>
      </c>
      <c r="L72" s="1091">
        <v>15118000</v>
      </c>
    </row>
    <row r="73" spans="1:12" ht="18.95" customHeight="1">
      <c r="A73" s="991"/>
      <c r="B73" s="992"/>
      <c r="C73" s="993"/>
      <c r="D73" s="996" t="s">
        <v>42</v>
      </c>
      <c r="E73" s="1090">
        <v>420894636.48000002</v>
      </c>
      <c r="F73" s="1083">
        <v>344596711</v>
      </c>
      <c r="G73" s="1083">
        <v>166900</v>
      </c>
      <c r="H73" s="1083">
        <v>59477883</v>
      </c>
      <c r="I73" s="1083">
        <v>1535142.48</v>
      </c>
      <c r="J73" s="1083">
        <v>0</v>
      </c>
      <c r="K73" s="1083">
        <v>0</v>
      </c>
      <c r="L73" s="1091">
        <v>15118000</v>
      </c>
    </row>
    <row r="74" spans="1:12" ht="18.95" customHeight="1">
      <c r="A74" s="991"/>
      <c r="B74" s="992"/>
      <c r="C74" s="993"/>
      <c r="D74" s="996" t="s">
        <v>43</v>
      </c>
      <c r="E74" s="1090">
        <v>122622543.48999998</v>
      </c>
      <c r="F74" s="1083">
        <v>103667322.77999999</v>
      </c>
      <c r="G74" s="1083">
        <v>54306.98000000001</v>
      </c>
      <c r="H74" s="1083">
        <v>15041524.799999999</v>
      </c>
      <c r="I74" s="1083">
        <v>341789.72</v>
      </c>
      <c r="J74" s="1083">
        <v>0</v>
      </c>
      <c r="K74" s="1083">
        <v>0</v>
      </c>
      <c r="L74" s="1091">
        <v>3517599.21</v>
      </c>
    </row>
    <row r="75" spans="1:12" ht="18.95" customHeight="1">
      <c r="A75" s="995"/>
      <c r="B75" s="993"/>
      <c r="C75" s="993" t="s">
        <v>4</v>
      </c>
      <c r="D75" s="996" t="s">
        <v>44</v>
      </c>
      <c r="E75" s="1019">
        <v>0.29154402786990868</v>
      </c>
      <c r="F75" s="953">
        <v>0.30161890579948381</v>
      </c>
      <c r="G75" s="953">
        <v>0.34590433121019115</v>
      </c>
      <c r="H75" s="953">
        <v>0.24911435574693605</v>
      </c>
      <c r="I75" s="953">
        <v>0.27585933817594832</v>
      </c>
      <c r="J75" s="953">
        <v>0</v>
      </c>
      <c r="K75" s="953">
        <v>0</v>
      </c>
      <c r="L75" s="1020">
        <v>0.23267622767561846</v>
      </c>
    </row>
    <row r="76" spans="1:12" ht="18.75" customHeight="1">
      <c r="A76" s="997"/>
      <c r="B76" s="998"/>
      <c r="C76" s="998"/>
      <c r="D76" s="1002" t="s">
        <v>45</v>
      </c>
      <c r="E76" s="1021">
        <v>0.29133786193026656</v>
      </c>
      <c r="F76" s="1022">
        <v>0.30083665766618412</v>
      </c>
      <c r="G76" s="1022">
        <v>0.32538633912522474</v>
      </c>
      <c r="H76" s="1022">
        <v>0.25289273997865724</v>
      </c>
      <c r="I76" s="1022">
        <v>0.22264364673173526</v>
      </c>
      <c r="J76" s="1022">
        <v>0</v>
      </c>
      <c r="K76" s="1022">
        <v>0</v>
      </c>
      <c r="L76" s="1023">
        <v>0.23267622767561846</v>
      </c>
    </row>
    <row r="77" spans="1:12" ht="18.95" hidden="1" customHeight="1">
      <c r="A77" s="991" t="s">
        <v>374</v>
      </c>
      <c r="B77" s="992" t="s">
        <v>47</v>
      </c>
      <c r="C77" s="993" t="s">
        <v>375</v>
      </c>
      <c r="D77" s="1007" t="s">
        <v>41</v>
      </c>
      <c r="E77" s="1088">
        <v>0</v>
      </c>
      <c r="F77" s="1089">
        <v>0</v>
      </c>
      <c r="G77" s="1089">
        <v>0</v>
      </c>
      <c r="H77" s="1089">
        <v>0</v>
      </c>
      <c r="I77" s="1089">
        <v>0</v>
      </c>
      <c r="J77" s="1089">
        <v>0</v>
      </c>
      <c r="K77" s="1089">
        <v>0</v>
      </c>
      <c r="L77" s="1092">
        <v>0</v>
      </c>
    </row>
    <row r="78" spans="1:12" ht="18.95" hidden="1" customHeight="1">
      <c r="A78" s="991"/>
      <c r="B78" s="992"/>
      <c r="C78" s="993"/>
      <c r="D78" s="996" t="s">
        <v>42</v>
      </c>
      <c r="E78" s="1090">
        <v>0</v>
      </c>
      <c r="F78" s="1083">
        <v>0</v>
      </c>
      <c r="G78" s="1083">
        <v>0</v>
      </c>
      <c r="H78" s="1083">
        <v>0</v>
      </c>
      <c r="I78" s="1083">
        <v>0</v>
      </c>
      <c r="J78" s="1083">
        <v>0</v>
      </c>
      <c r="K78" s="1083">
        <v>0</v>
      </c>
      <c r="L78" s="1091">
        <v>0</v>
      </c>
    </row>
    <row r="79" spans="1:12" ht="18.95" hidden="1" customHeight="1">
      <c r="A79" s="991"/>
      <c r="B79" s="992"/>
      <c r="C79" s="993"/>
      <c r="D79" s="996" t="s">
        <v>43</v>
      </c>
      <c r="E79" s="1090">
        <v>0</v>
      </c>
      <c r="F79" s="1083">
        <v>0</v>
      </c>
      <c r="G79" s="1083">
        <v>0</v>
      </c>
      <c r="H79" s="1083">
        <v>0</v>
      </c>
      <c r="I79" s="1083">
        <v>0</v>
      </c>
      <c r="J79" s="1083">
        <v>0</v>
      </c>
      <c r="K79" s="1083">
        <v>0</v>
      </c>
      <c r="L79" s="1091">
        <v>0</v>
      </c>
    </row>
    <row r="80" spans="1:12" ht="18.95" hidden="1" customHeight="1">
      <c r="A80" s="995"/>
      <c r="B80" s="993"/>
      <c r="C80" s="993"/>
      <c r="D80" s="996" t="s">
        <v>44</v>
      </c>
      <c r="E80" s="1019">
        <v>0</v>
      </c>
      <c r="F80" s="953">
        <v>0</v>
      </c>
      <c r="G80" s="953">
        <v>0</v>
      </c>
      <c r="H80" s="953">
        <v>0</v>
      </c>
      <c r="I80" s="953">
        <v>0</v>
      </c>
      <c r="J80" s="953">
        <v>0</v>
      </c>
      <c r="K80" s="953">
        <v>0</v>
      </c>
      <c r="L80" s="1020">
        <v>0</v>
      </c>
    </row>
    <row r="81" spans="1:12" ht="18.95" hidden="1" customHeight="1">
      <c r="A81" s="997"/>
      <c r="B81" s="998"/>
      <c r="C81" s="998"/>
      <c r="D81" s="996" t="s">
        <v>45</v>
      </c>
      <c r="E81" s="1021">
        <v>0</v>
      </c>
      <c r="F81" s="1022">
        <v>0</v>
      </c>
      <c r="G81" s="1022">
        <v>0</v>
      </c>
      <c r="H81" s="1022">
        <v>0</v>
      </c>
      <c r="I81" s="1022">
        <v>0</v>
      </c>
      <c r="J81" s="1022">
        <v>0</v>
      </c>
      <c r="K81" s="1022">
        <v>0</v>
      </c>
      <c r="L81" s="1023">
        <v>0</v>
      </c>
    </row>
    <row r="82" spans="1:12" ht="18.95" hidden="1" customHeight="1">
      <c r="A82" s="991" t="s">
        <v>376</v>
      </c>
      <c r="B82" s="992" t="s">
        <v>47</v>
      </c>
      <c r="C82" s="993" t="s">
        <v>111</v>
      </c>
      <c r="D82" s="994" t="s">
        <v>41</v>
      </c>
      <c r="E82" s="1088">
        <v>0</v>
      </c>
      <c r="F82" s="1089">
        <v>0</v>
      </c>
      <c r="G82" s="1089">
        <v>0</v>
      </c>
      <c r="H82" s="1089">
        <v>0</v>
      </c>
      <c r="I82" s="1089">
        <v>0</v>
      </c>
      <c r="J82" s="1089">
        <v>0</v>
      </c>
      <c r="K82" s="1089">
        <v>0</v>
      </c>
      <c r="L82" s="1092">
        <v>0</v>
      </c>
    </row>
    <row r="83" spans="1:12" ht="18.95" hidden="1" customHeight="1">
      <c r="A83" s="991"/>
      <c r="B83" s="992"/>
      <c r="C83" s="993"/>
      <c r="D83" s="996" t="s">
        <v>42</v>
      </c>
      <c r="E83" s="1090">
        <v>0</v>
      </c>
      <c r="F83" s="1083">
        <v>0</v>
      </c>
      <c r="G83" s="1083">
        <v>0</v>
      </c>
      <c r="H83" s="1083">
        <v>0</v>
      </c>
      <c r="I83" s="1083">
        <v>0</v>
      </c>
      <c r="J83" s="1083">
        <v>0</v>
      </c>
      <c r="K83" s="1083">
        <v>0</v>
      </c>
      <c r="L83" s="1091">
        <v>0</v>
      </c>
    </row>
    <row r="84" spans="1:12" ht="18.95" hidden="1" customHeight="1">
      <c r="A84" s="991"/>
      <c r="B84" s="992"/>
      <c r="C84" s="993"/>
      <c r="D84" s="996" t="s">
        <v>43</v>
      </c>
      <c r="E84" s="1090">
        <v>0</v>
      </c>
      <c r="F84" s="1083">
        <v>0</v>
      </c>
      <c r="G84" s="1083">
        <v>0</v>
      </c>
      <c r="H84" s="1083">
        <v>0</v>
      </c>
      <c r="I84" s="1083">
        <v>0</v>
      </c>
      <c r="J84" s="1083">
        <v>0</v>
      </c>
      <c r="K84" s="1083">
        <v>0</v>
      </c>
      <c r="L84" s="1091">
        <v>0</v>
      </c>
    </row>
    <row r="85" spans="1:12" ht="18.95" hidden="1" customHeight="1">
      <c r="A85" s="995"/>
      <c r="B85" s="993"/>
      <c r="C85" s="993"/>
      <c r="D85" s="996" t="s">
        <v>44</v>
      </c>
      <c r="E85" s="1019">
        <v>0</v>
      </c>
      <c r="F85" s="953">
        <v>0</v>
      </c>
      <c r="G85" s="953">
        <v>0</v>
      </c>
      <c r="H85" s="953">
        <v>0</v>
      </c>
      <c r="I85" s="953">
        <v>0</v>
      </c>
      <c r="J85" s="953">
        <v>0</v>
      </c>
      <c r="K85" s="953">
        <v>0</v>
      </c>
      <c r="L85" s="1020">
        <v>0</v>
      </c>
    </row>
    <row r="86" spans="1:12" ht="18.95" hidden="1" customHeight="1">
      <c r="A86" s="997"/>
      <c r="B86" s="998"/>
      <c r="C86" s="998"/>
      <c r="D86" s="1001" t="s">
        <v>45</v>
      </c>
      <c r="E86" s="1021">
        <v>0</v>
      </c>
      <c r="F86" s="1022">
        <v>0</v>
      </c>
      <c r="G86" s="1022">
        <v>0</v>
      </c>
      <c r="H86" s="1022">
        <v>0</v>
      </c>
      <c r="I86" s="1022">
        <v>0</v>
      </c>
      <c r="J86" s="1022">
        <v>0</v>
      </c>
      <c r="K86" s="1022">
        <v>0</v>
      </c>
      <c r="L86" s="1023">
        <v>0</v>
      </c>
    </row>
    <row r="87" spans="1:12" ht="18.95" customHeight="1">
      <c r="A87" s="991" t="s">
        <v>377</v>
      </c>
      <c r="B87" s="992" t="s">
        <v>47</v>
      </c>
      <c r="C87" s="993" t="s">
        <v>83</v>
      </c>
      <c r="D87" s="996" t="s">
        <v>41</v>
      </c>
      <c r="E87" s="1088">
        <v>1684879000</v>
      </c>
      <c r="F87" s="1083">
        <v>504576000</v>
      </c>
      <c r="G87" s="1083">
        <v>2411000</v>
      </c>
      <c r="H87" s="1083">
        <v>1116860000</v>
      </c>
      <c r="I87" s="1083">
        <v>46077000</v>
      </c>
      <c r="J87" s="1083">
        <v>0</v>
      </c>
      <c r="K87" s="1083">
        <v>0</v>
      </c>
      <c r="L87" s="1091">
        <v>14955000</v>
      </c>
    </row>
    <row r="88" spans="1:12" ht="18.95" customHeight="1">
      <c r="A88" s="991"/>
      <c r="B88" s="992"/>
      <c r="C88" s="993"/>
      <c r="D88" s="996" t="s">
        <v>42</v>
      </c>
      <c r="E88" s="1090">
        <v>1761717183.6399999</v>
      </c>
      <c r="F88" s="1083">
        <v>506028784.19</v>
      </c>
      <c r="G88" s="1083">
        <v>2659255.4700000002</v>
      </c>
      <c r="H88" s="1083">
        <v>1171083231.8999999</v>
      </c>
      <c r="I88" s="1083">
        <v>49454768</v>
      </c>
      <c r="J88" s="1083">
        <v>5000</v>
      </c>
      <c r="K88" s="1083">
        <v>0</v>
      </c>
      <c r="L88" s="1091">
        <v>32486144.079999994</v>
      </c>
    </row>
    <row r="89" spans="1:12" ht="18.95" customHeight="1">
      <c r="A89" s="991"/>
      <c r="B89" s="992"/>
      <c r="C89" s="993"/>
      <c r="D89" s="996" t="s">
        <v>43</v>
      </c>
      <c r="E89" s="1090">
        <v>539217334.68999982</v>
      </c>
      <c r="F89" s="1083">
        <v>162056394.28999996</v>
      </c>
      <c r="G89" s="1083">
        <v>580589.17000000004</v>
      </c>
      <c r="H89" s="1083">
        <v>360997474.03999996</v>
      </c>
      <c r="I89" s="1083">
        <v>2400381.4000000004</v>
      </c>
      <c r="J89" s="1083">
        <v>0</v>
      </c>
      <c r="K89" s="1083">
        <v>0</v>
      </c>
      <c r="L89" s="1091">
        <v>13182495.789999994</v>
      </c>
    </row>
    <row r="90" spans="1:12" ht="18.95" customHeight="1">
      <c r="A90" s="991"/>
      <c r="B90" s="993"/>
      <c r="C90" s="993"/>
      <c r="D90" s="996" t="s">
        <v>44</v>
      </c>
      <c r="E90" s="1019">
        <v>0.32003326926740722</v>
      </c>
      <c r="F90" s="953">
        <v>0.3211734095359271</v>
      </c>
      <c r="G90" s="953">
        <v>0.24080844877644134</v>
      </c>
      <c r="H90" s="953">
        <v>0.32322535863044605</v>
      </c>
      <c r="I90" s="953">
        <v>5.2095001844738163E-2</v>
      </c>
      <c r="J90" s="953">
        <v>0</v>
      </c>
      <c r="K90" s="953">
        <v>0</v>
      </c>
      <c r="L90" s="1020">
        <v>0.88147748512203228</v>
      </c>
    </row>
    <row r="91" spans="1:12" ht="18.95" customHeight="1">
      <c r="A91" s="997"/>
      <c r="B91" s="998"/>
      <c r="C91" s="998"/>
      <c r="D91" s="999" t="s">
        <v>45</v>
      </c>
      <c r="E91" s="1021">
        <v>0.30607485679164881</v>
      </c>
      <c r="F91" s="1022">
        <v>0.32025133619504181</v>
      </c>
      <c r="G91" s="1022">
        <v>0.21832771486223548</v>
      </c>
      <c r="H91" s="1022">
        <v>0.30825945091392609</v>
      </c>
      <c r="I91" s="1022">
        <v>4.8536905480984167E-2</v>
      </c>
      <c r="J91" s="1022">
        <v>0</v>
      </c>
      <c r="K91" s="1022">
        <v>0</v>
      </c>
      <c r="L91" s="1023">
        <v>0.4057882572193528</v>
      </c>
    </row>
    <row r="92" spans="1:12" ht="18.95" hidden="1" customHeight="1">
      <c r="A92" s="991" t="s">
        <v>378</v>
      </c>
      <c r="B92" s="992" t="s">
        <v>47</v>
      </c>
      <c r="C92" s="993" t="s">
        <v>379</v>
      </c>
      <c r="D92" s="994" t="s">
        <v>41</v>
      </c>
      <c r="E92" s="1088">
        <v>0</v>
      </c>
      <c r="F92" s="1089">
        <v>0</v>
      </c>
      <c r="G92" s="1089">
        <v>0</v>
      </c>
      <c r="H92" s="1089">
        <v>0</v>
      </c>
      <c r="I92" s="1089">
        <v>0</v>
      </c>
      <c r="J92" s="1089">
        <v>0</v>
      </c>
      <c r="K92" s="1089">
        <v>0</v>
      </c>
      <c r="L92" s="1092">
        <v>0</v>
      </c>
    </row>
    <row r="93" spans="1:12" ht="18.95" hidden="1" customHeight="1">
      <c r="A93" s="991"/>
      <c r="B93" s="992"/>
      <c r="C93" s="993" t="s">
        <v>380</v>
      </c>
      <c r="D93" s="996" t="s">
        <v>42</v>
      </c>
      <c r="E93" s="1090">
        <v>0</v>
      </c>
      <c r="F93" s="1083">
        <v>0</v>
      </c>
      <c r="G93" s="1083">
        <v>0</v>
      </c>
      <c r="H93" s="1083">
        <v>0</v>
      </c>
      <c r="I93" s="1083">
        <v>0</v>
      </c>
      <c r="J93" s="1083">
        <v>0</v>
      </c>
      <c r="K93" s="1083">
        <v>0</v>
      </c>
      <c r="L93" s="1091">
        <v>0</v>
      </c>
    </row>
    <row r="94" spans="1:12" ht="18.95" hidden="1" customHeight="1">
      <c r="A94" s="991"/>
      <c r="B94" s="992"/>
      <c r="C94" s="993" t="s">
        <v>381</v>
      </c>
      <c r="D94" s="996" t="s">
        <v>43</v>
      </c>
      <c r="E94" s="1090">
        <v>0</v>
      </c>
      <c r="F94" s="1083">
        <v>0</v>
      </c>
      <c r="G94" s="1083">
        <v>0</v>
      </c>
      <c r="H94" s="1083">
        <v>0</v>
      </c>
      <c r="I94" s="1083">
        <v>0</v>
      </c>
      <c r="J94" s="1083">
        <v>0</v>
      </c>
      <c r="K94" s="1083">
        <v>0</v>
      </c>
      <c r="L94" s="1091">
        <v>0</v>
      </c>
    </row>
    <row r="95" spans="1:12" ht="18.95" hidden="1" customHeight="1">
      <c r="A95" s="995"/>
      <c r="B95" s="993"/>
      <c r="C95" s="993" t="s">
        <v>382</v>
      </c>
      <c r="D95" s="996" t="s">
        <v>44</v>
      </c>
      <c r="E95" s="1019">
        <v>0</v>
      </c>
      <c r="F95" s="953">
        <v>0</v>
      </c>
      <c r="G95" s="953">
        <v>0</v>
      </c>
      <c r="H95" s="953">
        <v>0</v>
      </c>
      <c r="I95" s="953">
        <v>0</v>
      </c>
      <c r="J95" s="953">
        <v>0</v>
      </c>
      <c r="K95" s="953">
        <v>0</v>
      </c>
      <c r="L95" s="1020">
        <v>0</v>
      </c>
    </row>
    <row r="96" spans="1:12" ht="18.95" hidden="1" customHeight="1">
      <c r="A96" s="997"/>
      <c r="B96" s="998"/>
      <c r="C96" s="998"/>
      <c r="D96" s="1001" t="s">
        <v>45</v>
      </c>
      <c r="E96" s="1021">
        <v>0</v>
      </c>
      <c r="F96" s="1022">
        <v>0</v>
      </c>
      <c r="G96" s="1022">
        <v>0</v>
      </c>
      <c r="H96" s="1022">
        <v>0</v>
      </c>
      <c r="I96" s="1022">
        <v>0</v>
      </c>
      <c r="J96" s="1022">
        <v>0</v>
      </c>
      <c r="K96" s="1022">
        <v>0</v>
      </c>
      <c r="L96" s="1023">
        <v>0</v>
      </c>
    </row>
    <row r="97" spans="1:12" ht="18.95" customHeight="1">
      <c r="A97" s="991" t="s">
        <v>383</v>
      </c>
      <c r="B97" s="992" t="s">
        <v>47</v>
      </c>
      <c r="C97" s="993" t="s">
        <v>113</v>
      </c>
      <c r="D97" s="996" t="s">
        <v>41</v>
      </c>
      <c r="E97" s="1088">
        <v>6340000</v>
      </c>
      <c r="F97" s="1083">
        <v>1633000</v>
      </c>
      <c r="G97" s="1083">
        <v>5000</v>
      </c>
      <c r="H97" s="1083">
        <v>3560000</v>
      </c>
      <c r="I97" s="1083">
        <v>1142000</v>
      </c>
      <c r="J97" s="1083">
        <v>0</v>
      </c>
      <c r="K97" s="1083">
        <v>0</v>
      </c>
      <c r="L97" s="1091">
        <v>0</v>
      </c>
    </row>
    <row r="98" spans="1:12" ht="18.95" customHeight="1">
      <c r="A98" s="991"/>
      <c r="B98" s="992"/>
      <c r="C98" s="993"/>
      <c r="D98" s="996" t="s">
        <v>42</v>
      </c>
      <c r="E98" s="1090">
        <v>45740000</v>
      </c>
      <c r="F98" s="1083">
        <v>23970700</v>
      </c>
      <c r="G98" s="1083">
        <v>5000</v>
      </c>
      <c r="H98" s="1083">
        <v>9376400</v>
      </c>
      <c r="I98" s="1083">
        <v>12387900</v>
      </c>
      <c r="J98" s="1083">
        <v>0</v>
      </c>
      <c r="K98" s="1083">
        <v>0</v>
      </c>
      <c r="L98" s="1091">
        <v>0</v>
      </c>
    </row>
    <row r="99" spans="1:12" ht="18.95" customHeight="1">
      <c r="A99" s="991"/>
      <c r="B99" s="992"/>
      <c r="C99" s="993"/>
      <c r="D99" s="996" t="s">
        <v>43</v>
      </c>
      <c r="E99" s="1090">
        <v>9927485.7200000007</v>
      </c>
      <c r="F99" s="1083">
        <v>8820549.5800000001</v>
      </c>
      <c r="G99" s="1083">
        <v>0</v>
      </c>
      <c r="H99" s="1083">
        <v>258936.14000000004</v>
      </c>
      <c r="I99" s="1083">
        <v>848000</v>
      </c>
      <c r="J99" s="1083">
        <v>0</v>
      </c>
      <c r="K99" s="1083">
        <v>0</v>
      </c>
      <c r="L99" s="1091">
        <v>0</v>
      </c>
    </row>
    <row r="100" spans="1:12" ht="18.95" customHeight="1">
      <c r="A100" s="995"/>
      <c r="B100" s="993"/>
      <c r="C100" s="993"/>
      <c r="D100" s="996" t="s">
        <v>44</v>
      </c>
      <c r="E100" s="1019">
        <v>1.5658494826498424</v>
      </c>
      <c r="F100" s="953">
        <v>5.4014388120024499</v>
      </c>
      <c r="G100" s="953">
        <v>0</v>
      </c>
      <c r="H100" s="953">
        <v>7.2734870786516873E-2</v>
      </c>
      <c r="I100" s="953">
        <v>0.74255691768826615</v>
      </c>
      <c r="J100" s="953">
        <v>0</v>
      </c>
      <c r="K100" s="953">
        <v>0</v>
      </c>
      <c r="L100" s="1020">
        <v>0</v>
      </c>
    </row>
    <row r="101" spans="1:12" ht="18.95" customHeight="1">
      <c r="A101" s="997"/>
      <c r="B101" s="998"/>
      <c r="C101" s="998"/>
      <c r="D101" s="999" t="s">
        <v>45</v>
      </c>
      <c r="E101" s="1021">
        <v>0.21704166418889376</v>
      </c>
      <c r="F101" s="1022">
        <v>0.36797213181091915</v>
      </c>
      <c r="G101" s="1022">
        <v>0</v>
      </c>
      <c r="H101" s="1022">
        <v>2.7615730984173036E-2</v>
      </c>
      <c r="I101" s="1022">
        <v>6.8453894526110157E-2</v>
      </c>
      <c r="J101" s="1022">
        <v>0</v>
      </c>
      <c r="K101" s="1022">
        <v>0</v>
      </c>
      <c r="L101" s="1023">
        <v>0</v>
      </c>
    </row>
    <row r="102" spans="1:12" ht="18.95" hidden="1" customHeight="1">
      <c r="A102" s="1008" t="s">
        <v>384</v>
      </c>
      <c r="B102" s="1004" t="s">
        <v>47</v>
      </c>
      <c r="C102" s="1009" t="s">
        <v>385</v>
      </c>
      <c r="D102" s="1006" t="s">
        <v>41</v>
      </c>
      <c r="E102" s="1088">
        <v>0</v>
      </c>
      <c r="F102" s="1083">
        <v>0</v>
      </c>
      <c r="G102" s="1083">
        <v>0</v>
      </c>
      <c r="H102" s="1083">
        <v>0</v>
      </c>
      <c r="I102" s="1083">
        <v>0</v>
      </c>
      <c r="J102" s="1083">
        <v>0</v>
      </c>
      <c r="K102" s="1083">
        <v>0</v>
      </c>
      <c r="L102" s="1091">
        <v>0</v>
      </c>
    </row>
    <row r="103" spans="1:12" ht="18.95" hidden="1" customHeight="1">
      <c r="A103" s="991"/>
      <c r="B103" s="992"/>
      <c r="C103" s="993" t="s">
        <v>386</v>
      </c>
      <c r="D103" s="996" t="s">
        <v>42</v>
      </c>
      <c r="E103" s="1090">
        <v>0</v>
      </c>
      <c r="F103" s="1083">
        <v>0</v>
      </c>
      <c r="G103" s="1083">
        <v>0</v>
      </c>
      <c r="H103" s="1083">
        <v>0</v>
      </c>
      <c r="I103" s="1083">
        <v>0</v>
      </c>
      <c r="J103" s="1083">
        <v>0</v>
      </c>
      <c r="K103" s="1083">
        <v>0</v>
      </c>
      <c r="L103" s="1091">
        <v>0</v>
      </c>
    </row>
    <row r="104" spans="1:12" ht="18.95" hidden="1" customHeight="1">
      <c r="A104" s="991"/>
      <c r="B104" s="992"/>
      <c r="C104" s="993"/>
      <c r="D104" s="996" t="s">
        <v>43</v>
      </c>
      <c r="E104" s="1090">
        <v>0</v>
      </c>
      <c r="F104" s="1083">
        <v>0</v>
      </c>
      <c r="G104" s="1083">
        <v>0</v>
      </c>
      <c r="H104" s="1083">
        <v>0</v>
      </c>
      <c r="I104" s="1083">
        <v>0</v>
      </c>
      <c r="J104" s="1083">
        <v>0</v>
      </c>
      <c r="K104" s="1083">
        <v>0</v>
      </c>
      <c r="L104" s="1091">
        <v>0</v>
      </c>
    </row>
    <row r="105" spans="1:12" ht="18.95" hidden="1" customHeight="1">
      <c r="A105" s="995"/>
      <c r="B105" s="993"/>
      <c r="C105" s="993"/>
      <c r="D105" s="996" t="s">
        <v>44</v>
      </c>
      <c r="E105" s="1019">
        <v>0</v>
      </c>
      <c r="F105" s="953">
        <v>0</v>
      </c>
      <c r="G105" s="953">
        <v>0</v>
      </c>
      <c r="H105" s="953">
        <v>0</v>
      </c>
      <c r="I105" s="953">
        <v>0</v>
      </c>
      <c r="J105" s="953">
        <v>0</v>
      </c>
      <c r="K105" s="953">
        <v>0</v>
      </c>
      <c r="L105" s="1020">
        <v>0</v>
      </c>
    </row>
    <row r="106" spans="1:12" ht="18.95" hidden="1" customHeight="1">
      <c r="A106" s="997"/>
      <c r="B106" s="998"/>
      <c r="C106" s="998"/>
      <c r="D106" s="1002" t="s">
        <v>45</v>
      </c>
      <c r="E106" s="1021">
        <v>0</v>
      </c>
      <c r="F106" s="1022">
        <v>0</v>
      </c>
      <c r="G106" s="1022">
        <v>0</v>
      </c>
      <c r="H106" s="1022">
        <v>0</v>
      </c>
      <c r="I106" s="1022">
        <v>0</v>
      </c>
      <c r="J106" s="1022">
        <v>0</v>
      </c>
      <c r="K106" s="1022">
        <v>0</v>
      </c>
      <c r="L106" s="1023">
        <v>0</v>
      </c>
    </row>
    <row r="107" spans="1:12" ht="18.95" customHeight="1">
      <c r="A107" s="991" t="s">
        <v>387</v>
      </c>
      <c r="B107" s="992" t="s">
        <v>47</v>
      </c>
      <c r="C107" s="993" t="s">
        <v>388</v>
      </c>
      <c r="D107" s="1007" t="s">
        <v>41</v>
      </c>
      <c r="E107" s="1088">
        <v>2902905000</v>
      </c>
      <c r="F107" s="1083">
        <v>2636154000</v>
      </c>
      <c r="G107" s="1083">
        <v>4694000</v>
      </c>
      <c r="H107" s="1083">
        <v>198723000</v>
      </c>
      <c r="I107" s="1083">
        <v>55726000</v>
      </c>
      <c r="J107" s="1083">
        <v>0</v>
      </c>
      <c r="K107" s="1083">
        <v>0</v>
      </c>
      <c r="L107" s="1091">
        <v>7608000</v>
      </c>
    </row>
    <row r="108" spans="1:12" ht="18.95" customHeight="1">
      <c r="A108" s="991"/>
      <c r="B108" s="992"/>
      <c r="C108" s="993" t="s">
        <v>389</v>
      </c>
      <c r="D108" s="996" t="s">
        <v>42</v>
      </c>
      <c r="E108" s="1090">
        <v>3052258891</v>
      </c>
      <c r="F108" s="1083">
        <v>2661940531</v>
      </c>
      <c r="G108" s="1083">
        <v>4494879</v>
      </c>
      <c r="H108" s="1083">
        <v>266187202.40000001</v>
      </c>
      <c r="I108" s="1083">
        <v>108718478.59999999</v>
      </c>
      <c r="J108" s="1083">
        <v>0</v>
      </c>
      <c r="K108" s="1083">
        <v>0</v>
      </c>
      <c r="L108" s="1091">
        <v>10917800</v>
      </c>
    </row>
    <row r="109" spans="1:12" ht="18.95" customHeight="1">
      <c r="A109" s="991"/>
      <c r="B109" s="992"/>
      <c r="C109" s="993"/>
      <c r="D109" s="996" t="s">
        <v>43</v>
      </c>
      <c r="E109" s="1090">
        <v>1367036882.5800004</v>
      </c>
      <c r="F109" s="1083">
        <v>1260610307.2800002</v>
      </c>
      <c r="G109" s="1083">
        <v>857524.23</v>
      </c>
      <c r="H109" s="1083">
        <v>81250042.710000038</v>
      </c>
      <c r="I109" s="1083">
        <v>21063422.879999999</v>
      </c>
      <c r="J109" s="1083">
        <v>0</v>
      </c>
      <c r="K109" s="1083">
        <v>0</v>
      </c>
      <c r="L109" s="1091">
        <v>3255585.48</v>
      </c>
    </row>
    <row r="110" spans="1:12" ht="18.95" customHeight="1">
      <c r="A110" s="991"/>
      <c r="B110" s="993"/>
      <c r="C110" s="993"/>
      <c r="D110" s="996" t="s">
        <v>44</v>
      </c>
      <c r="E110" s="1019">
        <v>0.47092029624806886</v>
      </c>
      <c r="F110" s="953">
        <v>0.47820055553658863</v>
      </c>
      <c r="G110" s="953">
        <v>0.18268517895185343</v>
      </c>
      <c r="H110" s="953">
        <v>0.40886078969218481</v>
      </c>
      <c r="I110" s="953">
        <v>0.37798196317697302</v>
      </c>
      <c r="J110" s="953">
        <v>0</v>
      </c>
      <c r="K110" s="953">
        <v>0</v>
      </c>
      <c r="L110" s="1020">
        <v>0.42791607255520503</v>
      </c>
    </row>
    <row r="111" spans="1:12" ht="18.95" customHeight="1">
      <c r="A111" s="997"/>
      <c r="B111" s="998"/>
      <c r="C111" s="998"/>
      <c r="D111" s="996" t="s">
        <v>45</v>
      </c>
      <c r="E111" s="1021">
        <v>0.44787710721750845</v>
      </c>
      <c r="F111" s="1022">
        <v>0.47356817051297234</v>
      </c>
      <c r="G111" s="1022">
        <v>0.19077804541568305</v>
      </c>
      <c r="H111" s="1022">
        <v>0.30523647259309428</v>
      </c>
      <c r="I111" s="1022">
        <v>0.19374280390270288</v>
      </c>
      <c r="J111" s="1022">
        <v>0</v>
      </c>
      <c r="K111" s="1022">
        <v>0</v>
      </c>
      <c r="L111" s="1023">
        <v>0.29819061349356096</v>
      </c>
    </row>
    <row r="112" spans="1:12" ht="18.95" customHeight="1">
      <c r="A112" s="991" t="s">
        <v>390</v>
      </c>
      <c r="B112" s="992" t="s">
        <v>47</v>
      </c>
      <c r="C112" s="993" t="s">
        <v>391</v>
      </c>
      <c r="D112" s="994" t="s">
        <v>41</v>
      </c>
      <c r="E112" s="1088">
        <v>100518000</v>
      </c>
      <c r="F112" s="1083">
        <v>100518000</v>
      </c>
      <c r="G112" s="1083">
        <v>0</v>
      </c>
      <c r="H112" s="1083">
        <v>0</v>
      </c>
      <c r="I112" s="1083">
        <v>0</v>
      </c>
      <c r="J112" s="1083">
        <v>0</v>
      </c>
      <c r="K112" s="1083">
        <v>0</v>
      </c>
      <c r="L112" s="1091">
        <v>0</v>
      </c>
    </row>
    <row r="113" spans="1:12" ht="18.95" customHeight="1">
      <c r="A113" s="991"/>
      <c r="B113" s="992"/>
      <c r="C113" s="993"/>
      <c r="D113" s="996" t="s">
        <v>42</v>
      </c>
      <c r="E113" s="1090">
        <v>100518000</v>
      </c>
      <c r="F113" s="1083">
        <v>100518000</v>
      </c>
      <c r="G113" s="1083">
        <v>0</v>
      </c>
      <c r="H113" s="1083">
        <v>0</v>
      </c>
      <c r="I113" s="1083">
        <v>0</v>
      </c>
      <c r="J113" s="1083">
        <v>0</v>
      </c>
      <c r="K113" s="1083">
        <v>0</v>
      </c>
      <c r="L113" s="1091">
        <v>0</v>
      </c>
    </row>
    <row r="114" spans="1:12" ht="18.95" customHeight="1">
      <c r="A114" s="991"/>
      <c r="B114" s="992"/>
      <c r="C114" s="993"/>
      <c r="D114" s="996" t="s">
        <v>43</v>
      </c>
      <c r="E114" s="1090">
        <v>33758865.810000002</v>
      </c>
      <c r="F114" s="1083">
        <v>33758865.810000002</v>
      </c>
      <c r="G114" s="1083">
        <v>0</v>
      </c>
      <c r="H114" s="1083">
        <v>0</v>
      </c>
      <c r="I114" s="1083">
        <v>0</v>
      </c>
      <c r="J114" s="1083">
        <v>0</v>
      </c>
      <c r="K114" s="1083">
        <v>0</v>
      </c>
      <c r="L114" s="1091">
        <v>0</v>
      </c>
    </row>
    <row r="115" spans="1:12" ht="18.95" customHeight="1">
      <c r="A115" s="995"/>
      <c r="B115" s="993"/>
      <c r="C115" s="993"/>
      <c r="D115" s="996" t="s">
        <v>44</v>
      </c>
      <c r="E115" s="1019">
        <v>0.33584896048468932</v>
      </c>
      <c r="F115" s="953">
        <v>0.33584896048468932</v>
      </c>
      <c r="G115" s="953">
        <v>0</v>
      </c>
      <c r="H115" s="953">
        <v>0</v>
      </c>
      <c r="I115" s="953">
        <v>0</v>
      </c>
      <c r="J115" s="953">
        <v>0</v>
      </c>
      <c r="K115" s="953">
        <v>0</v>
      </c>
      <c r="L115" s="1020">
        <v>0</v>
      </c>
    </row>
    <row r="116" spans="1:12" ht="18.95" customHeight="1">
      <c r="A116" s="997"/>
      <c r="B116" s="998"/>
      <c r="C116" s="998"/>
      <c r="D116" s="1001" t="s">
        <v>45</v>
      </c>
      <c r="E116" s="1021">
        <v>0.33584896048468932</v>
      </c>
      <c r="F116" s="1022">
        <v>0.33584896048468932</v>
      </c>
      <c r="G116" s="1022">
        <v>0</v>
      </c>
      <c r="H116" s="1022">
        <v>0</v>
      </c>
      <c r="I116" s="1022">
        <v>0</v>
      </c>
      <c r="J116" s="1022">
        <v>0</v>
      </c>
      <c r="K116" s="1022">
        <v>0</v>
      </c>
      <c r="L116" s="1023">
        <v>0</v>
      </c>
    </row>
    <row r="117" spans="1:12" ht="18.95" customHeight="1">
      <c r="A117" s="991" t="s">
        <v>392</v>
      </c>
      <c r="B117" s="992" t="s">
        <v>47</v>
      </c>
      <c r="C117" s="993" t="s">
        <v>393</v>
      </c>
      <c r="D117" s="994" t="s">
        <v>41</v>
      </c>
      <c r="E117" s="1165">
        <v>0</v>
      </c>
      <c r="F117" s="1164">
        <v>0</v>
      </c>
      <c r="G117" s="1164">
        <v>0</v>
      </c>
      <c r="H117" s="1164">
        <v>0</v>
      </c>
      <c r="I117" s="1164">
        <v>0</v>
      </c>
      <c r="J117" s="1164">
        <v>0</v>
      </c>
      <c r="K117" s="1164">
        <v>0</v>
      </c>
      <c r="L117" s="1167">
        <v>0</v>
      </c>
    </row>
    <row r="118" spans="1:12" ht="18.95" customHeight="1">
      <c r="A118" s="991"/>
      <c r="B118" s="992"/>
      <c r="C118" s="993" t="s">
        <v>394</v>
      </c>
      <c r="D118" s="996" t="s">
        <v>42</v>
      </c>
      <c r="E118" s="1090">
        <v>46772</v>
      </c>
      <c r="F118" s="1083">
        <v>46772</v>
      </c>
      <c r="G118" s="1083">
        <v>0</v>
      </c>
      <c r="H118" s="1083">
        <v>0</v>
      </c>
      <c r="I118" s="1083">
        <v>0</v>
      </c>
      <c r="J118" s="1083">
        <v>0</v>
      </c>
      <c r="K118" s="1083">
        <v>0</v>
      </c>
      <c r="L118" s="1091">
        <v>0</v>
      </c>
    </row>
    <row r="119" spans="1:12" ht="18.95" customHeight="1">
      <c r="A119" s="991"/>
      <c r="B119" s="992"/>
      <c r="C119" s="993" t="s">
        <v>395</v>
      </c>
      <c r="D119" s="996" t="s">
        <v>43</v>
      </c>
      <c r="E119" s="1090">
        <v>0</v>
      </c>
      <c r="F119" s="1083">
        <v>0</v>
      </c>
      <c r="G119" s="1083">
        <v>0</v>
      </c>
      <c r="H119" s="1083">
        <v>0</v>
      </c>
      <c r="I119" s="1083">
        <v>0</v>
      </c>
      <c r="J119" s="1083">
        <v>0</v>
      </c>
      <c r="K119" s="1083">
        <v>0</v>
      </c>
      <c r="L119" s="1091">
        <v>0</v>
      </c>
    </row>
    <row r="120" spans="1:12" ht="18.95" customHeight="1">
      <c r="A120" s="995"/>
      <c r="B120" s="993"/>
      <c r="C120" s="993" t="s">
        <v>396</v>
      </c>
      <c r="D120" s="996" t="s">
        <v>44</v>
      </c>
      <c r="E120" s="1019">
        <v>0</v>
      </c>
      <c r="F120" s="953">
        <v>0</v>
      </c>
      <c r="G120" s="953">
        <v>0</v>
      </c>
      <c r="H120" s="953">
        <v>0</v>
      </c>
      <c r="I120" s="953">
        <v>0</v>
      </c>
      <c r="J120" s="953">
        <v>0</v>
      </c>
      <c r="K120" s="953">
        <v>0</v>
      </c>
      <c r="L120" s="1020">
        <v>0</v>
      </c>
    </row>
    <row r="121" spans="1:12" ht="18.95" customHeight="1">
      <c r="A121" s="997"/>
      <c r="B121" s="998"/>
      <c r="C121" s="998" t="s">
        <v>397</v>
      </c>
      <c r="D121" s="1001" t="s">
        <v>45</v>
      </c>
      <c r="E121" s="1021">
        <v>0</v>
      </c>
      <c r="F121" s="1022">
        <v>0</v>
      </c>
      <c r="G121" s="1022">
        <v>0</v>
      </c>
      <c r="H121" s="1022">
        <v>0</v>
      </c>
      <c r="I121" s="1022">
        <v>0</v>
      </c>
      <c r="J121" s="1022">
        <v>0</v>
      </c>
      <c r="K121" s="1022">
        <v>0</v>
      </c>
      <c r="L121" s="1023">
        <v>0</v>
      </c>
    </row>
    <row r="122" spans="1:12" ht="18.95" hidden="1" customHeight="1">
      <c r="A122" s="991" t="s">
        <v>398</v>
      </c>
      <c r="B122" s="992" t="s">
        <v>47</v>
      </c>
      <c r="C122" s="993" t="s">
        <v>399</v>
      </c>
      <c r="D122" s="994" t="s">
        <v>41</v>
      </c>
      <c r="E122" s="1088">
        <v>0</v>
      </c>
      <c r="F122" s="1083">
        <v>0</v>
      </c>
      <c r="G122" s="1083">
        <v>0</v>
      </c>
      <c r="H122" s="1083">
        <v>0</v>
      </c>
      <c r="I122" s="1083">
        <v>0</v>
      </c>
      <c r="J122" s="1083">
        <v>0</v>
      </c>
      <c r="K122" s="1083">
        <v>0</v>
      </c>
      <c r="L122" s="1091">
        <v>0</v>
      </c>
    </row>
    <row r="123" spans="1:12" ht="18.95" hidden="1" customHeight="1">
      <c r="A123" s="991"/>
      <c r="B123" s="992"/>
      <c r="C123" s="993"/>
      <c r="D123" s="996" t="s">
        <v>42</v>
      </c>
      <c r="E123" s="1090">
        <v>0</v>
      </c>
      <c r="F123" s="1083">
        <v>0</v>
      </c>
      <c r="G123" s="1083">
        <v>0</v>
      </c>
      <c r="H123" s="1083">
        <v>0</v>
      </c>
      <c r="I123" s="1083">
        <v>0</v>
      </c>
      <c r="J123" s="1083">
        <v>0</v>
      </c>
      <c r="K123" s="1083">
        <v>0</v>
      </c>
      <c r="L123" s="1091">
        <v>0</v>
      </c>
    </row>
    <row r="124" spans="1:12" ht="18.95" hidden="1" customHeight="1">
      <c r="A124" s="991"/>
      <c r="B124" s="992"/>
      <c r="C124" s="993"/>
      <c r="D124" s="996" t="s">
        <v>43</v>
      </c>
      <c r="E124" s="1090">
        <v>0</v>
      </c>
      <c r="F124" s="1083">
        <v>0</v>
      </c>
      <c r="G124" s="1083">
        <v>0</v>
      </c>
      <c r="H124" s="1083">
        <v>0</v>
      </c>
      <c r="I124" s="1083">
        <v>0</v>
      </c>
      <c r="J124" s="1083">
        <v>0</v>
      </c>
      <c r="K124" s="1083">
        <v>0</v>
      </c>
      <c r="L124" s="1091">
        <v>0</v>
      </c>
    </row>
    <row r="125" spans="1:12" ht="18.95" hidden="1" customHeight="1">
      <c r="A125" s="995"/>
      <c r="B125" s="993"/>
      <c r="C125" s="993"/>
      <c r="D125" s="996" t="s">
        <v>44</v>
      </c>
      <c r="E125" s="1019">
        <v>0</v>
      </c>
      <c r="F125" s="953">
        <v>0</v>
      </c>
      <c r="G125" s="953">
        <v>0</v>
      </c>
      <c r="H125" s="953">
        <v>0</v>
      </c>
      <c r="I125" s="953">
        <v>0</v>
      </c>
      <c r="J125" s="953">
        <v>0</v>
      </c>
      <c r="K125" s="953">
        <v>0</v>
      </c>
      <c r="L125" s="1020">
        <v>0</v>
      </c>
    </row>
    <row r="126" spans="1:12" ht="18.95" hidden="1" customHeight="1">
      <c r="A126" s="997"/>
      <c r="B126" s="998"/>
      <c r="C126" s="998"/>
      <c r="D126" s="1001" t="s">
        <v>45</v>
      </c>
      <c r="E126" s="1021">
        <v>0</v>
      </c>
      <c r="F126" s="1022">
        <v>0</v>
      </c>
      <c r="G126" s="1022">
        <v>0</v>
      </c>
      <c r="H126" s="1022">
        <v>0</v>
      </c>
      <c r="I126" s="1022">
        <v>0</v>
      </c>
      <c r="J126" s="1022">
        <v>0</v>
      </c>
      <c r="K126" s="1022">
        <v>0</v>
      </c>
      <c r="L126" s="1023">
        <v>0</v>
      </c>
    </row>
    <row r="127" spans="1:12" ht="18.95" customHeight="1">
      <c r="A127" s="991" t="s">
        <v>400</v>
      </c>
      <c r="B127" s="992" t="s">
        <v>47</v>
      </c>
      <c r="C127" s="993" t="s">
        <v>401</v>
      </c>
      <c r="D127" s="994" t="s">
        <v>41</v>
      </c>
      <c r="E127" s="1088">
        <v>91058000</v>
      </c>
      <c r="F127" s="1083">
        <v>70677000</v>
      </c>
      <c r="G127" s="1083">
        <v>0</v>
      </c>
      <c r="H127" s="1083">
        <v>14600000</v>
      </c>
      <c r="I127" s="1083">
        <v>4431000</v>
      </c>
      <c r="J127" s="1083">
        <v>0</v>
      </c>
      <c r="K127" s="1083">
        <v>0</v>
      </c>
      <c r="L127" s="1091">
        <v>1350000</v>
      </c>
    </row>
    <row r="128" spans="1:12" ht="18.95" customHeight="1">
      <c r="A128" s="995"/>
      <c r="B128" s="993"/>
      <c r="C128" s="993"/>
      <c r="D128" s="996" t="s">
        <v>42</v>
      </c>
      <c r="E128" s="1090">
        <v>86239327.859999999</v>
      </c>
      <c r="F128" s="1083">
        <v>71311012.469999999</v>
      </c>
      <c r="G128" s="1083">
        <v>0</v>
      </c>
      <c r="H128" s="1083">
        <v>9719592.3900000006</v>
      </c>
      <c r="I128" s="1083">
        <v>3779817</v>
      </c>
      <c r="J128" s="1083">
        <v>0</v>
      </c>
      <c r="K128" s="1083">
        <v>0</v>
      </c>
      <c r="L128" s="1091">
        <v>1428906</v>
      </c>
    </row>
    <row r="129" spans="1:12" ht="18.95" customHeight="1">
      <c r="A129" s="995"/>
      <c r="B129" s="993"/>
      <c r="C129" s="993"/>
      <c r="D129" s="996" t="s">
        <v>43</v>
      </c>
      <c r="E129" s="1090">
        <v>2085594.09</v>
      </c>
      <c r="F129" s="1083">
        <v>1748903.25</v>
      </c>
      <c r="G129" s="1083">
        <v>0</v>
      </c>
      <c r="H129" s="1083">
        <v>0</v>
      </c>
      <c r="I129" s="1083">
        <v>0</v>
      </c>
      <c r="J129" s="1083">
        <v>0</v>
      </c>
      <c r="K129" s="1083">
        <v>0</v>
      </c>
      <c r="L129" s="1091">
        <v>336690.84</v>
      </c>
    </row>
    <row r="130" spans="1:12" ht="18.95" customHeight="1">
      <c r="A130" s="995"/>
      <c r="B130" s="993"/>
      <c r="C130" s="993"/>
      <c r="D130" s="996" t="s">
        <v>44</v>
      </c>
      <c r="E130" s="1019">
        <v>2.290401820817501E-2</v>
      </c>
      <c r="F130" s="953">
        <v>2.4745012521753894E-2</v>
      </c>
      <c r="G130" s="953">
        <v>0</v>
      </c>
      <c r="H130" s="953">
        <v>0</v>
      </c>
      <c r="I130" s="953">
        <v>0</v>
      </c>
      <c r="J130" s="953">
        <v>0</v>
      </c>
      <c r="K130" s="953">
        <v>0</v>
      </c>
      <c r="L130" s="1020">
        <v>0.24940062222222223</v>
      </c>
    </row>
    <row r="131" spans="1:12" ht="18.95" customHeight="1">
      <c r="A131" s="997"/>
      <c r="B131" s="998"/>
      <c r="C131" s="998"/>
      <c r="D131" s="999" t="s">
        <v>45</v>
      </c>
      <c r="E131" s="1021">
        <v>2.4183793424106124E-2</v>
      </c>
      <c r="F131" s="1022">
        <v>2.4525009383869711E-2</v>
      </c>
      <c r="G131" s="1022">
        <v>0</v>
      </c>
      <c r="H131" s="1022">
        <v>0</v>
      </c>
      <c r="I131" s="1022">
        <v>0</v>
      </c>
      <c r="J131" s="1022">
        <v>0</v>
      </c>
      <c r="K131" s="1022">
        <v>0</v>
      </c>
      <c r="L131" s="1023">
        <v>0.23562840382782355</v>
      </c>
    </row>
    <row r="132" spans="1:12" ht="18.95" customHeight="1">
      <c r="A132" s="1008" t="s">
        <v>402</v>
      </c>
      <c r="B132" s="1004" t="s">
        <v>47</v>
      </c>
      <c r="C132" s="1009" t="s">
        <v>115</v>
      </c>
      <c r="D132" s="1006" t="s">
        <v>41</v>
      </c>
      <c r="E132" s="1088">
        <v>300090000</v>
      </c>
      <c r="F132" s="1083">
        <v>76150000</v>
      </c>
      <c r="G132" s="1083">
        <v>6025000</v>
      </c>
      <c r="H132" s="1083">
        <v>217698000</v>
      </c>
      <c r="I132" s="1083">
        <v>217000</v>
      </c>
      <c r="J132" s="1083">
        <v>0</v>
      </c>
      <c r="K132" s="1083">
        <v>0</v>
      </c>
      <c r="L132" s="1091">
        <v>0</v>
      </c>
    </row>
    <row r="133" spans="1:12" ht="18.95" customHeight="1">
      <c r="A133" s="991"/>
      <c r="B133" s="993"/>
      <c r="C133" s="993"/>
      <c r="D133" s="996" t="s">
        <v>42</v>
      </c>
      <c r="E133" s="1090">
        <v>306527075</v>
      </c>
      <c r="F133" s="1083">
        <v>76238840</v>
      </c>
      <c r="G133" s="1083">
        <v>6037064</v>
      </c>
      <c r="H133" s="1083">
        <v>217685936</v>
      </c>
      <c r="I133" s="1083">
        <v>6565235</v>
      </c>
      <c r="J133" s="1083">
        <v>0</v>
      </c>
      <c r="K133" s="1083">
        <v>0</v>
      </c>
      <c r="L133" s="1091">
        <v>0</v>
      </c>
    </row>
    <row r="134" spans="1:12" ht="18.95" customHeight="1">
      <c r="A134" s="991"/>
      <c r="B134" s="993"/>
      <c r="C134" s="993"/>
      <c r="D134" s="996" t="s">
        <v>43</v>
      </c>
      <c r="E134" s="1090">
        <v>74261397.480000064</v>
      </c>
      <c r="F134" s="1083">
        <v>7799538.71</v>
      </c>
      <c r="G134" s="1083">
        <v>349682.91000000009</v>
      </c>
      <c r="H134" s="1083">
        <v>66112175.860000066</v>
      </c>
      <c r="I134" s="1083">
        <v>0</v>
      </c>
      <c r="J134" s="1083">
        <v>0</v>
      </c>
      <c r="K134" s="1083">
        <v>0</v>
      </c>
      <c r="L134" s="1091">
        <v>0</v>
      </c>
    </row>
    <row r="135" spans="1:12" ht="18.95" customHeight="1">
      <c r="A135" s="991"/>
      <c r="B135" s="993"/>
      <c r="C135" s="993"/>
      <c r="D135" s="996" t="s">
        <v>44</v>
      </c>
      <c r="E135" s="682">
        <v>0.24746375247425795</v>
      </c>
      <c r="F135" s="953">
        <v>0.10242335797767564</v>
      </c>
      <c r="G135" s="953">
        <v>5.8038657261410803E-2</v>
      </c>
      <c r="H135" s="953">
        <v>0.30368756653712975</v>
      </c>
      <c r="I135" s="953">
        <v>0</v>
      </c>
      <c r="J135" s="953">
        <v>0</v>
      </c>
      <c r="K135" s="953">
        <v>0</v>
      </c>
      <c r="L135" s="1020">
        <v>0</v>
      </c>
    </row>
    <row r="136" spans="1:12" ht="18.95" customHeight="1">
      <c r="A136" s="1010"/>
      <c r="B136" s="998"/>
      <c r="C136" s="998"/>
      <c r="D136" s="999" t="s">
        <v>45</v>
      </c>
      <c r="E136" s="1021">
        <v>0.24226700848530286</v>
      </c>
      <c r="F136" s="1022">
        <v>0.10230400554363105</v>
      </c>
      <c r="G136" s="1022">
        <v>5.7922677314668207E-2</v>
      </c>
      <c r="H136" s="1022">
        <v>0.30370439668642657</v>
      </c>
      <c r="I136" s="1022">
        <v>0</v>
      </c>
      <c r="J136" s="1022">
        <v>0</v>
      </c>
      <c r="K136" s="1022">
        <v>0</v>
      </c>
      <c r="L136" s="1023">
        <v>0</v>
      </c>
    </row>
    <row r="137" spans="1:12" ht="18.95" customHeight="1">
      <c r="A137" s="991" t="s">
        <v>403</v>
      </c>
      <c r="B137" s="992" t="s">
        <v>47</v>
      </c>
      <c r="C137" s="993" t="s">
        <v>404</v>
      </c>
      <c r="D137" s="1007" t="s">
        <v>41</v>
      </c>
      <c r="E137" s="1088">
        <v>4316416000</v>
      </c>
      <c r="F137" s="1083">
        <v>2990871000</v>
      </c>
      <c r="G137" s="1083">
        <v>10200000</v>
      </c>
      <c r="H137" s="1083">
        <v>1298178000</v>
      </c>
      <c r="I137" s="1083">
        <v>17027000</v>
      </c>
      <c r="J137" s="1083">
        <v>0</v>
      </c>
      <c r="K137" s="1083">
        <v>0</v>
      </c>
      <c r="L137" s="1091">
        <v>140000</v>
      </c>
    </row>
    <row r="138" spans="1:12" ht="18.95" customHeight="1">
      <c r="A138" s="991"/>
      <c r="B138" s="992"/>
      <c r="C138" s="993"/>
      <c r="D138" s="996" t="s">
        <v>42</v>
      </c>
      <c r="E138" s="1090">
        <v>4637998527.6200008</v>
      </c>
      <c r="F138" s="1083">
        <v>3039604003.6700001</v>
      </c>
      <c r="G138" s="1083">
        <v>11519720.420000002</v>
      </c>
      <c r="H138" s="1083">
        <v>1473840526.1900001</v>
      </c>
      <c r="I138" s="1083">
        <v>112888127.33999999</v>
      </c>
      <c r="J138" s="1083">
        <v>0</v>
      </c>
      <c r="K138" s="1083">
        <v>0</v>
      </c>
      <c r="L138" s="1091">
        <v>146150</v>
      </c>
    </row>
    <row r="139" spans="1:12" ht="18.95" customHeight="1">
      <c r="A139" s="991"/>
      <c r="B139" s="992"/>
      <c r="C139" s="993"/>
      <c r="D139" s="996" t="s">
        <v>43</v>
      </c>
      <c r="E139" s="1090">
        <v>1415512001.9399998</v>
      </c>
      <c r="F139" s="1083">
        <v>890854346.03999972</v>
      </c>
      <c r="G139" s="1083">
        <v>4153481.4999999995</v>
      </c>
      <c r="H139" s="1083">
        <v>454224617.81000006</v>
      </c>
      <c r="I139" s="1083">
        <v>66274831.589999996</v>
      </c>
      <c r="J139" s="1083">
        <v>0</v>
      </c>
      <c r="K139" s="1083">
        <v>0</v>
      </c>
      <c r="L139" s="1091">
        <v>4725</v>
      </c>
    </row>
    <row r="140" spans="1:12" ht="18.95" customHeight="1">
      <c r="A140" s="991"/>
      <c r="B140" s="993"/>
      <c r="C140" s="993"/>
      <c r="D140" s="996" t="s">
        <v>44</v>
      </c>
      <c r="E140" s="1019">
        <v>0.32793688141736105</v>
      </c>
      <c r="F140" s="953">
        <v>0.29785783005686295</v>
      </c>
      <c r="G140" s="953">
        <v>0.40720406862745095</v>
      </c>
      <c r="H140" s="953">
        <v>0.34989394197868096</v>
      </c>
      <c r="I140" s="1081">
        <v>3.8923375574088213</v>
      </c>
      <c r="J140" s="953">
        <v>0</v>
      </c>
      <c r="K140" s="953">
        <v>0</v>
      </c>
      <c r="L140" s="1020">
        <v>3.3750000000000002E-2</v>
      </c>
    </row>
    <row r="141" spans="1:12" ht="18.95" customHeight="1">
      <c r="A141" s="997"/>
      <c r="B141" s="998"/>
      <c r="C141" s="998"/>
      <c r="D141" s="999" t="s">
        <v>45</v>
      </c>
      <c r="E141" s="1021">
        <v>0.30519888988976734</v>
      </c>
      <c r="F141" s="1022">
        <v>0.29308237025756889</v>
      </c>
      <c r="G141" s="1022">
        <v>0.36055401941777326</v>
      </c>
      <c r="H141" s="1022">
        <v>0.30819115754959486</v>
      </c>
      <c r="I141" s="1022">
        <v>0.58708416156458498</v>
      </c>
      <c r="J141" s="1022">
        <v>0</v>
      </c>
      <c r="K141" s="1022">
        <v>0</v>
      </c>
      <c r="L141" s="1023">
        <v>3.232979815258296E-2</v>
      </c>
    </row>
    <row r="142" spans="1:12" ht="18.95" customHeight="1">
      <c r="A142" s="991" t="s">
        <v>405</v>
      </c>
      <c r="B142" s="992" t="s">
        <v>47</v>
      </c>
      <c r="C142" s="993" t="s">
        <v>406</v>
      </c>
      <c r="D142" s="1006" t="s">
        <v>41</v>
      </c>
      <c r="E142" s="1088">
        <v>3987888000</v>
      </c>
      <c r="F142" s="1083">
        <v>3987581000</v>
      </c>
      <c r="G142" s="1083">
        <v>12000</v>
      </c>
      <c r="H142" s="1083">
        <v>48000</v>
      </c>
      <c r="I142" s="1083">
        <v>134000</v>
      </c>
      <c r="J142" s="1083">
        <v>0</v>
      </c>
      <c r="K142" s="1083">
        <v>0</v>
      </c>
      <c r="L142" s="1091">
        <v>113000</v>
      </c>
    </row>
    <row r="143" spans="1:12" ht="18.95" customHeight="1">
      <c r="A143" s="991"/>
      <c r="B143" s="992"/>
      <c r="C143" s="993"/>
      <c r="D143" s="996" t="s">
        <v>42</v>
      </c>
      <c r="E143" s="1090">
        <v>4103226119.6400008</v>
      </c>
      <c r="F143" s="1083">
        <v>4076542929.3600006</v>
      </c>
      <c r="G143" s="1083">
        <v>12000</v>
      </c>
      <c r="H143" s="1083">
        <v>554302</v>
      </c>
      <c r="I143" s="1083">
        <v>22141260</v>
      </c>
      <c r="J143" s="1083">
        <v>0</v>
      </c>
      <c r="K143" s="1083">
        <v>0</v>
      </c>
      <c r="L143" s="1091">
        <v>3975628.2800000007</v>
      </c>
    </row>
    <row r="144" spans="1:12" ht="18.95" customHeight="1">
      <c r="A144" s="991"/>
      <c r="B144" s="992"/>
      <c r="C144" s="993"/>
      <c r="D144" s="996" t="s">
        <v>43</v>
      </c>
      <c r="E144" s="1090">
        <v>1428524221.1800008</v>
      </c>
      <c r="F144" s="1083">
        <v>1427592311.2600007</v>
      </c>
      <c r="G144" s="1083">
        <v>4000</v>
      </c>
      <c r="H144" s="1083">
        <v>6109.4</v>
      </c>
      <c r="I144" s="1083">
        <v>0</v>
      </c>
      <c r="J144" s="1083">
        <v>0</v>
      </c>
      <c r="K144" s="1083">
        <v>0</v>
      </c>
      <c r="L144" s="1091">
        <v>921800.5199999999</v>
      </c>
    </row>
    <row r="145" spans="1:12" ht="18.95" customHeight="1">
      <c r="A145" s="991"/>
      <c r="B145" s="993"/>
      <c r="C145" s="993"/>
      <c r="D145" s="996" t="s">
        <v>44</v>
      </c>
      <c r="E145" s="1019">
        <v>0.35821573253311045</v>
      </c>
      <c r="F145" s="953">
        <v>0.35800960814589111</v>
      </c>
      <c r="G145" s="953">
        <v>0.33333333333333331</v>
      </c>
      <c r="H145" s="953">
        <v>0.12727916666666667</v>
      </c>
      <c r="I145" s="953">
        <v>0</v>
      </c>
      <c r="J145" s="953">
        <v>0</v>
      </c>
      <c r="K145" s="953">
        <v>0</v>
      </c>
      <c r="L145" s="1020">
        <v>8.1575267256637165</v>
      </c>
    </row>
    <row r="146" spans="1:12" ht="18.95" customHeight="1">
      <c r="A146" s="997"/>
      <c r="B146" s="998"/>
      <c r="C146" s="998"/>
      <c r="D146" s="999" t="s">
        <v>45</v>
      </c>
      <c r="E146" s="1021">
        <v>0.34814659965786465</v>
      </c>
      <c r="F146" s="1022">
        <v>0.35019680547903037</v>
      </c>
      <c r="G146" s="1022">
        <v>0.33333333333333331</v>
      </c>
      <c r="H146" s="1022">
        <v>1.1021789565976669E-2</v>
      </c>
      <c r="I146" s="1022">
        <v>0</v>
      </c>
      <c r="J146" s="1022">
        <v>0</v>
      </c>
      <c r="K146" s="1022">
        <v>0</v>
      </c>
      <c r="L146" s="1023">
        <v>0.2318628541398744</v>
      </c>
    </row>
    <row r="147" spans="1:12" ht="18.75" customHeight="1">
      <c r="A147" s="991" t="s">
        <v>407</v>
      </c>
      <c r="B147" s="992" t="s">
        <v>47</v>
      </c>
      <c r="C147" s="993" t="s">
        <v>408</v>
      </c>
      <c r="D147" s="996" t="s">
        <v>41</v>
      </c>
      <c r="E147" s="1090">
        <v>104830000</v>
      </c>
      <c r="F147" s="1083">
        <v>88825000</v>
      </c>
      <c r="G147" s="1083">
        <v>510000</v>
      </c>
      <c r="H147" s="1083">
        <v>15495000</v>
      </c>
      <c r="I147" s="1083">
        <v>0</v>
      </c>
      <c r="J147" s="1083">
        <v>0</v>
      </c>
      <c r="K147" s="1083">
        <v>0</v>
      </c>
      <c r="L147" s="1091">
        <v>0</v>
      </c>
    </row>
    <row r="148" spans="1:12" ht="18.95" customHeight="1">
      <c r="A148" s="991"/>
      <c r="B148" s="992"/>
      <c r="C148" s="993" t="s">
        <v>409</v>
      </c>
      <c r="D148" s="996" t="s">
        <v>42</v>
      </c>
      <c r="E148" s="1090">
        <v>163231349.64999998</v>
      </c>
      <c r="F148" s="1083">
        <v>145017873.64999998</v>
      </c>
      <c r="G148" s="1083">
        <v>516000</v>
      </c>
      <c r="H148" s="1083">
        <v>15489000</v>
      </c>
      <c r="I148" s="1083">
        <v>2208476</v>
      </c>
      <c r="J148" s="1083">
        <v>0</v>
      </c>
      <c r="K148" s="1083">
        <v>0</v>
      </c>
      <c r="L148" s="1091">
        <v>0</v>
      </c>
    </row>
    <row r="149" spans="1:12" ht="18.95" customHeight="1">
      <c r="A149" s="991"/>
      <c r="B149" s="992"/>
      <c r="C149" s="993"/>
      <c r="D149" s="996" t="s">
        <v>43</v>
      </c>
      <c r="E149" s="1090">
        <v>49048357.370000005</v>
      </c>
      <c r="F149" s="1083">
        <v>43843197.609999999</v>
      </c>
      <c r="G149" s="1083">
        <v>1632.1</v>
      </c>
      <c r="H149" s="1083">
        <v>4312812.66</v>
      </c>
      <c r="I149" s="1083">
        <v>890715</v>
      </c>
      <c r="J149" s="1083">
        <v>0</v>
      </c>
      <c r="K149" s="1083">
        <v>0</v>
      </c>
      <c r="L149" s="1091">
        <v>0</v>
      </c>
    </row>
    <row r="150" spans="1:12" ht="18.95" customHeight="1">
      <c r="A150" s="991"/>
      <c r="B150" s="993"/>
      <c r="C150" s="993"/>
      <c r="D150" s="996" t="s">
        <v>44</v>
      </c>
      <c r="E150" s="1019">
        <v>0.46788474072307551</v>
      </c>
      <c r="F150" s="953">
        <v>0.49359074145792287</v>
      </c>
      <c r="G150" s="953">
        <v>3.2001960784313723E-3</v>
      </c>
      <c r="H150" s="953">
        <v>0.27833576379477254</v>
      </c>
      <c r="I150" s="953">
        <v>0</v>
      </c>
      <c r="J150" s="953">
        <v>0</v>
      </c>
      <c r="K150" s="953">
        <v>0</v>
      </c>
      <c r="L150" s="1020">
        <v>0</v>
      </c>
    </row>
    <row r="151" spans="1:12" ht="18.95" customHeight="1">
      <c r="A151" s="997"/>
      <c r="B151" s="998"/>
      <c r="C151" s="998"/>
      <c r="D151" s="1001" t="s">
        <v>45</v>
      </c>
      <c r="E151" s="1021">
        <v>0.30048368450772051</v>
      </c>
      <c r="F151" s="1022">
        <v>0.30232961294009436</v>
      </c>
      <c r="G151" s="1022">
        <v>3.1629844961240309E-3</v>
      </c>
      <c r="H151" s="1022">
        <v>0.27844358318806894</v>
      </c>
      <c r="I151" s="1022">
        <v>0.40331658573604601</v>
      </c>
      <c r="J151" s="1022">
        <v>0</v>
      </c>
      <c r="K151" s="1022">
        <v>0</v>
      </c>
      <c r="L151" s="1023">
        <v>0</v>
      </c>
    </row>
    <row r="152" spans="1:12" ht="18.95" customHeight="1">
      <c r="A152" s="991" t="s">
        <v>410</v>
      </c>
      <c r="B152" s="992" t="s">
        <v>47</v>
      </c>
      <c r="C152" s="993" t="s">
        <v>411</v>
      </c>
      <c r="D152" s="994" t="s">
        <v>41</v>
      </c>
      <c r="E152" s="1088">
        <v>27808000</v>
      </c>
      <c r="F152" s="1083">
        <v>18833000</v>
      </c>
      <c r="G152" s="1083">
        <v>0</v>
      </c>
      <c r="H152" s="1083">
        <v>8975000</v>
      </c>
      <c r="I152" s="1083">
        <v>0</v>
      </c>
      <c r="J152" s="1083">
        <v>0</v>
      </c>
      <c r="K152" s="1083">
        <v>0</v>
      </c>
      <c r="L152" s="1091">
        <v>0</v>
      </c>
    </row>
    <row r="153" spans="1:12" ht="18.95" customHeight="1">
      <c r="A153" s="991"/>
      <c r="B153" s="992"/>
      <c r="C153" s="993" t="s">
        <v>412</v>
      </c>
      <c r="D153" s="996" t="s">
        <v>42</v>
      </c>
      <c r="E153" s="1090">
        <v>185261671.25999999</v>
      </c>
      <c r="F153" s="1083">
        <v>169213902.25999999</v>
      </c>
      <c r="G153" s="1083">
        <v>6684600</v>
      </c>
      <c r="H153" s="1083">
        <v>8975000</v>
      </c>
      <c r="I153" s="1083">
        <v>388169</v>
      </c>
      <c r="J153" s="1083">
        <v>0</v>
      </c>
      <c r="K153" s="1083">
        <v>0</v>
      </c>
      <c r="L153" s="1091">
        <v>0</v>
      </c>
    </row>
    <row r="154" spans="1:12" ht="18.95" customHeight="1">
      <c r="A154" s="991"/>
      <c r="B154" s="992"/>
      <c r="C154" s="993"/>
      <c r="D154" s="996" t="s">
        <v>43</v>
      </c>
      <c r="E154" s="1090">
        <v>97138379.150000006</v>
      </c>
      <c r="F154" s="1083">
        <v>90095564.739999995</v>
      </c>
      <c r="G154" s="1083">
        <v>6682800</v>
      </c>
      <c r="H154" s="1083">
        <v>8219.68</v>
      </c>
      <c r="I154" s="1083">
        <v>351794.73</v>
      </c>
      <c r="J154" s="1083">
        <v>0</v>
      </c>
      <c r="K154" s="1083">
        <v>0</v>
      </c>
      <c r="L154" s="1091">
        <v>0</v>
      </c>
    </row>
    <row r="155" spans="1:12" ht="18.95" customHeight="1">
      <c r="A155" s="991"/>
      <c r="B155" s="993"/>
      <c r="C155" s="993"/>
      <c r="D155" s="996" t="s">
        <v>44</v>
      </c>
      <c r="E155" s="1019">
        <v>3.4931810683975835</v>
      </c>
      <c r="F155" s="953">
        <v>4.7839199670790631</v>
      </c>
      <c r="G155" s="953">
        <v>0</v>
      </c>
      <c r="H155" s="953">
        <v>9.1584178272980505E-4</v>
      </c>
      <c r="I155" s="953">
        <v>0</v>
      </c>
      <c r="J155" s="953">
        <v>0</v>
      </c>
      <c r="K155" s="953">
        <v>0</v>
      </c>
      <c r="L155" s="1020">
        <v>0</v>
      </c>
    </row>
    <row r="156" spans="1:12" ht="18.95" customHeight="1">
      <c r="A156" s="997"/>
      <c r="B156" s="998"/>
      <c r="C156" s="998"/>
      <c r="D156" s="1001" t="s">
        <v>45</v>
      </c>
      <c r="E156" s="1021">
        <v>0.52433068583125342</v>
      </c>
      <c r="F156" s="1022">
        <v>0.53243594962762963</v>
      </c>
      <c r="G156" s="1022">
        <v>0.99973072435149446</v>
      </c>
      <c r="H156" s="1022">
        <v>9.1584178272980505E-4</v>
      </c>
      <c r="I156" s="1022">
        <v>0.90629269725300055</v>
      </c>
      <c r="J156" s="1022">
        <v>0</v>
      </c>
      <c r="K156" s="1022">
        <v>0</v>
      </c>
      <c r="L156" s="1023">
        <v>0</v>
      </c>
    </row>
    <row r="157" spans="1:12" ht="18.95" customHeight="1">
      <c r="A157" s="991" t="s">
        <v>426</v>
      </c>
      <c r="B157" s="992" t="s">
        <v>47</v>
      </c>
      <c r="C157" s="993" t="s">
        <v>178</v>
      </c>
      <c r="D157" s="996" t="s">
        <v>41</v>
      </c>
      <c r="E157" s="1088">
        <v>53064080000</v>
      </c>
      <c r="F157" s="1083">
        <v>53011346000</v>
      </c>
      <c r="G157" s="1083">
        <v>16000</v>
      </c>
      <c r="H157" s="1083">
        <v>52718000</v>
      </c>
      <c r="I157" s="1083">
        <v>0</v>
      </c>
      <c r="J157" s="1083">
        <v>0</v>
      </c>
      <c r="K157" s="1083">
        <v>0</v>
      </c>
      <c r="L157" s="1091">
        <v>0</v>
      </c>
    </row>
    <row r="158" spans="1:12" ht="18.95" customHeight="1">
      <c r="A158" s="991"/>
      <c r="B158" s="992"/>
      <c r="C158" s="993"/>
      <c r="D158" s="996" t="s">
        <v>42</v>
      </c>
      <c r="E158" s="1090">
        <v>53076134680</v>
      </c>
      <c r="F158" s="1083">
        <v>53018670890.32</v>
      </c>
      <c r="G158" s="1083">
        <v>20000</v>
      </c>
      <c r="H158" s="1083">
        <v>52764000</v>
      </c>
      <c r="I158" s="1083">
        <v>4663915.68</v>
      </c>
      <c r="J158" s="1083">
        <v>0</v>
      </c>
      <c r="K158" s="1083">
        <v>0</v>
      </c>
      <c r="L158" s="1091">
        <v>15874</v>
      </c>
    </row>
    <row r="159" spans="1:12" ht="18.95" customHeight="1">
      <c r="A159" s="991"/>
      <c r="B159" s="992"/>
      <c r="C159" s="993"/>
      <c r="D159" s="996" t="s">
        <v>43</v>
      </c>
      <c r="E159" s="1090">
        <v>18183983151.939999</v>
      </c>
      <c r="F159" s="1083">
        <v>18167899567.149998</v>
      </c>
      <c r="G159" s="1083">
        <v>6489.2199999999993</v>
      </c>
      <c r="H159" s="1083">
        <v>15302731.390000004</v>
      </c>
      <c r="I159" s="1083">
        <v>774364.18</v>
      </c>
      <c r="J159" s="1083">
        <v>0</v>
      </c>
      <c r="K159" s="1083">
        <v>0</v>
      </c>
      <c r="L159" s="1091">
        <v>0</v>
      </c>
    </row>
    <row r="160" spans="1:12" ht="18.95" customHeight="1">
      <c r="A160" s="995"/>
      <c r="B160" s="993"/>
      <c r="C160" s="993"/>
      <c r="D160" s="996" t="s">
        <v>44</v>
      </c>
      <c r="E160" s="1019">
        <v>0.34267970257733665</v>
      </c>
      <c r="F160" s="953">
        <v>0.34271719052653365</v>
      </c>
      <c r="G160" s="953">
        <v>0.40557624999999997</v>
      </c>
      <c r="H160" s="953">
        <v>0.29027526442581292</v>
      </c>
      <c r="I160" s="953">
        <v>0</v>
      </c>
      <c r="J160" s="953">
        <v>0</v>
      </c>
      <c r="K160" s="953">
        <v>0</v>
      </c>
      <c r="L160" s="1020">
        <v>0</v>
      </c>
    </row>
    <row r="161" spans="1:12" ht="18.75" customHeight="1">
      <c r="A161" s="997"/>
      <c r="B161" s="998"/>
      <c r="C161" s="998"/>
      <c r="D161" s="1002" t="s">
        <v>45</v>
      </c>
      <c r="E161" s="1021">
        <v>0.34260187298062678</v>
      </c>
      <c r="F161" s="1022">
        <v>0.34266984181353821</v>
      </c>
      <c r="G161" s="1022">
        <v>0.32446099999999994</v>
      </c>
      <c r="H161" s="1022">
        <v>0.29002220055340772</v>
      </c>
      <c r="I161" s="1022">
        <v>0.16603305744155308</v>
      </c>
      <c r="J161" s="1022">
        <v>0</v>
      </c>
      <c r="K161" s="1022">
        <v>0</v>
      </c>
      <c r="L161" s="1023">
        <v>0</v>
      </c>
    </row>
    <row r="162" spans="1:12" ht="18.95" customHeight="1">
      <c r="A162" s="1008" t="s">
        <v>413</v>
      </c>
      <c r="B162" s="1004" t="s">
        <v>47</v>
      </c>
      <c r="C162" s="1009" t="s">
        <v>414</v>
      </c>
      <c r="D162" s="1006" t="s">
        <v>41</v>
      </c>
      <c r="E162" s="1088">
        <v>177816000</v>
      </c>
      <c r="F162" s="1083">
        <v>4396000</v>
      </c>
      <c r="G162" s="1083">
        <v>268000</v>
      </c>
      <c r="H162" s="1083">
        <v>171347000</v>
      </c>
      <c r="I162" s="1083">
        <v>1805000</v>
      </c>
      <c r="J162" s="1083">
        <v>0</v>
      </c>
      <c r="K162" s="1083">
        <v>0</v>
      </c>
      <c r="L162" s="1091">
        <v>0</v>
      </c>
    </row>
    <row r="163" spans="1:12" ht="18.95" customHeight="1">
      <c r="A163" s="991"/>
      <c r="B163" s="992"/>
      <c r="C163" s="993" t="s">
        <v>415</v>
      </c>
      <c r="D163" s="996" t="s">
        <v>42</v>
      </c>
      <c r="E163" s="1090">
        <v>179393189</v>
      </c>
      <c r="F163" s="1083">
        <v>4396000</v>
      </c>
      <c r="G163" s="1083">
        <v>288000</v>
      </c>
      <c r="H163" s="1083">
        <v>171930896</v>
      </c>
      <c r="I163" s="1083">
        <v>2778293</v>
      </c>
      <c r="J163" s="1083">
        <v>0</v>
      </c>
      <c r="K163" s="1083">
        <v>0</v>
      </c>
      <c r="L163" s="1091">
        <v>0</v>
      </c>
    </row>
    <row r="164" spans="1:12" ht="18.95" customHeight="1">
      <c r="A164" s="991"/>
      <c r="B164" s="992"/>
      <c r="C164" s="993"/>
      <c r="D164" s="996" t="s">
        <v>43</v>
      </c>
      <c r="E164" s="1090">
        <v>53878166.119999997</v>
      </c>
      <c r="F164" s="1083">
        <v>1455350</v>
      </c>
      <c r="G164" s="1083">
        <v>92396.87</v>
      </c>
      <c r="H164" s="1083">
        <v>51982869.25</v>
      </c>
      <c r="I164" s="1083">
        <v>347550</v>
      </c>
      <c r="J164" s="1083">
        <v>0</v>
      </c>
      <c r="K164" s="1083">
        <v>0</v>
      </c>
      <c r="L164" s="1091">
        <v>0</v>
      </c>
    </row>
    <row r="165" spans="1:12" ht="18.95" customHeight="1">
      <c r="A165" s="991"/>
      <c r="B165" s="993"/>
      <c r="C165" s="993"/>
      <c r="D165" s="996" t="s">
        <v>44</v>
      </c>
      <c r="E165" s="1019">
        <v>0.30299953952400233</v>
      </c>
      <c r="F165" s="953">
        <v>0.33106232939035485</v>
      </c>
      <c r="G165" s="953">
        <v>0.34476444029850745</v>
      </c>
      <c r="H165" s="953">
        <v>0.30337776120970894</v>
      </c>
      <c r="I165" s="953">
        <v>0.19254847645429363</v>
      </c>
      <c r="J165" s="953">
        <v>0</v>
      </c>
      <c r="K165" s="953">
        <v>0</v>
      </c>
      <c r="L165" s="1020">
        <v>0</v>
      </c>
    </row>
    <row r="166" spans="1:12" ht="18.95" customHeight="1">
      <c r="A166" s="997"/>
      <c r="B166" s="998"/>
      <c r="C166" s="998"/>
      <c r="D166" s="1001" t="s">
        <v>45</v>
      </c>
      <c r="E166" s="1021">
        <v>0.30033562823837195</v>
      </c>
      <c r="F166" s="1022">
        <v>0.33106232939035485</v>
      </c>
      <c r="G166" s="1022">
        <v>0.32082246527777775</v>
      </c>
      <c r="H166" s="1022">
        <v>0.30234745737613095</v>
      </c>
      <c r="I166" s="1022">
        <v>0.1250947974169751</v>
      </c>
      <c r="J166" s="1022">
        <v>0</v>
      </c>
      <c r="K166" s="1022">
        <v>0</v>
      </c>
      <c r="L166" s="1023">
        <v>0</v>
      </c>
    </row>
    <row r="167" spans="1:12" ht="18.95" customHeight="1">
      <c r="A167" s="991" t="s">
        <v>416</v>
      </c>
      <c r="B167" s="992" t="s">
        <v>47</v>
      </c>
      <c r="C167" s="993" t="s">
        <v>417</v>
      </c>
      <c r="D167" s="996" t="s">
        <v>41</v>
      </c>
      <c r="E167" s="1088">
        <v>146109000</v>
      </c>
      <c r="F167" s="1083">
        <v>48554000</v>
      </c>
      <c r="G167" s="1083">
        <v>196000</v>
      </c>
      <c r="H167" s="1083">
        <v>95415000</v>
      </c>
      <c r="I167" s="1083">
        <v>1944000</v>
      </c>
      <c r="J167" s="1083">
        <v>0</v>
      </c>
      <c r="K167" s="1083">
        <v>0</v>
      </c>
      <c r="L167" s="1091">
        <v>0</v>
      </c>
    </row>
    <row r="168" spans="1:12" ht="18.95" customHeight="1">
      <c r="A168" s="991"/>
      <c r="B168" s="992"/>
      <c r="C168" s="993" t="s">
        <v>418</v>
      </c>
      <c r="D168" s="996" t="s">
        <v>42</v>
      </c>
      <c r="E168" s="1090">
        <v>146409000</v>
      </c>
      <c r="F168" s="1083">
        <v>48954000</v>
      </c>
      <c r="G168" s="1083">
        <v>196000</v>
      </c>
      <c r="H168" s="1083">
        <v>95315000</v>
      </c>
      <c r="I168" s="1083">
        <v>1944000</v>
      </c>
      <c r="J168" s="1083">
        <v>0</v>
      </c>
      <c r="K168" s="1083">
        <v>0</v>
      </c>
      <c r="L168" s="1091">
        <v>0</v>
      </c>
    </row>
    <row r="169" spans="1:12" ht="18.95" customHeight="1">
      <c r="A169" s="991"/>
      <c r="B169" s="992"/>
      <c r="C169" s="993"/>
      <c r="D169" s="996" t="s">
        <v>43</v>
      </c>
      <c r="E169" s="1090">
        <v>25024860.489999987</v>
      </c>
      <c r="F169" s="1083">
        <v>55332</v>
      </c>
      <c r="G169" s="1083">
        <v>47312.609999999993</v>
      </c>
      <c r="H169" s="1083">
        <v>24922215.879999988</v>
      </c>
      <c r="I169" s="1083">
        <v>0</v>
      </c>
      <c r="J169" s="1083">
        <v>0</v>
      </c>
      <c r="K169" s="1083">
        <v>0</v>
      </c>
      <c r="L169" s="1091">
        <v>0</v>
      </c>
    </row>
    <row r="170" spans="1:12" ht="18.95" customHeight="1">
      <c r="A170" s="995"/>
      <c r="B170" s="993"/>
      <c r="C170" s="993"/>
      <c r="D170" s="996" t="s">
        <v>44</v>
      </c>
      <c r="E170" s="1019">
        <v>0.17127528413718515</v>
      </c>
      <c r="F170" s="953">
        <v>1.1395971495654323E-3</v>
      </c>
      <c r="G170" s="953">
        <v>0.24139086734693874</v>
      </c>
      <c r="H170" s="953">
        <v>0.2611980912854372</v>
      </c>
      <c r="I170" s="953">
        <v>0</v>
      </c>
      <c r="J170" s="953">
        <v>0</v>
      </c>
      <c r="K170" s="953">
        <v>0</v>
      </c>
      <c r="L170" s="1020">
        <v>0</v>
      </c>
    </row>
    <row r="171" spans="1:12" ht="18.95" customHeight="1">
      <c r="A171" s="997"/>
      <c r="B171" s="998"/>
      <c r="C171" s="998"/>
      <c r="D171" s="1002" t="s">
        <v>45</v>
      </c>
      <c r="E171" s="1021">
        <v>0.17092433176922175</v>
      </c>
      <c r="F171" s="1022">
        <v>1.130285574212526E-3</v>
      </c>
      <c r="G171" s="1022">
        <v>0.24139086734693874</v>
      </c>
      <c r="H171" s="1022">
        <v>0.2614721279966426</v>
      </c>
      <c r="I171" s="1022">
        <v>0</v>
      </c>
      <c r="J171" s="1022">
        <v>0</v>
      </c>
      <c r="K171" s="1022">
        <v>0</v>
      </c>
      <c r="L171" s="1023">
        <v>0</v>
      </c>
    </row>
    <row r="172" spans="1:12" ht="18.95" customHeight="1">
      <c r="A172" s="991" t="s">
        <v>419</v>
      </c>
      <c r="B172" s="992" t="s">
        <v>47</v>
      </c>
      <c r="C172" s="993" t="s">
        <v>420</v>
      </c>
      <c r="D172" s="1007" t="s">
        <v>41</v>
      </c>
      <c r="E172" s="1088">
        <v>19796000</v>
      </c>
      <c r="F172" s="1083">
        <v>19636000</v>
      </c>
      <c r="G172" s="1083">
        <v>10000</v>
      </c>
      <c r="H172" s="1083">
        <v>0</v>
      </c>
      <c r="I172" s="1083">
        <v>150000</v>
      </c>
      <c r="J172" s="1083">
        <v>0</v>
      </c>
      <c r="K172" s="1083">
        <v>0</v>
      </c>
      <c r="L172" s="1091">
        <v>0</v>
      </c>
    </row>
    <row r="173" spans="1:12" ht="18.95" customHeight="1">
      <c r="A173" s="995"/>
      <c r="B173" s="993"/>
      <c r="C173" s="993" t="s">
        <v>421</v>
      </c>
      <c r="D173" s="996" t="s">
        <v>42</v>
      </c>
      <c r="E173" s="1090">
        <v>19996000</v>
      </c>
      <c r="F173" s="1083">
        <v>19636000</v>
      </c>
      <c r="G173" s="1083">
        <v>10000</v>
      </c>
      <c r="H173" s="1083">
        <v>200000</v>
      </c>
      <c r="I173" s="1083">
        <v>150000</v>
      </c>
      <c r="J173" s="1083">
        <v>0</v>
      </c>
      <c r="K173" s="1083">
        <v>0</v>
      </c>
      <c r="L173" s="1091">
        <v>0</v>
      </c>
    </row>
    <row r="174" spans="1:12" ht="18.95" customHeight="1">
      <c r="A174" s="995"/>
      <c r="B174" s="993"/>
      <c r="C174" s="993" t="s">
        <v>422</v>
      </c>
      <c r="D174" s="996" t="s">
        <v>43</v>
      </c>
      <c r="E174" s="1090">
        <v>6796935</v>
      </c>
      <c r="F174" s="1083">
        <v>6643735</v>
      </c>
      <c r="G174" s="1083">
        <v>3200</v>
      </c>
      <c r="H174" s="1083">
        <v>0</v>
      </c>
      <c r="I174" s="1083">
        <v>150000</v>
      </c>
      <c r="J174" s="1083">
        <v>0</v>
      </c>
      <c r="K174" s="1083">
        <v>0</v>
      </c>
      <c r="L174" s="1091">
        <v>0</v>
      </c>
    </row>
    <row r="175" spans="1:12" ht="18.95" customHeight="1">
      <c r="A175" s="995"/>
      <c r="B175" s="993"/>
      <c r="C175" s="993" t="s">
        <v>423</v>
      </c>
      <c r="D175" s="996" t="s">
        <v>44</v>
      </c>
      <c r="E175" s="1019">
        <v>0.34334890887047886</v>
      </c>
      <c r="F175" s="953">
        <v>0.33834462212263189</v>
      </c>
      <c r="G175" s="953">
        <v>0.32</v>
      </c>
      <c r="H175" s="953">
        <v>0</v>
      </c>
      <c r="I175" s="953">
        <v>1</v>
      </c>
      <c r="J175" s="953">
        <v>0</v>
      </c>
      <c r="K175" s="953">
        <v>0</v>
      </c>
      <c r="L175" s="1020">
        <v>0</v>
      </c>
    </row>
    <row r="176" spans="1:12" ht="18.95" customHeight="1">
      <c r="A176" s="997"/>
      <c r="B176" s="998"/>
      <c r="C176" s="998"/>
      <c r="D176" s="1001" t="s">
        <v>45</v>
      </c>
      <c r="E176" s="1021">
        <v>0.3399147329465893</v>
      </c>
      <c r="F176" s="1022">
        <v>0.33834462212263189</v>
      </c>
      <c r="G176" s="1022">
        <v>0.32</v>
      </c>
      <c r="H176" s="1022">
        <v>0</v>
      </c>
      <c r="I176" s="1022">
        <v>1</v>
      </c>
      <c r="J176" s="1022">
        <v>0</v>
      </c>
      <c r="K176" s="1022">
        <v>0</v>
      </c>
      <c r="L176" s="1023">
        <v>0</v>
      </c>
    </row>
    <row r="177" spans="1:12" ht="18.95" hidden="1" customHeight="1">
      <c r="A177" s="991" t="s">
        <v>424</v>
      </c>
      <c r="B177" s="992" t="s">
        <v>47</v>
      </c>
      <c r="C177" s="993" t="s">
        <v>425</v>
      </c>
      <c r="D177" s="994" t="s">
        <v>41</v>
      </c>
      <c r="E177" s="1088" t="e">
        <f>SUM(F177:L177)</f>
        <v>#REF!</v>
      </c>
      <c r="F177" s="1083" t="e">
        <f>(SUMIFS(#REF!,#REF!,"2",#REF!,A177,#REF!,"85"))</f>
        <v>#REF!</v>
      </c>
      <c r="G177" s="1083" t="e">
        <f>(SUMIFS(#REF!,#REF!,"3",#REF!,A177,#REF!,"85"))</f>
        <v>#REF!</v>
      </c>
      <c r="H177" s="1083" t="e">
        <f>(SUMIFS(#REF!,#REF!,"4",#REF!,A177,#REF!,"85"))</f>
        <v>#REF!</v>
      </c>
      <c r="I177" s="1083" t="e">
        <f>(SUMIFS(#REF!,#REF!,"6",#REF!,A177,#REF!,"85"))</f>
        <v>#REF!</v>
      </c>
      <c r="J177" s="1083" t="e">
        <f>(SUMIFS(#REF!,#REF!,"8",#REF!,A177,#REF!,"85"))</f>
        <v>#REF!</v>
      </c>
      <c r="K177" s="1083" t="e">
        <f>(SUMIFS(#REF!,#REF!,"9",#REF!,A177,#REF!,"85"))</f>
        <v>#REF!</v>
      </c>
      <c r="L177" s="1091" t="e">
        <f>(SUMIFS(#REF!,#REF!,"1",#REF!,A177,#REF!,"85"))</f>
        <v>#REF!</v>
      </c>
    </row>
    <row r="178" spans="1:12" ht="18.95" hidden="1" customHeight="1">
      <c r="A178" s="995"/>
      <c r="B178" s="993"/>
      <c r="C178" s="993"/>
      <c r="D178" s="996" t="s">
        <v>42</v>
      </c>
      <c r="E178" s="1090" t="e">
        <f>SUM(F178:L178)</f>
        <v>#REF!</v>
      </c>
      <c r="F178" s="1083" t="e">
        <f>(SUMIFS(#REF!,#REF!,"2",#REF!,A177,#REF!,"85"))</f>
        <v>#REF!</v>
      </c>
      <c r="G178" s="1083" t="e">
        <f>(SUMIFS(#REF!,#REF!,"3",#REF!,A177,#REF!,"85"))</f>
        <v>#REF!</v>
      </c>
      <c r="H178" s="1083" t="e">
        <f>(SUMIFS(#REF!,#REF!,"4",#REF!,A177,#REF!,"85"))</f>
        <v>#REF!</v>
      </c>
      <c r="I178" s="1083" t="e">
        <f>(SUMIFS(#REF!,#REF!,"6",#REF!,A177,#REF!,"85"))</f>
        <v>#REF!</v>
      </c>
      <c r="J178" s="1083" t="e">
        <f>(SUMIFS(#REF!,#REF!,"8",#REF!,A177,#REF!,"85"))</f>
        <v>#REF!</v>
      </c>
      <c r="K178" s="1083" t="e">
        <f>(SUMIFS(#REF!,#REF!,"9",#REF!,A177,#REF!,"85"))</f>
        <v>#REF!</v>
      </c>
      <c r="L178" s="1091" t="e">
        <f>(SUMIFS(#REF!,#REF!,"1",#REF!,A177,#REF!,"85"))</f>
        <v>#REF!</v>
      </c>
    </row>
    <row r="179" spans="1:12" ht="18.95" hidden="1" customHeight="1">
      <c r="A179" s="995"/>
      <c r="B179" s="993"/>
      <c r="C179" s="993"/>
      <c r="D179" s="996" t="s">
        <v>43</v>
      </c>
      <c r="E179" s="1090" t="e">
        <f>SUM(F179:L179)</f>
        <v>#REF!</v>
      </c>
      <c r="F179" s="1083" t="e">
        <f>(SUMIFS(#REF!,#REF!,"2",#REF!,A177,#REF!,"85"))</f>
        <v>#REF!</v>
      </c>
      <c r="G179" s="1083" t="e">
        <f>(SUMIFS(#REF!,#REF!,"3",#REF!,A177,#REF!,"85"))</f>
        <v>#REF!</v>
      </c>
      <c r="H179" s="1083" t="e">
        <f>(SUMIFS(#REF!,#REF!,"4",#REF!,A177,#REF!,"85"))</f>
        <v>#REF!</v>
      </c>
      <c r="I179" s="1083" t="e">
        <f>(SUMIFS(#REF!,#REF!,"6",#REF!,A177,#REF!,"85"))</f>
        <v>#REF!</v>
      </c>
      <c r="J179" s="1083" t="e">
        <f>(SUMIFS(#REF!,#REF!,"8",#REF!,A177,#REF!,"85"))</f>
        <v>#REF!</v>
      </c>
      <c r="K179" s="1083" t="e">
        <f>(SUMIFS(#REF!,#REF!,"9",#REF!,A177,#REF!,"85"))</f>
        <v>#REF!</v>
      </c>
      <c r="L179" s="1091" t="e">
        <f>(SUMIFS(#REF!,#REF!,"1",#REF!,A177,#REF!,"85"))</f>
        <v>#REF!</v>
      </c>
    </row>
    <row r="180" spans="1:12" ht="18.95" hidden="1" customHeight="1">
      <c r="A180" s="995"/>
      <c r="B180" s="993"/>
      <c r="C180" s="993"/>
      <c r="D180" s="996" t="s">
        <v>44</v>
      </c>
      <c r="E180" s="1019" t="e">
        <f t="shared" ref="E180:L180" si="0">IF(E177=0,0,(IF(E179/E177&gt;1000%,"*)",E179/E177)))</f>
        <v>#REF!</v>
      </c>
      <c r="F180" s="953" t="e">
        <f t="shared" si="0"/>
        <v>#REF!</v>
      </c>
      <c r="G180" s="953" t="e">
        <f t="shared" si="0"/>
        <v>#REF!</v>
      </c>
      <c r="H180" s="953" t="e">
        <f t="shared" si="0"/>
        <v>#REF!</v>
      </c>
      <c r="I180" s="953" t="e">
        <f t="shared" si="0"/>
        <v>#REF!</v>
      </c>
      <c r="J180" s="953" t="e">
        <f t="shared" si="0"/>
        <v>#REF!</v>
      </c>
      <c r="K180" s="953" t="e">
        <f t="shared" si="0"/>
        <v>#REF!</v>
      </c>
      <c r="L180" s="1020" t="e">
        <f t="shared" si="0"/>
        <v>#REF!</v>
      </c>
    </row>
    <row r="181" spans="1:12" ht="18.95" hidden="1" customHeight="1">
      <c r="A181" s="997"/>
      <c r="B181" s="998"/>
      <c r="C181" s="998"/>
      <c r="D181" s="1001" t="s">
        <v>45</v>
      </c>
      <c r="E181" s="1021" t="e">
        <f t="shared" ref="E181:L181" si="1">IF(E178=0,0,(IF(E179/E178&gt;1000%,"*)",E179/E178)))</f>
        <v>#REF!</v>
      </c>
      <c r="F181" s="1022" t="e">
        <f t="shared" si="1"/>
        <v>#REF!</v>
      </c>
      <c r="G181" s="1022" t="e">
        <f t="shared" si="1"/>
        <v>#REF!</v>
      </c>
      <c r="H181" s="1022" t="e">
        <f t="shared" si="1"/>
        <v>#REF!</v>
      </c>
      <c r="I181" s="1022" t="e">
        <f t="shared" si="1"/>
        <v>#REF!</v>
      </c>
      <c r="J181" s="1022" t="e">
        <f t="shared" si="1"/>
        <v>#REF!</v>
      </c>
      <c r="K181" s="1022" t="e">
        <f t="shared" si="1"/>
        <v>#REF!</v>
      </c>
      <c r="L181" s="1023" t="e">
        <f t="shared" si="1"/>
        <v>#REF!</v>
      </c>
    </row>
    <row r="182" spans="1:12" s="946" customFormat="1" ht="23.25" customHeight="1">
      <c r="A182" s="659"/>
      <c r="B182" s="663"/>
      <c r="C182" s="663"/>
      <c r="F182" s="75"/>
      <c r="G182" s="75"/>
      <c r="H182" s="75"/>
      <c r="I182" s="75"/>
      <c r="J182" s="75"/>
    </row>
    <row r="183" spans="1:12" ht="18" customHeight="1">
      <c r="A183" s="1591"/>
      <c r="B183" s="1591"/>
      <c r="C183" s="1591"/>
      <c r="D183" s="1591"/>
      <c r="E183" s="1591"/>
      <c r="F183" s="1591"/>
      <c r="G183" s="1591"/>
      <c r="H183" s="1591"/>
      <c r="I183" s="1591"/>
      <c r="J183" s="1591"/>
      <c r="K183" s="1591"/>
      <c r="L183" s="1591"/>
    </row>
    <row r="184" spans="1:12">
      <c r="E184" s="1011"/>
      <c r="F184" s="1011"/>
      <c r="G184" s="1011"/>
      <c r="H184" s="1011"/>
      <c r="I184" s="1011"/>
      <c r="J184" s="1011"/>
      <c r="K184" s="1011"/>
      <c r="L184" s="1011"/>
    </row>
    <row r="185" spans="1:12">
      <c r="E185" s="1011"/>
      <c r="F185" s="1011"/>
      <c r="G185" s="1011"/>
      <c r="H185" s="1011"/>
      <c r="I185" s="1011"/>
      <c r="J185" s="1011"/>
      <c r="K185" s="1011"/>
      <c r="L185" s="1011"/>
    </row>
    <row r="186" spans="1:12">
      <c r="G186" s="1000"/>
      <c r="H186" s="1024"/>
      <c r="I186" s="1025"/>
      <c r="J186" s="1000"/>
    </row>
  </sheetData>
  <mergeCells count="1"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42" fitToHeight="0" orientation="landscape" useFirstPageNumber="1" r:id="rId1"/>
  <headerFooter alignWithMargins="0">
    <oddHeader>&amp;C&amp;12 - &amp;P -</oddHeader>
  </headerFooter>
  <rowBreaks count="4" manualBreakCount="4">
    <brk id="46" max="11" man="1"/>
    <brk id="91" max="11" man="1"/>
    <brk id="136" max="11" man="1"/>
    <brk id="16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00"/>
  <sheetViews>
    <sheetView showGridLines="0" zoomScale="75" zoomScaleNormal="75" workbookViewId="0">
      <selection activeCell="Q22" sqref="Q22"/>
    </sheetView>
  </sheetViews>
  <sheetFormatPr defaultColWidth="16.28515625" defaultRowHeight="15"/>
  <cols>
    <col min="1" max="1" width="3.5703125" style="120" customWidth="1"/>
    <col min="2" max="2" width="1.5703125" style="120" customWidth="1"/>
    <col min="3" max="3" width="42.5703125" style="120" bestFit="1" customWidth="1"/>
    <col min="4" max="4" width="2.7109375" style="120" customWidth="1"/>
    <col min="5" max="5" width="14.5703125" style="120" customWidth="1"/>
    <col min="6" max="11" width="14.7109375" style="120" customWidth="1"/>
    <col min="12" max="12" width="23.140625" style="120" customWidth="1"/>
    <col min="13" max="16384" width="16.28515625" style="120"/>
  </cols>
  <sheetData>
    <row r="1" spans="1:15" ht="15.75" customHeight="1">
      <c r="A1" s="947" t="s">
        <v>329</v>
      </c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5" ht="15" customHeight="1">
      <c r="A2" s="121" t="s">
        <v>330</v>
      </c>
      <c r="B2" s="121"/>
      <c r="C2" s="121"/>
      <c r="D2" s="121"/>
      <c r="E2" s="121"/>
      <c r="F2" s="121"/>
      <c r="G2" s="122"/>
      <c r="H2" s="122"/>
      <c r="I2" s="122"/>
      <c r="J2" s="122"/>
      <c r="K2" s="122"/>
      <c r="L2" s="122"/>
    </row>
    <row r="3" spans="1:15" ht="15" customHeight="1">
      <c r="A3" s="121"/>
      <c r="B3" s="121"/>
      <c r="C3" s="121"/>
      <c r="D3" s="121"/>
      <c r="E3" s="121"/>
      <c r="F3" s="121"/>
      <c r="G3" s="122"/>
      <c r="H3" s="122"/>
      <c r="I3" s="122"/>
      <c r="J3" s="122"/>
      <c r="K3" s="122"/>
      <c r="L3" s="122"/>
    </row>
    <row r="4" spans="1:15" ht="15" customHeight="1">
      <c r="A4" s="119"/>
      <c r="B4" s="123"/>
      <c r="C4" s="123"/>
      <c r="D4" s="119"/>
      <c r="E4" s="119"/>
      <c r="F4" s="119"/>
      <c r="G4" s="119"/>
      <c r="H4" s="119"/>
      <c r="I4" s="119"/>
      <c r="J4" s="118"/>
      <c r="K4" s="118"/>
      <c r="L4" s="124" t="s">
        <v>2</v>
      </c>
    </row>
    <row r="5" spans="1:15" ht="15.95" customHeight="1">
      <c r="A5" s="125" t="s">
        <v>4</v>
      </c>
      <c r="B5" s="126" t="s">
        <v>4</v>
      </c>
      <c r="C5" s="127" t="s">
        <v>3</v>
      </c>
      <c r="D5" s="126"/>
      <c r="E5" s="935" t="s">
        <v>4</v>
      </c>
      <c r="F5" s="948" t="s">
        <v>4</v>
      </c>
      <c r="G5" s="933" t="s">
        <v>4</v>
      </c>
      <c r="H5" s="934" t="s">
        <v>4</v>
      </c>
      <c r="I5" s="935" t="s">
        <v>4</v>
      </c>
      <c r="J5" s="934" t="s">
        <v>4</v>
      </c>
      <c r="K5" s="935" t="s">
        <v>4</v>
      </c>
      <c r="L5" s="935" t="s">
        <v>4</v>
      </c>
    </row>
    <row r="6" spans="1:15" ht="15.95" customHeight="1">
      <c r="A6" s="129"/>
      <c r="B6" s="130"/>
      <c r="C6" s="131" t="s">
        <v>746</v>
      </c>
      <c r="D6" s="130"/>
      <c r="E6" s="949"/>
      <c r="F6" s="950" t="s">
        <v>5</v>
      </c>
      <c r="G6" s="938" t="s">
        <v>6</v>
      </c>
      <c r="H6" s="939" t="s">
        <v>7</v>
      </c>
      <c r="I6" s="940" t="s">
        <v>7</v>
      </c>
      <c r="J6" s="939" t="s">
        <v>8</v>
      </c>
      <c r="K6" s="941" t="s">
        <v>9</v>
      </c>
      <c r="L6" s="940" t="s">
        <v>10</v>
      </c>
    </row>
    <row r="7" spans="1:15" ht="15.95" customHeight="1">
      <c r="A7" s="129" t="s">
        <v>4</v>
      </c>
      <c r="B7" s="130"/>
      <c r="C7" s="131" t="s">
        <v>11</v>
      </c>
      <c r="D7" s="130"/>
      <c r="E7" s="941" t="s">
        <v>12</v>
      </c>
      <c r="F7" s="950" t="s">
        <v>13</v>
      </c>
      <c r="G7" s="943" t="s">
        <v>14</v>
      </c>
      <c r="H7" s="939" t="s">
        <v>15</v>
      </c>
      <c r="I7" s="940" t="s">
        <v>16</v>
      </c>
      <c r="J7" s="939" t="s">
        <v>17</v>
      </c>
      <c r="K7" s="940" t="s">
        <v>18</v>
      </c>
      <c r="L7" s="944" t="s">
        <v>19</v>
      </c>
    </row>
    <row r="8" spans="1:15" ht="15.95" customHeight="1">
      <c r="A8" s="132" t="s">
        <v>4</v>
      </c>
      <c r="B8" s="133"/>
      <c r="C8" s="131" t="s">
        <v>718</v>
      </c>
      <c r="D8" s="130"/>
      <c r="E8" s="941" t="s">
        <v>4</v>
      </c>
      <c r="F8" s="950" t="s">
        <v>20</v>
      </c>
      <c r="G8" s="943" t="s">
        <v>21</v>
      </c>
      <c r="H8" s="939" t="s">
        <v>22</v>
      </c>
      <c r="I8" s="940" t="s">
        <v>4</v>
      </c>
      <c r="J8" s="939" t="s">
        <v>23</v>
      </c>
      <c r="K8" s="940" t="s">
        <v>24</v>
      </c>
      <c r="L8" s="940" t="s">
        <v>25</v>
      </c>
    </row>
    <row r="9" spans="1:15" ht="15.95" customHeight="1">
      <c r="A9" s="134" t="s">
        <v>4</v>
      </c>
      <c r="B9" s="128"/>
      <c r="C9" s="131" t="s">
        <v>26</v>
      </c>
      <c r="D9" s="130"/>
      <c r="E9" s="951" t="s">
        <v>4</v>
      </c>
      <c r="F9" s="950" t="s">
        <v>4</v>
      </c>
      <c r="G9" s="943" t="s">
        <v>4</v>
      </c>
      <c r="H9" s="939" t="s">
        <v>27</v>
      </c>
      <c r="I9" s="940"/>
      <c r="J9" s="939" t="s">
        <v>28</v>
      </c>
      <c r="K9" s="940" t="s">
        <v>4</v>
      </c>
      <c r="L9" s="940" t="s">
        <v>29</v>
      </c>
    </row>
    <row r="10" spans="1:15" ht="15.95" customHeight="1">
      <c r="A10" s="129"/>
      <c r="B10" s="130"/>
      <c r="C10" s="131" t="s">
        <v>30</v>
      </c>
      <c r="D10" s="135"/>
      <c r="E10" s="28"/>
      <c r="F10" s="136"/>
      <c r="G10" s="945"/>
      <c r="H10" s="27"/>
      <c r="I10" s="28"/>
      <c r="J10" s="29"/>
      <c r="K10" s="27"/>
      <c r="L10" s="28"/>
    </row>
    <row r="11" spans="1:15" ht="12" customHeight="1">
      <c r="A11" s="137">
        <v>1</v>
      </c>
      <c r="B11" s="138"/>
      <c r="C11" s="138"/>
      <c r="D11" s="139"/>
      <c r="E11" s="140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5" ht="18.95" customHeight="1">
      <c r="A12" s="141" t="s">
        <v>4</v>
      </c>
      <c r="B12" s="142" t="s">
        <v>4</v>
      </c>
      <c r="C12" s="142" t="s">
        <v>40</v>
      </c>
      <c r="D12" s="143" t="s">
        <v>41</v>
      </c>
      <c r="E12" s="692">
        <v>69789478000</v>
      </c>
      <c r="F12" s="692">
        <v>64671622000</v>
      </c>
      <c r="G12" s="692">
        <v>29573000</v>
      </c>
      <c r="H12" s="692">
        <v>4606406000</v>
      </c>
      <c r="I12" s="692">
        <v>176053000</v>
      </c>
      <c r="J12" s="692">
        <v>0</v>
      </c>
      <c r="K12" s="692">
        <v>0</v>
      </c>
      <c r="L12" s="693">
        <v>305824000</v>
      </c>
      <c r="M12" s="144"/>
      <c r="N12" s="144"/>
      <c r="O12" s="1152"/>
    </row>
    <row r="13" spans="1:15" ht="18.95" customHeight="1">
      <c r="A13" s="145"/>
      <c r="B13" s="146"/>
      <c r="C13" s="142"/>
      <c r="D13" s="143" t="s">
        <v>42</v>
      </c>
      <c r="E13" s="692">
        <v>71688401141.609985</v>
      </c>
      <c r="F13" s="692">
        <v>65805827680.149994</v>
      </c>
      <c r="G13" s="692">
        <v>37850739.109999999</v>
      </c>
      <c r="H13" s="692">
        <v>5064502097.5600004</v>
      </c>
      <c r="I13" s="692">
        <v>403205929.69999999</v>
      </c>
      <c r="J13" s="692">
        <v>5000</v>
      </c>
      <c r="K13" s="692">
        <v>0</v>
      </c>
      <c r="L13" s="694">
        <v>377009695.08999991</v>
      </c>
      <c r="M13" s="144"/>
      <c r="N13" s="144"/>
    </row>
    <row r="14" spans="1:15" ht="18.95" customHeight="1">
      <c r="A14" s="145"/>
      <c r="B14" s="146"/>
      <c r="C14" s="952" t="s">
        <v>4</v>
      </c>
      <c r="D14" s="143" t="s">
        <v>43</v>
      </c>
      <c r="E14" s="692">
        <v>24972015953.389999</v>
      </c>
      <c r="F14" s="692">
        <v>23207212545.200001</v>
      </c>
      <c r="G14" s="692">
        <v>13975997.869999999</v>
      </c>
      <c r="H14" s="692">
        <v>1571876526.77</v>
      </c>
      <c r="I14" s="692">
        <v>113509360.67999999</v>
      </c>
      <c r="J14" s="692">
        <v>0</v>
      </c>
      <c r="K14" s="692">
        <v>0</v>
      </c>
      <c r="L14" s="694">
        <v>65441522.870000005</v>
      </c>
      <c r="M14" s="144"/>
      <c r="N14" s="144"/>
    </row>
    <row r="15" spans="1:15" ht="18.95" customHeight="1">
      <c r="A15" s="145"/>
      <c r="B15" s="146"/>
      <c r="C15" s="142"/>
      <c r="D15" s="143" t="s">
        <v>44</v>
      </c>
      <c r="E15" s="695">
        <v>0.35781921099037306</v>
      </c>
      <c r="F15" s="695">
        <v>0.35884692276930985</v>
      </c>
      <c r="G15" s="683">
        <v>0.4725931718121259</v>
      </c>
      <c r="H15" s="683">
        <v>0.34123707870517711</v>
      </c>
      <c r="I15" s="683">
        <v>0.64474539303505185</v>
      </c>
      <c r="J15" s="683">
        <v>0</v>
      </c>
      <c r="K15" s="683">
        <v>0</v>
      </c>
      <c r="L15" s="684">
        <v>0.21398426176493671</v>
      </c>
      <c r="M15" s="144"/>
      <c r="N15" s="144"/>
    </row>
    <row r="16" spans="1:15" ht="18.95" customHeight="1">
      <c r="A16" s="147"/>
      <c r="B16" s="148"/>
      <c r="C16" s="149"/>
      <c r="D16" s="150" t="s">
        <v>45</v>
      </c>
      <c r="E16" s="685">
        <v>0.34834109222301418</v>
      </c>
      <c r="F16" s="685">
        <v>0.35266196571523928</v>
      </c>
      <c r="G16" s="685">
        <v>0.36923976119419033</v>
      </c>
      <c r="H16" s="685">
        <v>0.31037138429211159</v>
      </c>
      <c r="I16" s="685">
        <v>0.28151709168675948</v>
      </c>
      <c r="J16" s="685">
        <v>0</v>
      </c>
      <c r="K16" s="685">
        <v>0</v>
      </c>
      <c r="L16" s="686">
        <v>0.17358047743142993</v>
      </c>
      <c r="M16" s="144"/>
      <c r="N16" s="144"/>
    </row>
    <row r="17" spans="1:15" ht="18.95" customHeight="1">
      <c r="A17" s="151" t="s">
        <v>49</v>
      </c>
      <c r="B17" s="152" t="s">
        <v>47</v>
      </c>
      <c r="C17" s="153" t="s">
        <v>331</v>
      </c>
      <c r="D17" s="154" t="s">
        <v>41</v>
      </c>
      <c r="E17" s="696">
        <v>5263614000</v>
      </c>
      <c r="F17" s="1144">
        <v>4913263000</v>
      </c>
      <c r="G17" s="1144">
        <v>2661000</v>
      </c>
      <c r="H17" s="1144">
        <v>317602000</v>
      </c>
      <c r="I17" s="1144">
        <v>10210000</v>
      </c>
      <c r="J17" s="1144">
        <v>0</v>
      </c>
      <c r="K17" s="1144">
        <v>0</v>
      </c>
      <c r="L17" s="1145">
        <v>19878000</v>
      </c>
      <c r="M17" s="144"/>
      <c r="N17" s="144"/>
    </row>
    <row r="18" spans="1:15" ht="18.95" customHeight="1">
      <c r="A18" s="151"/>
      <c r="B18" s="152"/>
      <c r="C18" s="153"/>
      <c r="D18" s="154" t="s">
        <v>42</v>
      </c>
      <c r="E18" s="696">
        <v>5360399728.8200006</v>
      </c>
      <c r="F18" s="1144">
        <v>4981125144.2200003</v>
      </c>
      <c r="G18" s="1144">
        <v>3124800</v>
      </c>
      <c r="H18" s="1144">
        <v>331115285.60000002</v>
      </c>
      <c r="I18" s="1144">
        <v>23192895</v>
      </c>
      <c r="J18" s="1144">
        <v>0</v>
      </c>
      <c r="K18" s="1144">
        <v>0</v>
      </c>
      <c r="L18" s="1145">
        <v>21841604</v>
      </c>
      <c r="M18" s="144"/>
      <c r="N18" s="144"/>
    </row>
    <row r="19" spans="1:15" ht="18.95" customHeight="1">
      <c r="A19" s="151"/>
      <c r="B19" s="152"/>
      <c r="C19" s="153"/>
      <c r="D19" s="154" t="s">
        <v>43</v>
      </c>
      <c r="E19" s="696">
        <v>1705009103.0000002</v>
      </c>
      <c r="F19" s="1144">
        <v>1593205105.0800002</v>
      </c>
      <c r="G19" s="1144">
        <v>1091753.2499999998</v>
      </c>
      <c r="H19" s="1144">
        <v>101632847.04000001</v>
      </c>
      <c r="I19" s="1144">
        <v>5408381.4399999995</v>
      </c>
      <c r="J19" s="1144">
        <v>0</v>
      </c>
      <c r="K19" s="1144">
        <v>0</v>
      </c>
      <c r="L19" s="1145">
        <v>3671016.1900000004</v>
      </c>
      <c r="M19" s="144"/>
      <c r="N19" s="144"/>
    </row>
    <row r="20" spans="1:15" ht="18.95" customHeight="1">
      <c r="A20" s="151"/>
      <c r="B20" s="152"/>
      <c r="C20" s="153"/>
      <c r="D20" s="154" t="s">
        <v>44</v>
      </c>
      <c r="E20" s="697">
        <v>0.32392365834576781</v>
      </c>
      <c r="F20" s="697">
        <v>0.32426619643198423</v>
      </c>
      <c r="G20" s="687">
        <v>0.4102793122886132</v>
      </c>
      <c r="H20" s="687">
        <v>0.32000065188506371</v>
      </c>
      <c r="I20" s="688">
        <v>0.52971414691478935</v>
      </c>
      <c r="J20" s="687">
        <v>0</v>
      </c>
      <c r="K20" s="687">
        <v>0</v>
      </c>
      <c r="L20" s="689">
        <v>0.18467734128181912</v>
      </c>
      <c r="M20" s="144"/>
      <c r="N20" s="144"/>
    </row>
    <row r="21" spans="1:15" s="158" customFormat="1" ht="18.95" customHeight="1">
      <c r="A21" s="155"/>
      <c r="B21" s="156"/>
      <c r="C21" s="153"/>
      <c r="D21" s="157" t="s">
        <v>45</v>
      </c>
      <c r="E21" s="690">
        <v>0.31807499239899567</v>
      </c>
      <c r="F21" s="690">
        <v>0.31984843964997028</v>
      </c>
      <c r="G21" s="690">
        <v>0.34938340053763434</v>
      </c>
      <c r="H21" s="690">
        <v>0.3069409702902583</v>
      </c>
      <c r="I21" s="690">
        <v>0.23319130449217312</v>
      </c>
      <c r="J21" s="690">
        <v>0</v>
      </c>
      <c r="K21" s="690">
        <v>0</v>
      </c>
      <c r="L21" s="691">
        <v>0.16807447795500735</v>
      </c>
      <c r="M21" s="144"/>
      <c r="N21" s="144"/>
      <c r="O21" s="120"/>
    </row>
    <row r="22" spans="1:15" ht="18.95" customHeight="1">
      <c r="A22" s="151" t="s">
        <v>53</v>
      </c>
      <c r="B22" s="152" t="s">
        <v>47</v>
      </c>
      <c r="C22" s="159" t="s">
        <v>332</v>
      </c>
      <c r="D22" s="154" t="s">
        <v>41</v>
      </c>
      <c r="E22" s="696">
        <v>3905580000</v>
      </c>
      <c r="F22" s="1144">
        <v>3654175000</v>
      </c>
      <c r="G22" s="1144">
        <v>1415000</v>
      </c>
      <c r="H22" s="1144">
        <v>238339000</v>
      </c>
      <c r="I22" s="1144">
        <v>5662000</v>
      </c>
      <c r="J22" s="1144">
        <v>0</v>
      </c>
      <c r="K22" s="1144">
        <v>0</v>
      </c>
      <c r="L22" s="1145">
        <v>5989000</v>
      </c>
      <c r="M22" s="144"/>
      <c r="N22" s="144"/>
    </row>
    <row r="23" spans="1:15" ht="18.95" customHeight="1">
      <c r="A23" s="151"/>
      <c r="B23" s="152"/>
      <c r="C23" s="153"/>
      <c r="D23" s="154" t="s">
        <v>42</v>
      </c>
      <c r="E23" s="696">
        <v>4030232571.1599998</v>
      </c>
      <c r="F23" s="1144">
        <v>3736485144.1599998</v>
      </c>
      <c r="G23" s="1144">
        <v>2104745</v>
      </c>
      <c r="H23" s="1144">
        <v>264333307</v>
      </c>
      <c r="I23" s="1144">
        <v>20344112</v>
      </c>
      <c r="J23" s="1144">
        <v>0</v>
      </c>
      <c r="K23" s="1144">
        <v>0</v>
      </c>
      <c r="L23" s="1145">
        <v>6965263</v>
      </c>
      <c r="M23" s="144"/>
      <c r="N23" s="144"/>
    </row>
    <row r="24" spans="1:15" ht="18.95" customHeight="1">
      <c r="A24" s="151"/>
      <c r="B24" s="152"/>
      <c r="C24" s="153"/>
      <c r="D24" s="154" t="s">
        <v>43</v>
      </c>
      <c r="E24" s="696">
        <v>1416749657.0500004</v>
      </c>
      <c r="F24" s="1144">
        <v>1327202548.9700003</v>
      </c>
      <c r="G24" s="1144">
        <v>990903.21000000008</v>
      </c>
      <c r="H24" s="1144">
        <v>79992281.860000074</v>
      </c>
      <c r="I24" s="1144">
        <v>6327419.3000000007</v>
      </c>
      <c r="J24" s="1144">
        <v>0</v>
      </c>
      <c r="K24" s="1144">
        <v>0</v>
      </c>
      <c r="L24" s="1145">
        <v>2236503.709999999</v>
      </c>
      <c r="M24" s="144"/>
      <c r="N24" s="144"/>
    </row>
    <row r="25" spans="1:15" ht="18.95" customHeight="1">
      <c r="A25" s="151"/>
      <c r="B25" s="152"/>
      <c r="C25" s="153"/>
      <c r="D25" s="154" t="s">
        <v>44</v>
      </c>
      <c r="E25" s="697">
        <v>0.36275013110728765</v>
      </c>
      <c r="F25" s="697">
        <v>0.36320169367093813</v>
      </c>
      <c r="G25" s="687">
        <v>0.70028495406360425</v>
      </c>
      <c r="H25" s="687">
        <v>0.33562397198947747</v>
      </c>
      <c r="I25" s="688">
        <v>1.1175237195337338</v>
      </c>
      <c r="J25" s="687">
        <v>0</v>
      </c>
      <c r="K25" s="687">
        <v>0</v>
      </c>
      <c r="L25" s="689">
        <v>0.37343524962431107</v>
      </c>
      <c r="M25" s="144"/>
      <c r="N25" s="144"/>
    </row>
    <row r="26" spans="1:15" ht="18.95" customHeight="1">
      <c r="A26" s="155"/>
      <c r="B26" s="156"/>
      <c r="C26" s="153"/>
      <c r="D26" s="154" t="s">
        <v>45</v>
      </c>
      <c r="E26" s="690">
        <v>0.35153049657435159</v>
      </c>
      <c r="F26" s="690">
        <v>0.35520080978894647</v>
      </c>
      <c r="G26" s="690">
        <v>0.47079489914455197</v>
      </c>
      <c r="H26" s="690">
        <v>0.30261900313606743</v>
      </c>
      <c r="I26" s="690">
        <v>0.31101968471270708</v>
      </c>
      <c r="J26" s="690">
        <v>0</v>
      </c>
      <c r="K26" s="690">
        <v>0</v>
      </c>
      <c r="L26" s="691">
        <v>0.32109393572073286</v>
      </c>
      <c r="M26" s="144"/>
      <c r="N26" s="144"/>
    </row>
    <row r="27" spans="1:15" ht="18.95" customHeight="1">
      <c r="A27" s="151" t="s">
        <v>57</v>
      </c>
      <c r="B27" s="152" t="s">
        <v>47</v>
      </c>
      <c r="C27" s="159" t="s">
        <v>333</v>
      </c>
      <c r="D27" s="160" t="s">
        <v>41</v>
      </c>
      <c r="E27" s="696">
        <v>3832591000</v>
      </c>
      <c r="F27" s="1144">
        <v>3447366000</v>
      </c>
      <c r="G27" s="1144">
        <v>2314000</v>
      </c>
      <c r="H27" s="1144">
        <v>310737000</v>
      </c>
      <c r="I27" s="1144">
        <v>19006000</v>
      </c>
      <c r="J27" s="1144">
        <v>0</v>
      </c>
      <c r="K27" s="1144">
        <v>0</v>
      </c>
      <c r="L27" s="1145">
        <v>53168000</v>
      </c>
      <c r="M27" s="144"/>
      <c r="N27" s="144"/>
    </row>
    <row r="28" spans="1:15" ht="18.95" customHeight="1">
      <c r="A28" s="151"/>
      <c r="B28" s="152"/>
      <c r="C28" s="153"/>
      <c r="D28" s="154" t="s">
        <v>42</v>
      </c>
      <c r="E28" s="696">
        <v>3968280979.5799999</v>
      </c>
      <c r="F28" s="1144">
        <v>3539278057.3400002</v>
      </c>
      <c r="G28" s="1144">
        <v>2797084.2199999997</v>
      </c>
      <c r="H28" s="1144">
        <v>327831424.24999988</v>
      </c>
      <c r="I28" s="1144">
        <v>41781146.480000004</v>
      </c>
      <c r="J28" s="1144">
        <v>0</v>
      </c>
      <c r="K28" s="1144">
        <v>0</v>
      </c>
      <c r="L28" s="1145">
        <v>56593267.289999999</v>
      </c>
      <c r="M28" s="144"/>
      <c r="N28" s="144"/>
    </row>
    <row r="29" spans="1:15" ht="18.95" customHeight="1">
      <c r="A29" s="151"/>
      <c r="B29" s="152"/>
      <c r="C29" s="153"/>
      <c r="D29" s="154" t="s">
        <v>43</v>
      </c>
      <c r="E29" s="696">
        <v>1437451184.49</v>
      </c>
      <c r="F29" s="1144">
        <v>1314585311.6400001</v>
      </c>
      <c r="G29" s="1144">
        <v>871325.69</v>
      </c>
      <c r="H29" s="1144">
        <v>110382244.74000001</v>
      </c>
      <c r="I29" s="1144">
        <v>8538666.1000000015</v>
      </c>
      <c r="J29" s="1144">
        <v>0</v>
      </c>
      <c r="K29" s="1144">
        <v>0</v>
      </c>
      <c r="L29" s="1145">
        <v>3073636.3200000008</v>
      </c>
      <c r="M29" s="144"/>
      <c r="N29" s="144"/>
    </row>
    <row r="30" spans="1:15" ht="18.95" customHeight="1">
      <c r="A30" s="151"/>
      <c r="B30" s="152"/>
      <c r="C30" s="153"/>
      <c r="D30" s="154" t="s">
        <v>44</v>
      </c>
      <c r="E30" s="697">
        <v>0.37505989668347078</v>
      </c>
      <c r="F30" s="697">
        <v>0.3813303582039157</v>
      </c>
      <c r="G30" s="687">
        <v>0.3765452420051858</v>
      </c>
      <c r="H30" s="687">
        <v>0.35522723312640597</v>
      </c>
      <c r="I30" s="688">
        <v>0.44926160686099137</v>
      </c>
      <c r="J30" s="687">
        <v>0</v>
      </c>
      <c r="K30" s="687">
        <v>0</v>
      </c>
      <c r="L30" s="689">
        <v>5.7809891664158904E-2</v>
      </c>
      <c r="M30" s="144"/>
      <c r="N30" s="144"/>
    </row>
    <row r="31" spans="1:15" ht="18.95" customHeight="1">
      <c r="A31" s="155"/>
      <c r="B31" s="156"/>
      <c r="C31" s="153"/>
      <c r="D31" s="157" t="s">
        <v>45</v>
      </c>
      <c r="E31" s="690">
        <v>0.36223523280907866</v>
      </c>
      <c r="F31" s="690">
        <v>0.37142753136157863</v>
      </c>
      <c r="G31" s="690">
        <v>0.31151213959513885</v>
      </c>
      <c r="H31" s="690">
        <v>0.3367042832837891</v>
      </c>
      <c r="I31" s="690">
        <v>0.20436648630710338</v>
      </c>
      <c r="J31" s="690">
        <v>0</v>
      </c>
      <c r="K31" s="690">
        <v>0</v>
      </c>
      <c r="L31" s="691">
        <v>5.4310989048393585E-2</v>
      </c>
      <c r="M31" s="144"/>
      <c r="N31" s="144"/>
    </row>
    <row r="32" spans="1:15" ht="18.95" customHeight="1">
      <c r="A32" s="151" t="s">
        <v>61</v>
      </c>
      <c r="B32" s="152" t="s">
        <v>47</v>
      </c>
      <c r="C32" s="159" t="s">
        <v>334</v>
      </c>
      <c r="D32" s="154" t="s">
        <v>41</v>
      </c>
      <c r="E32" s="696">
        <v>2131876000</v>
      </c>
      <c r="F32" s="1144">
        <v>1955586000</v>
      </c>
      <c r="G32" s="1144">
        <v>1361000</v>
      </c>
      <c r="H32" s="1144">
        <v>160295000</v>
      </c>
      <c r="I32" s="1144">
        <v>5095000</v>
      </c>
      <c r="J32" s="1144">
        <v>0</v>
      </c>
      <c r="K32" s="1144">
        <v>0</v>
      </c>
      <c r="L32" s="1145">
        <v>9539000</v>
      </c>
      <c r="M32" s="144"/>
      <c r="N32" s="144"/>
    </row>
    <row r="33" spans="1:14" ht="18.95" customHeight="1">
      <c r="A33" s="151"/>
      <c r="B33" s="152"/>
      <c r="C33" s="153"/>
      <c r="D33" s="154" t="s">
        <v>42</v>
      </c>
      <c r="E33" s="696">
        <v>2184736738.8199997</v>
      </c>
      <c r="F33" s="1144">
        <v>1984266201.28</v>
      </c>
      <c r="G33" s="1144">
        <v>1707074</v>
      </c>
      <c r="H33" s="1144">
        <v>170823500.63</v>
      </c>
      <c r="I33" s="1144">
        <v>14964457.41</v>
      </c>
      <c r="J33" s="1144">
        <v>0</v>
      </c>
      <c r="K33" s="1144">
        <v>0</v>
      </c>
      <c r="L33" s="1145">
        <v>12975505.499999996</v>
      </c>
      <c r="M33" s="144"/>
      <c r="N33" s="144"/>
    </row>
    <row r="34" spans="1:14" ht="18.95" customHeight="1">
      <c r="A34" s="151"/>
      <c r="B34" s="152"/>
      <c r="C34" s="153"/>
      <c r="D34" s="154" t="s">
        <v>43</v>
      </c>
      <c r="E34" s="696">
        <v>731082939.06000006</v>
      </c>
      <c r="F34" s="1144">
        <v>666128055.53999996</v>
      </c>
      <c r="G34" s="1144">
        <v>548881.57000000007</v>
      </c>
      <c r="H34" s="1144">
        <v>56828418.870000042</v>
      </c>
      <c r="I34" s="1144">
        <v>6762539.8600000003</v>
      </c>
      <c r="J34" s="1144">
        <v>0</v>
      </c>
      <c r="K34" s="1144">
        <v>0</v>
      </c>
      <c r="L34" s="1145">
        <v>815043.22</v>
      </c>
      <c r="M34" s="144"/>
      <c r="N34" s="144"/>
    </row>
    <row r="35" spans="1:14" ht="18.95" customHeight="1">
      <c r="A35" s="161" t="s">
        <v>4</v>
      </c>
      <c r="B35" s="152"/>
      <c r="C35" s="153"/>
      <c r="D35" s="154" t="s">
        <v>44</v>
      </c>
      <c r="E35" s="697">
        <v>0.34292939132482381</v>
      </c>
      <c r="F35" s="697">
        <v>0.34062836180050377</v>
      </c>
      <c r="G35" s="687">
        <v>0.40329285084496697</v>
      </c>
      <c r="H35" s="687">
        <v>0.35452396437817801</v>
      </c>
      <c r="I35" s="687">
        <v>1.3272894720314035</v>
      </c>
      <c r="J35" s="687">
        <v>0</v>
      </c>
      <c r="K35" s="687">
        <v>0</v>
      </c>
      <c r="L35" s="689">
        <v>8.5443256106510115E-2</v>
      </c>
      <c r="M35" s="144"/>
      <c r="N35" s="144"/>
    </row>
    <row r="36" spans="1:14" ht="18.95" customHeight="1">
      <c r="A36" s="155"/>
      <c r="B36" s="156"/>
      <c r="C36" s="153"/>
      <c r="D36" s="162" t="s">
        <v>45</v>
      </c>
      <c r="E36" s="690">
        <v>0.33463205248924682</v>
      </c>
      <c r="F36" s="690">
        <v>0.33570498510245128</v>
      </c>
      <c r="G36" s="690">
        <v>0.32153355390568894</v>
      </c>
      <c r="H36" s="690">
        <v>0.33267330701230136</v>
      </c>
      <c r="I36" s="690">
        <v>0.45190678650873989</v>
      </c>
      <c r="J36" s="690">
        <v>0</v>
      </c>
      <c r="K36" s="690">
        <v>0</v>
      </c>
      <c r="L36" s="691">
        <v>6.2813985936809952E-2</v>
      </c>
      <c r="M36" s="144"/>
      <c r="N36" s="144"/>
    </row>
    <row r="37" spans="1:14" ht="18.95" customHeight="1">
      <c r="A37" s="151" t="s">
        <v>66</v>
      </c>
      <c r="B37" s="152" t="s">
        <v>47</v>
      </c>
      <c r="C37" s="159" t="s">
        <v>335</v>
      </c>
      <c r="D37" s="160" t="s">
        <v>41</v>
      </c>
      <c r="E37" s="696">
        <v>4286040000</v>
      </c>
      <c r="F37" s="1144">
        <v>3944300000</v>
      </c>
      <c r="G37" s="1144">
        <v>2369000</v>
      </c>
      <c r="H37" s="1144">
        <v>320151000</v>
      </c>
      <c r="I37" s="1144">
        <v>8459000</v>
      </c>
      <c r="J37" s="1144">
        <v>0</v>
      </c>
      <c r="K37" s="1144">
        <v>0</v>
      </c>
      <c r="L37" s="1145">
        <v>10761000</v>
      </c>
      <c r="M37" s="144"/>
      <c r="N37" s="144"/>
    </row>
    <row r="38" spans="1:14" ht="18.95" customHeight="1">
      <c r="A38" s="151"/>
      <c r="B38" s="152"/>
      <c r="C38" s="153"/>
      <c r="D38" s="154" t="s">
        <v>42</v>
      </c>
      <c r="E38" s="696">
        <v>4388228284.3500004</v>
      </c>
      <c r="F38" s="1144">
        <v>4013852773.0099998</v>
      </c>
      <c r="G38" s="1144">
        <v>2833748</v>
      </c>
      <c r="H38" s="1144">
        <v>334276539</v>
      </c>
      <c r="I38" s="1144">
        <v>25862793</v>
      </c>
      <c r="J38" s="1144">
        <v>0</v>
      </c>
      <c r="K38" s="1144">
        <v>0</v>
      </c>
      <c r="L38" s="1145">
        <v>11402431.34</v>
      </c>
      <c r="M38" s="144"/>
      <c r="N38" s="144"/>
    </row>
    <row r="39" spans="1:14" ht="18.95" customHeight="1">
      <c r="A39" s="151"/>
      <c r="B39" s="152"/>
      <c r="C39" s="153"/>
      <c r="D39" s="154" t="s">
        <v>43</v>
      </c>
      <c r="E39" s="696">
        <v>1507934001.3800001</v>
      </c>
      <c r="F39" s="1144">
        <v>1398876240.6700001</v>
      </c>
      <c r="G39" s="1144">
        <v>1025112.99</v>
      </c>
      <c r="H39" s="1144">
        <v>102575095.52999997</v>
      </c>
      <c r="I39" s="1144">
        <v>4635435.17</v>
      </c>
      <c r="J39" s="1144">
        <v>0</v>
      </c>
      <c r="K39" s="1144">
        <v>0</v>
      </c>
      <c r="L39" s="1145">
        <v>822117.02000000014</v>
      </c>
      <c r="M39" s="144"/>
      <c r="N39" s="144"/>
    </row>
    <row r="40" spans="1:14" ht="18.95" customHeight="1">
      <c r="A40" s="151"/>
      <c r="B40" s="152"/>
      <c r="C40" s="153"/>
      <c r="D40" s="154" t="s">
        <v>44</v>
      </c>
      <c r="E40" s="697">
        <v>0.35182452832451405</v>
      </c>
      <c r="F40" s="697">
        <v>0.35465766819714528</v>
      </c>
      <c r="G40" s="687">
        <v>0.43271970873786408</v>
      </c>
      <c r="H40" s="687">
        <v>0.3203959866750376</v>
      </c>
      <c r="I40" s="687">
        <v>0.54798855302045157</v>
      </c>
      <c r="J40" s="687">
        <v>0</v>
      </c>
      <c r="K40" s="687">
        <v>0</v>
      </c>
      <c r="L40" s="689">
        <v>7.6397827339466609E-2</v>
      </c>
      <c r="M40" s="144"/>
      <c r="N40" s="144"/>
    </row>
    <row r="41" spans="1:14" ht="18.95" customHeight="1">
      <c r="A41" s="155"/>
      <c r="B41" s="156"/>
      <c r="C41" s="163"/>
      <c r="D41" s="162" t="s">
        <v>45</v>
      </c>
      <c r="E41" s="690">
        <v>0.34363162161773464</v>
      </c>
      <c r="F41" s="690">
        <v>0.34851209543019157</v>
      </c>
      <c r="G41" s="690">
        <v>0.36175164128920428</v>
      </c>
      <c r="H41" s="690">
        <v>0.30685699880959927</v>
      </c>
      <c r="I41" s="690">
        <v>0.17923180879961417</v>
      </c>
      <c r="J41" s="690">
        <v>0</v>
      </c>
      <c r="K41" s="690">
        <v>0</v>
      </c>
      <c r="L41" s="691">
        <v>7.2100150878873892E-2</v>
      </c>
      <c r="M41" s="144"/>
      <c r="N41" s="144"/>
    </row>
    <row r="42" spans="1:14" ht="18.95" customHeight="1">
      <c r="A42" s="164" t="s">
        <v>69</v>
      </c>
      <c r="B42" s="165" t="s">
        <v>47</v>
      </c>
      <c r="C42" s="159" t="s">
        <v>336</v>
      </c>
      <c r="D42" s="166" t="s">
        <v>41</v>
      </c>
      <c r="E42" s="696">
        <v>5855939000</v>
      </c>
      <c r="F42" s="1144">
        <v>5496142000</v>
      </c>
      <c r="G42" s="1144">
        <v>1790000</v>
      </c>
      <c r="H42" s="1144">
        <v>320426000</v>
      </c>
      <c r="I42" s="1144">
        <v>14828000</v>
      </c>
      <c r="J42" s="1144">
        <v>0</v>
      </c>
      <c r="K42" s="1144">
        <v>0</v>
      </c>
      <c r="L42" s="1145">
        <v>22753000</v>
      </c>
      <c r="M42" s="144"/>
      <c r="N42" s="144"/>
    </row>
    <row r="43" spans="1:14" ht="18.95" customHeight="1">
      <c r="A43" s="151"/>
      <c r="B43" s="152"/>
      <c r="C43" s="153"/>
      <c r="D43" s="154" t="s">
        <v>42</v>
      </c>
      <c r="E43" s="696">
        <v>5954191849.2700005</v>
      </c>
      <c r="F43" s="1144">
        <v>5562349961.6199999</v>
      </c>
      <c r="G43" s="1144">
        <v>2381490</v>
      </c>
      <c r="H43" s="1144">
        <v>331101992.97000003</v>
      </c>
      <c r="I43" s="1144">
        <v>27421825.68</v>
      </c>
      <c r="J43" s="1144">
        <v>0</v>
      </c>
      <c r="K43" s="1144">
        <v>0</v>
      </c>
      <c r="L43" s="1145">
        <v>30936579</v>
      </c>
      <c r="M43" s="144"/>
      <c r="N43" s="144"/>
    </row>
    <row r="44" spans="1:14" ht="18.95" customHeight="1">
      <c r="A44" s="151"/>
      <c r="B44" s="152"/>
      <c r="C44" s="153"/>
      <c r="D44" s="154" t="s">
        <v>43</v>
      </c>
      <c r="E44" s="696">
        <v>2148598218.6600003</v>
      </c>
      <c r="F44" s="1144">
        <v>2037621668.5900002</v>
      </c>
      <c r="G44" s="1144">
        <v>977719.67</v>
      </c>
      <c r="H44" s="1144">
        <v>101615041.09999993</v>
      </c>
      <c r="I44" s="1144">
        <v>2808635.2700000005</v>
      </c>
      <c r="J44" s="1144">
        <v>0</v>
      </c>
      <c r="K44" s="1144">
        <v>0</v>
      </c>
      <c r="L44" s="1145">
        <v>5575154.0299999993</v>
      </c>
      <c r="M44" s="144"/>
      <c r="N44" s="144"/>
    </row>
    <row r="45" spans="1:14" ht="18.95" customHeight="1">
      <c r="A45" s="161" t="s">
        <v>4</v>
      </c>
      <c r="B45" s="152"/>
      <c r="C45" s="153"/>
      <c r="D45" s="154" t="s">
        <v>44</v>
      </c>
      <c r="E45" s="697">
        <v>0.36690925548575565</v>
      </c>
      <c r="F45" s="697">
        <v>0.37073672197516006</v>
      </c>
      <c r="G45" s="687">
        <v>0.5462121061452514</v>
      </c>
      <c r="H45" s="687">
        <v>0.31712483100622274</v>
      </c>
      <c r="I45" s="687">
        <v>0.18941430199622339</v>
      </c>
      <c r="J45" s="687">
        <v>0</v>
      </c>
      <c r="K45" s="687">
        <v>0</v>
      </c>
      <c r="L45" s="689">
        <v>0.24502940403463278</v>
      </c>
      <c r="M45" s="144"/>
      <c r="N45" s="144"/>
    </row>
    <row r="46" spans="1:14" ht="18.95" customHeight="1">
      <c r="A46" s="155"/>
      <c r="B46" s="156"/>
      <c r="C46" s="153"/>
      <c r="D46" s="157" t="s">
        <v>45</v>
      </c>
      <c r="E46" s="690">
        <v>0.36085471765969784</v>
      </c>
      <c r="F46" s="690">
        <v>0.36632388876095734</v>
      </c>
      <c r="G46" s="690">
        <v>0.41054955930950793</v>
      </c>
      <c r="H46" s="690">
        <v>0.30689951512676916</v>
      </c>
      <c r="I46" s="690">
        <v>0.1024233507562725</v>
      </c>
      <c r="J46" s="690">
        <v>0</v>
      </c>
      <c r="K46" s="690">
        <v>0</v>
      </c>
      <c r="L46" s="691">
        <v>0.18021236381695596</v>
      </c>
      <c r="M46" s="144"/>
      <c r="N46" s="144"/>
    </row>
    <row r="47" spans="1:14" ht="18.95" customHeight="1">
      <c r="A47" s="151" t="s">
        <v>75</v>
      </c>
      <c r="B47" s="152" t="s">
        <v>47</v>
      </c>
      <c r="C47" s="159" t="s">
        <v>337</v>
      </c>
      <c r="D47" s="160" t="s">
        <v>41</v>
      </c>
      <c r="E47" s="696">
        <v>9353133000</v>
      </c>
      <c r="F47" s="1144">
        <v>8753671000</v>
      </c>
      <c r="G47" s="1144">
        <v>3176000</v>
      </c>
      <c r="H47" s="1144">
        <v>557486000</v>
      </c>
      <c r="I47" s="1144">
        <v>17869000</v>
      </c>
      <c r="J47" s="1144">
        <v>0</v>
      </c>
      <c r="K47" s="1144">
        <v>0</v>
      </c>
      <c r="L47" s="1145">
        <v>20931000</v>
      </c>
      <c r="M47" s="144"/>
      <c r="N47" s="144"/>
    </row>
    <row r="48" spans="1:14" ht="18.95" customHeight="1">
      <c r="A48" s="151"/>
      <c r="B48" s="152"/>
      <c r="C48" s="153"/>
      <c r="D48" s="154" t="s">
        <v>42</v>
      </c>
      <c r="E48" s="696">
        <v>9718579513.5800018</v>
      </c>
      <c r="F48" s="1144">
        <v>8893285183.2200012</v>
      </c>
      <c r="G48" s="1144">
        <v>4181200</v>
      </c>
      <c r="H48" s="1144">
        <v>748675966.94000006</v>
      </c>
      <c r="I48" s="1144">
        <v>39204910.789999999</v>
      </c>
      <c r="J48" s="1144">
        <v>0</v>
      </c>
      <c r="K48" s="1144">
        <v>0</v>
      </c>
      <c r="L48" s="1145">
        <v>33232252.63000001</v>
      </c>
      <c r="M48" s="144"/>
      <c r="N48" s="144"/>
    </row>
    <row r="49" spans="1:14" ht="18.95" customHeight="1">
      <c r="A49" s="151"/>
      <c r="B49" s="152"/>
      <c r="C49" s="153"/>
      <c r="D49" s="154" t="s">
        <v>43</v>
      </c>
      <c r="E49" s="696">
        <v>3452849071.6199999</v>
      </c>
      <c r="F49" s="1144">
        <v>3225432646.6700001</v>
      </c>
      <c r="G49" s="1144">
        <v>1753630.4699999997</v>
      </c>
      <c r="H49" s="1144">
        <v>204145347.87999994</v>
      </c>
      <c r="I49" s="1144">
        <v>15162161.720000001</v>
      </c>
      <c r="J49" s="1144">
        <v>0</v>
      </c>
      <c r="K49" s="1144">
        <v>0</v>
      </c>
      <c r="L49" s="1145">
        <v>6355284.8800000027</v>
      </c>
      <c r="M49" s="144"/>
      <c r="N49" s="144"/>
    </row>
    <row r="50" spans="1:14" ht="18.95" customHeight="1">
      <c r="A50" s="161" t="s">
        <v>4</v>
      </c>
      <c r="B50" s="152"/>
      <c r="C50" s="153"/>
      <c r="D50" s="154" t="s">
        <v>44</v>
      </c>
      <c r="E50" s="697">
        <v>0.36916497088408773</v>
      </c>
      <c r="F50" s="697">
        <v>0.36846628650654112</v>
      </c>
      <c r="G50" s="687">
        <v>0.55215065176322409</v>
      </c>
      <c r="H50" s="687">
        <v>0.36618919197970878</v>
      </c>
      <c r="I50" s="687">
        <v>0.84851764060663726</v>
      </c>
      <c r="J50" s="687">
        <v>0</v>
      </c>
      <c r="K50" s="687">
        <v>0</v>
      </c>
      <c r="L50" s="689">
        <v>0.30363025560173917</v>
      </c>
      <c r="M50" s="144"/>
      <c r="N50" s="144"/>
    </row>
    <row r="51" spans="1:14" ht="18.95" customHeight="1">
      <c r="A51" s="155"/>
      <c r="B51" s="156"/>
      <c r="C51" s="153"/>
      <c r="D51" s="157" t="s">
        <v>45</v>
      </c>
      <c r="E51" s="690">
        <v>0.35528330727708218</v>
      </c>
      <c r="F51" s="690">
        <v>0.362681796458726</v>
      </c>
      <c r="G51" s="690">
        <v>0.41940841624414038</v>
      </c>
      <c r="H51" s="690">
        <v>0.27267517176273998</v>
      </c>
      <c r="I51" s="690">
        <v>0.38674139066954377</v>
      </c>
      <c r="J51" s="690">
        <v>0</v>
      </c>
      <c r="K51" s="690">
        <v>0</v>
      </c>
      <c r="L51" s="691">
        <v>0.19123846194714009</v>
      </c>
      <c r="M51" s="144"/>
      <c r="N51" s="144"/>
    </row>
    <row r="52" spans="1:14" ht="18.95" customHeight="1">
      <c r="A52" s="151" t="s">
        <v>79</v>
      </c>
      <c r="B52" s="152" t="s">
        <v>47</v>
      </c>
      <c r="C52" s="159" t="s">
        <v>338</v>
      </c>
      <c r="D52" s="154" t="s">
        <v>41</v>
      </c>
      <c r="E52" s="696">
        <v>1801234000</v>
      </c>
      <c r="F52" s="1144">
        <v>1643516000</v>
      </c>
      <c r="G52" s="1144">
        <v>1064000</v>
      </c>
      <c r="H52" s="1144">
        <v>144219000</v>
      </c>
      <c r="I52" s="1144">
        <v>4589000</v>
      </c>
      <c r="J52" s="1144">
        <v>0</v>
      </c>
      <c r="K52" s="1144">
        <v>0</v>
      </c>
      <c r="L52" s="1145">
        <v>7846000</v>
      </c>
      <c r="M52" s="144"/>
      <c r="N52" s="144"/>
    </row>
    <row r="53" spans="1:14" ht="18.95" customHeight="1">
      <c r="A53" s="151"/>
      <c r="B53" s="152"/>
      <c r="C53" s="153"/>
      <c r="D53" s="154" t="s">
        <v>42</v>
      </c>
      <c r="E53" s="696">
        <v>1848973752.4000001</v>
      </c>
      <c r="F53" s="1144">
        <v>1679404755.4000001</v>
      </c>
      <c r="G53" s="1144">
        <v>1442007</v>
      </c>
      <c r="H53" s="1144">
        <v>147248110</v>
      </c>
      <c r="I53" s="1144">
        <v>12829449</v>
      </c>
      <c r="J53" s="1144">
        <v>0</v>
      </c>
      <c r="K53" s="1144">
        <v>0</v>
      </c>
      <c r="L53" s="1145">
        <v>8049431</v>
      </c>
      <c r="M53" s="144"/>
      <c r="N53" s="144"/>
    </row>
    <row r="54" spans="1:14" ht="18.95" customHeight="1">
      <c r="A54" s="151"/>
      <c r="B54" s="152"/>
      <c r="C54" s="153"/>
      <c r="D54" s="154" t="s">
        <v>43</v>
      </c>
      <c r="E54" s="696">
        <v>582075477.75</v>
      </c>
      <c r="F54" s="1144">
        <v>530337989.30000001</v>
      </c>
      <c r="G54" s="1144">
        <v>507794.95</v>
      </c>
      <c r="H54" s="1144">
        <v>44743938.460000001</v>
      </c>
      <c r="I54" s="1144">
        <v>4365096.9000000004</v>
      </c>
      <c r="J54" s="1144">
        <v>0</v>
      </c>
      <c r="K54" s="1144">
        <v>0</v>
      </c>
      <c r="L54" s="1145">
        <v>2120658.1399999992</v>
      </c>
      <c r="M54" s="144"/>
      <c r="N54" s="144"/>
    </row>
    <row r="55" spans="1:14" ht="18.95" customHeight="1">
      <c r="A55" s="161" t="s">
        <v>4</v>
      </c>
      <c r="B55" s="152"/>
      <c r="C55" s="153"/>
      <c r="D55" s="154" t="s">
        <v>44</v>
      </c>
      <c r="E55" s="697">
        <v>0.32315372558479355</v>
      </c>
      <c r="F55" s="697">
        <v>0.3226850175477452</v>
      </c>
      <c r="G55" s="687">
        <v>0.47725089285714289</v>
      </c>
      <c r="H55" s="687">
        <v>0.31024995638577441</v>
      </c>
      <c r="I55" s="688">
        <v>0.95120873828720864</v>
      </c>
      <c r="J55" s="687">
        <v>0</v>
      </c>
      <c r="K55" s="687">
        <v>0</v>
      </c>
      <c r="L55" s="689">
        <v>0.27028525873056325</v>
      </c>
      <c r="M55" s="144"/>
      <c r="N55" s="144"/>
    </row>
    <row r="56" spans="1:14" ht="18.95" customHeight="1">
      <c r="A56" s="155"/>
      <c r="B56" s="156"/>
      <c r="C56" s="153"/>
      <c r="D56" s="162" t="s">
        <v>45</v>
      </c>
      <c r="E56" s="690">
        <v>0.3148100274514205</v>
      </c>
      <c r="F56" s="690">
        <v>0.31578926259124729</v>
      </c>
      <c r="G56" s="690">
        <v>0.35214458043546254</v>
      </c>
      <c r="H56" s="690">
        <v>0.30386765887860973</v>
      </c>
      <c r="I56" s="690">
        <v>0.34024040315371301</v>
      </c>
      <c r="J56" s="690">
        <v>0</v>
      </c>
      <c r="K56" s="690">
        <v>0</v>
      </c>
      <c r="L56" s="691">
        <v>0.2634544155978229</v>
      </c>
      <c r="M56" s="144"/>
      <c r="N56" s="144"/>
    </row>
    <row r="57" spans="1:14" ht="18.95" customHeight="1">
      <c r="A57" s="151" t="s">
        <v>84</v>
      </c>
      <c r="B57" s="152" t="s">
        <v>47</v>
      </c>
      <c r="C57" s="159" t="s">
        <v>339</v>
      </c>
      <c r="D57" s="160" t="s">
        <v>41</v>
      </c>
      <c r="E57" s="696">
        <v>3997074000</v>
      </c>
      <c r="F57" s="1144">
        <v>3659266000</v>
      </c>
      <c r="G57" s="1144">
        <v>1494000</v>
      </c>
      <c r="H57" s="1144">
        <v>279766000</v>
      </c>
      <c r="I57" s="1144">
        <v>10928000</v>
      </c>
      <c r="J57" s="1144">
        <v>0</v>
      </c>
      <c r="K57" s="1144">
        <v>0</v>
      </c>
      <c r="L57" s="1145">
        <v>45620000</v>
      </c>
      <c r="M57" s="144"/>
      <c r="N57" s="144"/>
    </row>
    <row r="58" spans="1:14" ht="18.95" customHeight="1">
      <c r="A58" s="151"/>
      <c r="B58" s="152"/>
      <c r="C58" s="153"/>
      <c r="D58" s="154" t="s">
        <v>42</v>
      </c>
      <c r="E58" s="696">
        <v>4077678135.77</v>
      </c>
      <c r="F58" s="1144">
        <v>3706226120.8400002</v>
      </c>
      <c r="G58" s="1144">
        <v>2208552.2000000002</v>
      </c>
      <c r="H58" s="1144">
        <v>289154552.78000003</v>
      </c>
      <c r="I58" s="1144">
        <v>25699975.949999999</v>
      </c>
      <c r="J58" s="1144">
        <v>0</v>
      </c>
      <c r="K58" s="1144">
        <v>0</v>
      </c>
      <c r="L58" s="1145">
        <v>54388933.999999993</v>
      </c>
      <c r="M58" s="144"/>
      <c r="N58" s="144"/>
    </row>
    <row r="59" spans="1:14" ht="18.95" customHeight="1">
      <c r="A59" s="151"/>
      <c r="B59" s="152"/>
      <c r="C59" s="153"/>
      <c r="D59" s="154" t="s">
        <v>43</v>
      </c>
      <c r="E59" s="696">
        <v>1465614241.7099998</v>
      </c>
      <c r="F59" s="1144">
        <v>1359104788.27</v>
      </c>
      <c r="G59" s="1144">
        <v>782151.3</v>
      </c>
      <c r="H59" s="1144">
        <v>90906487.780000076</v>
      </c>
      <c r="I59" s="1144">
        <v>5604223.3700000001</v>
      </c>
      <c r="J59" s="1144">
        <v>0</v>
      </c>
      <c r="K59" s="1144">
        <v>0</v>
      </c>
      <c r="L59" s="1145">
        <v>9216590.9900000039</v>
      </c>
      <c r="M59" s="144"/>
      <c r="N59" s="144"/>
    </row>
    <row r="60" spans="1:14" ht="18.95" customHeight="1">
      <c r="A60" s="161" t="s">
        <v>4</v>
      </c>
      <c r="B60" s="152"/>
      <c r="C60" s="153"/>
      <c r="D60" s="154" t="s">
        <v>44</v>
      </c>
      <c r="E60" s="697">
        <v>0.36667178083518087</v>
      </c>
      <c r="F60" s="697">
        <v>0.37141459196188525</v>
      </c>
      <c r="G60" s="687">
        <v>0.52352831325301208</v>
      </c>
      <c r="H60" s="687">
        <v>0.32493758276559725</v>
      </c>
      <c r="I60" s="688">
        <v>0.5128315675329429</v>
      </c>
      <c r="J60" s="687">
        <v>0</v>
      </c>
      <c r="K60" s="687">
        <v>0</v>
      </c>
      <c r="L60" s="689">
        <v>0.20202961398509434</v>
      </c>
      <c r="M60" s="144"/>
      <c r="N60" s="144"/>
    </row>
    <row r="61" spans="1:14" ht="18.95" customHeight="1">
      <c r="A61" s="155"/>
      <c r="B61" s="156"/>
      <c r="C61" s="153"/>
      <c r="D61" s="157" t="s">
        <v>45</v>
      </c>
      <c r="E61" s="690">
        <v>0.35942371931060801</v>
      </c>
      <c r="F61" s="690">
        <v>0.36670854501504746</v>
      </c>
      <c r="G61" s="690">
        <v>0.35414662148352211</v>
      </c>
      <c r="H61" s="690">
        <v>0.3143871915762822</v>
      </c>
      <c r="I61" s="690">
        <v>0.21806337021105268</v>
      </c>
      <c r="J61" s="690">
        <v>0</v>
      </c>
      <c r="K61" s="690">
        <v>0</v>
      </c>
      <c r="L61" s="691">
        <v>0.16945709930626707</v>
      </c>
      <c r="M61" s="144"/>
      <c r="N61" s="144"/>
    </row>
    <row r="62" spans="1:14" ht="18.95" customHeight="1">
      <c r="A62" s="151" t="s">
        <v>91</v>
      </c>
      <c r="B62" s="152" t="s">
        <v>47</v>
      </c>
      <c r="C62" s="159" t="s">
        <v>340</v>
      </c>
      <c r="D62" s="154" t="s">
        <v>41</v>
      </c>
      <c r="E62" s="696">
        <v>2141196000</v>
      </c>
      <c r="F62" s="1144">
        <v>1870575000</v>
      </c>
      <c r="G62" s="1144">
        <v>1024000</v>
      </c>
      <c r="H62" s="1144">
        <v>217399000</v>
      </c>
      <c r="I62" s="1144">
        <v>19081000</v>
      </c>
      <c r="J62" s="1144">
        <v>0</v>
      </c>
      <c r="K62" s="1144">
        <v>0</v>
      </c>
      <c r="L62" s="1145">
        <v>33117000</v>
      </c>
      <c r="M62" s="144"/>
      <c r="N62" s="144"/>
    </row>
    <row r="63" spans="1:14" ht="18.95" customHeight="1">
      <c r="A63" s="151"/>
      <c r="B63" s="152"/>
      <c r="C63" s="153"/>
      <c r="D63" s="154" t="s">
        <v>42</v>
      </c>
      <c r="E63" s="696">
        <v>2248231812.0100002</v>
      </c>
      <c r="F63" s="1144">
        <v>1941972753.1300001</v>
      </c>
      <c r="G63" s="1144">
        <v>1282310</v>
      </c>
      <c r="H63" s="1144">
        <v>234653786.88</v>
      </c>
      <c r="I63" s="1144">
        <v>29978796</v>
      </c>
      <c r="J63" s="1144">
        <v>0</v>
      </c>
      <c r="K63" s="1144">
        <v>0</v>
      </c>
      <c r="L63" s="1145">
        <v>40344166</v>
      </c>
      <c r="M63" s="144"/>
      <c r="N63" s="144"/>
    </row>
    <row r="64" spans="1:14" ht="18.95" customHeight="1">
      <c r="A64" s="151"/>
      <c r="B64" s="152"/>
      <c r="C64" s="153"/>
      <c r="D64" s="154" t="s">
        <v>43</v>
      </c>
      <c r="E64" s="696">
        <v>843549577.36999989</v>
      </c>
      <c r="F64" s="1144">
        <v>747912548.35000002</v>
      </c>
      <c r="G64" s="1144">
        <v>402967.17</v>
      </c>
      <c r="H64" s="1144">
        <v>75804906.399999961</v>
      </c>
      <c r="I64" s="1144">
        <v>12689490.529999999</v>
      </c>
      <c r="J64" s="1144">
        <v>0</v>
      </c>
      <c r="K64" s="1144">
        <v>0</v>
      </c>
      <c r="L64" s="1145">
        <v>6739664.9199999999</v>
      </c>
      <c r="M64" s="144"/>
      <c r="N64" s="144"/>
    </row>
    <row r="65" spans="1:14" ht="18.95" customHeight="1">
      <c r="A65" s="161" t="s">
        <v>4</v>
      </c>
      <c r="B65" s="152"/>
      <c r="C65" s="153"/>
      <c r="D65" s="154" t="s">
        <v>44</v>
      </c>
      <c r="E65" s="697">
        <v>0.39396186867993399</v>
      </c>
      <c r="F65" s="697">
        <v>0.39983029194231723</v>
      </c>
      <c r="G65" s="687">
        <v>0.39352262695312501</v>
      </c>
      <c r="H65" s="687">
        <v>0.34869022580600628</v>
      </c>
      <c r="I65" s="687">
        <v>0.66503278287301504</v>
      </c>
      <c r="J65" s="687">
        <v>0</v>
      </c>
      <c r="K65" s="687">
        <v>0</v>
      </c>
      <c r="L65" s="689">
        <v>0.20351073225231753</v>
      </c>
      <c r="M65" s="144"/>
      <c r="N65" s="144"/>
    </row>
    <row r="66" spans="1:14" ht="18.95" customHeight="1">
      <c r="A66" s="155"/>
      <c r="B66" s="156"/>
      <c r="C66" s="153"/>
      <c r="D66" s="157" t="s">
        <v>45</v>
      </c>
      <c r="E66" s="690">
        <v>0.37520578299078339</v>
      </c>
      <c r="F66" s="690">
        <v>0.38513029966282591</v>
      </c>
      <c r="G66" s="690">
        <v>0.31425097675289126</v>
      </c>
      <c r="H66" s="690">
        <v>0.32305000233712811</v>
      </c>
      <c r="I66" s="690">
        <v>0.42328219352104735</v>
      </c>
      <c r="J66" s="690">
        <v>0</v>
      </c>
      <c r="K66" s="690">
        <v>0</v>
      </c>
      <c r="L66" s="691">
        <v>0.16705426306247104</v>
      </c>
      <c r="M66" s="144"/>
      <c r="N66" s="144"/>
    </row>
    <row r="67" spans="1:14" ht="18.95" customHeight="1">
      <c r="A67" s="151" t="s">
        <v>96</v>
      </c>
      <c r="B67" s="152" t="s">
        <v>47</v>
      </c>
      <c r="C67" s="159" t="s">
        <v>341</v>
      </c>
      <c r="D67" s="160" t="s">
        <v>41</v>
      </c>
      <c r="E67" s="696">
        <v>4538122000</v>
      </c>
      <c r="F67" s="1144">
        <v>4250255000</v>
      </c>
      <c r="G67" s="1144">
        <v>1754000</v>
      </c>
      <c r="H67" s="1144">
        <v>262052000</v>
      </c>
      <c r="I67" s="1144">
        <v>12590000</v>
      </c>
      <c r="J67" s="1144">
        <v>0</v>
      </c>
      <c r="K67" s="1144">
        <v>0</v>
      </c>
      <c r="L67" s="1145">
        <v>11471000</v>
      </c>
      <c r="M67" s="144"/>
      <c r="N67" s="144"/>
    </row>
    <row r="68" spans="1:14" ht="18.95" customHeight="1">
      <c r="A68" s="151"/>
      <c r="B68" s="152"/>
      <c r="C68" s="153"/>
      <c r="D68" s="154" t="s">
        <v>42</v>
      </c>
      <c r="E68" s="696">
        <v>4641892727.1700001</v>
      </c>
      <c r="F68" s="1144">
        <v>4331904381.8900003</v>
      </c>
      <c r="G68" s="1144">
        <v>2157979</v>
      </c>
      <c r="H68" s="1144">
        <v>272133551</v>
      </c>
      <c r="I68" s="1144">
        <v>20285144</v>
      </c>
      <c r="J68" s="1144">
        <v>0</v>
      </c>
      <c r="K68" s="1144">
        <v>0</v>
      </c>
      <c r="L68" s="1145">
        <v>15411671.280000001</v>
      </c>
      <c r="M68" s="144"/>
      <c r="N68" s="144"/>
    </row>
    <row r="69" spans="1:14" ht="18.95" customHeight="1">
      <c r="A69" s="161" t="s">
        <v>4</v>
      </c>
      <c r="B69" s="152"/>
      <c r="C69" s="153"/>
      <c r="D69" s="154" t="s">
        <v>43</v>
      </c>
      <c r="E69" s="696">
        <v>1658708071.6299999</v>
      </c>
      <c r="F69" s="1144">
        <v>1565322661.01</v>
      </c>
      <c r="G69" s="1144">
        <v>784429.46</v>
      </c>
      <c r="H69" s="1144">
        <v>87998269.00000003</v>
      </c>
      <c r="I69" s="1144">
        <v>3002084.34</v>
      </c>
      <c r="J69" s="1144">
        <v>0</v>
      </c>
      <c r="K69" s="1144">
        <v>0</v>
      </c>
      <c r="L69" s="1145">
        <v>1600627.8199999996</v>
      </c>
      <c r="M69" s="144"/>
      <c r="N69" s="144"/>
    </row>
    <row r="70" spans="1:14" ht="18.95" customHeight="1">
      <c r="A70" s="151"/>
      <c r="B70" s="152"/>
      <c r="C70" s="153"/>
      <c r="D70" s="154" t="s">
        <v>44</v>
      </c>
      <c r="E70" s="697">
        <v>0.36550539444069591</v>
      </c>
      <c r="F70" s="697">
        <v>0.3682891170082736</v>
      </c>
      <c r="G70" s="687">
        <v>0.44722318129988597</v>
      </c>
      <c r="H70" s="687">
        <v>0.33580460748248453</v>
      </c>
      <c r="I70" s="688">
        <v>0.23844990786338363</v>
      </c>
      <c r="J70" s="687">
        <v>0</v>
      </c>
      <c r="K70" s="687">
        <v>0</v>
      </c>
      <c r="L70" s="689">
        <v>0.13953690349577191</v>
      </c>
      <c r="M70" s="144"/>
      <c r="N70" s="144"/>
    </row>
    <row r="71" spans="1:14" ht="18.95" customHeight="1">
      <c r="A71" s="167" t="s">
        <v>4</v>
      </c>
      <c r="B71" s="168" t="s">
        <v>4</v>
      </c>
      <c r="C71" s="163"/>
      <c r="D71" s="162" t="s">
        <v>45</v>
      </c>
      <c r="E71" s="690">
        <v>0.35733442565814233</v>
      </c>
      <c r="F71" s="690">
        <v>0.3613474636130018</v>
      </c>
      <c r="G71" s="690">
        <v>0.36350189691373269</v>
      </c>
      <c r="H71" s="690">
        <v>0.32336427712288968</v>
      </c>
      <c r="I71" s="690">
        <v>0.1479942336125393</v>
      </c>
      <c r="J71" s="690">
        <v>0</v>
      </c>
      <c r="K71" s="690">
        <v>0</v>
      </c>
      <c r="L71" s="691">
        <v>0.10385815989192312</v>
      </c>
      <c r="M71" s="144"/>
      <c r="N71" s="144"/>
    </row>
    <row r="72" spans="1:14" ht="18.95" customHeight="1">
      <c r="A72" s="164" t="s">
        <v>101</v>
      </c>
      <c r="B72" s="165" t="s">
        <v>47</v>
      </c>
      <c r="C72" s="159" t="s">
        <v>342</v>
      </c>
      <c r="D72" s="166" t="s">
        <v>41</v>
      </c>
      <c r="E72" s="698">
        <v>7756398000</v>
      </c>
      <c r="F72" s="1144">
        <v>7332107000</v>
      </c>
      <c r="G72" s="1144">
        <v>2373000</v>
      </c>
      <c r="H72" s="1144">
        <v>385849000</v>
      </c>
      <c r="I72" s="1144">
        <v>11694000</v>
      </c>
      <c r="J72" s="1144">
        <v>0</v>
      </c>
      <c r="K72" s="1144">
        <v>0</v>
      </c>
      <c r="L72" s="1145">
        <v>24375000</v>
      </c>
      <c r="M72" s="144"/>
      <c r="N72" s="144"/>
    </row>
    <row r="73" spans="1:14" ht="18.95" customHeight="1">
      <c r="A73" s="151"/>
      <c r="B73" s="152"/>
      <c r="C73" s="153"/>
      <c r="D73" s="154" t="s">
        <v>42</v>
      </c>
      <c r="E73" s="699">
        <v>7838086054.6399994</v>
      </c>
      <c r="F73" s="1144">
        <v>7381315073.3900003</v>
      </c>
      <c r="G73" s="1144">
        <v>3189823</v>
      </c>
      <c r="H73" s="1144">
        <v>393701678.11000001</v>
      </c>
      <c r="I73" s="1144">
        <v>31434852.989999998</v>
      </c>
      <c r="J73" s="1144">
        <v>5000</v>
      </c>
      <c r="K73" s="1144">
        <v>0</v>
      </c>
      <c r="L73" s="1145">
        <v>28439627.149999995</v>
      </c>
      <c r="M73" s="144"/>
      <c r="N73" s="144"/>
    </row>
    <row r="74" spans="1:14" ht="18.95" customHeight="1">
      <c r="A74" s="151"/>
      <c r="B74" s="152"/>
      <c r="C74" s="153"/>
      <c r="D74" s="154" t="s">
        <v>43</v>
      </c>
      <c r="E74" s="699">
        <v>2566120058.1100001</v>
      </c>
      <c r="F74" s="1144">
        <v>2420691515.6599998</v>
      </c>
      <c r="G74" s="1144">
        <v>1251707.3400000001</v>
      </c>
      <c r="H74" s="1144">
        <v>126493829.75999999</v>
      </c>
      <c r="I74" s="1144">
        <v>14701600.75</v>
      </c>
      <c r="J74" s="1144">
        <v>0</v>
      </c>
      <c r="K74" s="1144">
        <v>0</v>
      </c>
      <c r="L74" s="1145">
        <v>2981404.6000000006</v>
      </c>
      <c r="M74" s="144"/>
      <c r="N74" s="144"/>
    </row>
    <row r="75" spans="1:14" ht="18.95" customHeight="1">
      <c r="A75" s="151"/>
      <c r="B75" s="152"/>
      <c r="C75" s="153"/>
      <c r="D75" s="154" t="s">
        <v>44</v>
      </c>
      <c r="E75" s="697">
        <v>0.33083914184264401</v>
      </c>
      <c r="F75" s="697">
        <v>0.33014950759174677</v>
      </c>
      <c r="G75" s="687">
        <v>0.52747886219974716</v>
      </c>
      <c r="H75" s="687">
        <v>0.32783246751967737</v>
      </c>
      <c r="I75" s="687">
        <v>1.257191786386181</v>
      </c>
      <c r="J75" s="687">
        <v>0</v>
      </c>
      <c r="K75" s="687">
        <v>0</v>
      </c>
      <c r="L75" s="689">
        <v>0.12231403487179489</v>
      </c>
      <c r="M75" s="144"/>
      <c r="N75" s="144"/>
    </row>
    <row r="76" spans="1:14" ht="18.95" customHeight="1">
      <c r="A76" s="167" t="s">
        <v>4</v>
      </c>
      <c r="B76" s="168" t="s">
        <v>4</v>
      </c>
      <c r="C76" s="153"/>
      <c r="D76" s="162" t="s">
        <v>45</v>
      </c>
      <c r="E76" s="690">
        <v>0.32739115649169293</v>
      </c>
      <c r="F76" s="690">
        <v>0.32794854190504757</v>
      </c>
      <c r="G76" s="690">
        <v>0.39240651910780006</v>
      </c>
      <c r="H76" s="690">
        <v>0.32129360069595053</v>
      </c>
      <c r="I76" s="690">
        <v>0.46768473053387105</v>
      </c>
      <c r="J76" s="690">
        <v>0</v>
      </c>
      <c r="K76" s="690">
        <v>0</v>
      </c>
      <c r="L76" s="691">
        <v>0.10483275973609243</v>
      </c>
      <c r="M76" s="144"/>
      <c r="N76" s="144"/>
    </row>
    <row r="77" spans="1:14" ht="18.95" customHeight="1">
      <c r="A77" s="151" t="s">
        <v>106</v>
      </c>
      <c r="B77" s="152" t="s">
        <v>47</v>
      </c>
      <c r="C77" s="159" t="s">
        <v>343</v>
      </c>
      <c r="D77" s="160" t="s">
        <v>41</v>
      </c>
      <c r="E77" s="698">
        <v>2259740000</v>
      </c>
      <c r="F77" s="1144">
        <v>2055140000</v>
      </c>
      <c r="G77" s="1144">
        <v>1095000</v>
      </c>
      <c r="H77" s="1144">
        <v>180949000</v>
      </c>
      <c r="I77" s="1144">
        <v>7378000</v>
      </c>
      <c r="J77" s="1144">
        <v>0</v>
      </c>
      <c r="K77" s="1144">
        <v>0</v>
      </c>
      <c r="L77" s="1145">
        <v>15178000</v>
      </c>
      <c r="M77" s="144"/>
      <c r="N77" s="144"/>
    </row>
    <row r="78" spans="1:14" ht="18.95" customHeight="1">
      <c r="A78" s="151"/>
      <c r="B78" s="152"/>
      <c r="C78" s="153"/>
      <c r="D78" s="154" t="s">
        <v>42</v>
      </c>
      <c r="E78" s="699">
        <v>2312703577.4100003</v>
      </c>
      <c r="F78" s="1144">
        <v>2094573282.6100001</v>
      </c>
      <c r="G78" s="1144">
        <v>1481810</v>
      </c>
      <c r="H78" s="1144">
        <v>183620974</v>
      </c>
      <c r="I78" s="1144">
        <v>16114679.800000001</v>
      </c>
      <c r="J78" s="1144">
        <v>0</v>
      </c>
      <c r="K78" s="1144">
        <v>0</v>
      </c>
      <c r="L78" s="1145">
        <v>16912831</v>
      </c>
      <c r="M78" s="144"/>
      <c r="N78" s="144"/>
    </row>
    <row r="79" spans="1:14" ht="18.95" customHeight="1">
      <c r="A79" s="151"/>
      <c r="B79" s="152"/>
      <c r="C79" s="153"/>
      <c r="D79" s="154" t="s">
        <v>43</v>
      </c>
      <c r="E79" s="699">
        <v>824091404.10000002</v>
      </c>
      <c r="F79" s="1144">
        <v>759436137.27999997</v>
      </c>
      <c r="G79" s="1144">
        <v>565840.72</v>
      </c>
      <c r="H79" s="1144">
        <v>56668362.339999989</v>
      </c>
      <c r="I79" s="1144">
        <v>4157972.73</v>
      </c>
      <c r="J79" s="1144">
        <v>0</v>
      </c>
      <c r="K79" s="1144">
        <v>0</v>
      </c>
      <c r="L79" s="1145">
        <v>3263091.03</v>
      </c>
      <c r="M79" s="144"/>
      <c r="N79" s="144"/>
    </row>
    <row r="80" spans="1:14" ht="18.95" customHeight="1">
      <c r="A80" s="161" t="s">
        <v>4</v>
      </c>
      <c r="B80" s="152"/>
      <c r="C80" s="153"/>
      <c r="D80" s="154" t="s">
        <v>44</v>
      </c>
      <c r="E80" s="697">
        <v>0.36468416901944473</v>
      </c>
      <c r="F80" s="697">
        <v>0.36953012314489525</v>
      </c>
      <c r="G80" s="687">
        <v>0.51674951598173513</v>
      </c>
      <c r="H80" s="687">
        <v>0.31317311695560623</v>
      </c>
      <c r="I80" s="688">
        <v>0.5635636663052318</v>
      </c>
      <c r="J80" s="687">
        <v>0</v>
      </c>
      <c r="K80" s="687">
        <v>0</v>
      </c>
      <c r="L80" s="689">
        <v>0.21498820859138226</v>
      </c>
      <c r="M80" s="144"/>
      <c r="N80" s="144"/>
    </row>
    <row r="81" spans="1:14" ht="18.95" customHeight="1">
      <c r="A81" s="155"/>
      <c r="B81" s="156"/>
      <c r="C81" s="153"/>
      <c r="D81" s="157" t="s">
        <v>45</v>
      </c>
      <c r="E81" s="690">
        <v>0.35633248123518751</v>
      </c>
      <c r="F81" s="690">
        <v>0.3625731997945108</v>
      </c>
      <c r="G81" s="690">
        <v>0.38185780903084737</v>
      </c>
      <c r="H81" s="690">
        <v>0.30861595549536724</v>
      </c>
      <c r="I81" s="690">
        <v>0.25802391245775791</v>
      </c>
      <c r="J81" s="690">
        <v>0</v>
      </c>
      <c r="K81" s="690">
        <v>0</v>
      </c>
      <c r="L81" s="691">
        <v>0.1929358266513749</v>
      </c>
      <c r="M81" s="144"/>
      <c r="N81" s="144"/>
    </row>
    <row r="82" spans="1:14" ht="18.95" customHeight="1">
      <c r="A82" s="151" t="s">
        <v>110</v>
      </c>
      <c r="B82" s="152" t="s">
        <v>47</v>
      </c>
      <c r="C82" s="159" t="s">
        <v>344</v>
      </c>
      <c r="D82" s="154" t="s">
        <v>41</v>
      </c>
      <c r="E82" s="700">
        <v>2966537000</v>
      </c>
      <c r="F82" s="1144">
        <v>2708575000</v>
      </c>
      <c r="G82" s="1144">
        <v>1374000</v>
      </c>
      <c r="H82" s="1144">
        <v>239809000</v>
      </c>
      <c r="I82" s="1144">
        <v>8949000</v>
      </c>
      <c r="J82" s="1144">
        <v>0</v>
      </c>
      <c r="K82" s="1144">
        <v>0</v>
      </c>
      <c r="L82" s="1145">
        <v>7830000</v>
      </c>
      <c r="M82" s="144"/>
      <c r="N82" s="144"/>
    </row>
    <row r="83" spans="1:14" ht="18.95" customHeight="1">
      <c r="A83" s="151"/>
      <c r="B83" s="152"/>
      <c r="C83" s="153"/>
      <c r="D83" s="154" t="s">
        <v>42</v>
      </c>
      <c r="E83" s="700">
        <v>3080037622.0299997</v>
      </c>
      <c r="F83" s="1144">
        <v>2775511153.4499998</v>
      </c>
      <c r="G83" s="1144">
        <v>1693500</v>
      </c>
      <c r="H83" s="1144">
        <v>263009597.24000001</v>
      </c>
      <c r="I83" s="1144">
        <v>24210963</v>
      </c>
      <c r="J83" s="1144">
        <v>0</v>
      </c>
      <c r="K83" s="1144">
        <v>0</v>
      </c>
      <c r="L83" s="1145">
        <v>15612408.339999996</v>
      </c>
      <c r="M83" s="144"/>
      <c r="N83" s="144"/>
    </row>
    <row r="84" spans="1:14" ht="18.95" customHeight="1">
      <c r="A84" s="151"/>
      <c r="B84" s="152"/>
      <c r="C84" s="153"/>
      <c r="D84" s="154" t="s">
        <v>43</v>
      </c>
      <c r="E84" s="700">
        <v>1091301716.6099999</v>
      </c>
      <c r="F84" s="1144">
        <v>990688653.78999996</v>
      </c>
      <c r="G84" s="1144">
        <v>697199.93000000017</v>
      </c>
      <c r="H84" s="1144">
        <v>85052928.200000018</v>
      </c>
      <c r="I84" s="1144">
        <v>5406973.2699999996</v>
      </c>
      <c r="J84" s="1144">
        <v>0</v>
      </c>
      <c r="K84" s="1144">
        <v>0</v>
      </c>
      <c r="L84" s="1145">
        <v>9455961.4199999943</v>
      </c>
      <c r="M84" s="144"/>
      <c r="N84" s="144"/>
    </row>
    <row r="85" spans="1:14" ht="18.95" customHeight="1">
      <c r="A85" s="161" t="s">
        <v>4</v>
      </c>
      <c r="B85" s="152"/>
      <c r="C85" s="153"/>
      <c r="D85" s="154" t="s">
        <v>44</v>
      </c>
      <c r="E85" s="697">
        <v>0.3678705900550035</v>
      </c>
      <c r="F85" s="697">
        <v>0.36576009665229869</v>
      </c>
      <c r="G85" s="687">
        <v>0.5074235298398837</v>
      </c>
      <c r="H85" s="687">
        <v>0.35466945861081117</v>
      </c>
      <c r="I85" s="687">
        <v>0.60419859984355784</v>
      </c>
      <c r="J85" s="687">
        <v>0</v>
      </c>
      <c r="K85" s="687">
        <v>0</v>
      </c>
      <c r="L85" s="689">
        <v>1.2076579080459764</v>
      </c>
      <c r="M85" s="144"/>
      <c r="N85" s="144"/>
    </row>
    <row r="86" spans="1:14" ht="18.95" customHeight="1">
      <c r="A86" s="155"/>
      <c r="B86" s="156"/>
      <c r="C86" s="153"/>
      <c r="D86" s="162" t="s">
        <v>45</v>
      </c>
      <c r="E86" s="690">
        <v>0.35431441122811408</v>
      </c>
      <c r="F86" s="690">
        <v>0.35693917228852057</v>
      </c>
      <c r="G86" s="690">
        <v>0.41169172128727499</v>
      </c>
      <c r="H86" s="690">
        <v>0.32338336354466946</v>
      </c>
      <c r="I86" s="690">
        <v>0.22332747648245135</v>
      </c>
      <c r="J86" s="690">
        <v>0</v>
      </c>
      <c r="K86" s="690">
        <v>0</v>
      </c>
      <c r="L86" s="691">
        <v>0.60566961957901211</v>
      </c>
      <c r="M86" s="144"/>
      <c r="N86" s="144"/>
    </row>
    <row r="87" spans="1:14" ht="18.95" customHeight="1">
      <c r="A87" s="151" t="s">
        <v>114</v>
      </c>
      <c r="B87" s="152" t="s">
        <v>47</v>
      </c>
      <c r="C87" s="159" t="s">
        <v>345</v>
      </c>
      <c r="D87" s="160" t="s">
        <v>41</v>
      </c>
      <c r="E87" s="698">
        <v>6326919000</v>
      </c>
      <c r="F87" s="1144">
        <v>5861605000</v>
      </c>
      <c r="G87" s="1144">
        <v>3138000</v>
      </c>
      <c r="H87" s="1144">
        <v>440985000</v>
      </c>
      <c r="I87" s="1144">
        <v>12521000</v>
      </c>
      <c r="J87" s="1144">
        <v>0</v>
      </c>
      <c r="K87" s="1144">
        <v>0</v>
      </c>
      <c r="L87" s="1145">
        <v>8670000</v>
      </c>
      <c r="M87" s="144"/>
      <c r="N87" s="144"/>
    </row>
    <row r="88" spans="1:14" ht="18.95" customHeight="1">
      <c r="A88" s="151"/>
      <c r="B88" s="152"/>
      <c r="C88" s="153"/>
      <c r="D88" s="154" t="s">
        <v>42</v>
      </c>
      <c r="E88" s="699">
        <v>6522968965.8900003</v>
      </c>
      <c r="F88" s="1144">
        <v>5998425255.2299995</v>
      </c>
      <c r="G88" s="1144">
        <v>3729731.2199999997</v>
      </c>
      <c r="H88" s="1144">
        <v>479189759.88</v>
      </c>
      <c r="I88" s="1144">
        <v>30467021</v>
      </c>
      <c r="J88" s="1144">
        <v>0</v>
      </c>
      <c r="K88" s="1144">
        <v>0</v>
      </c>
      <c r="L88" s="1145">
        <v>11157198.560000001</v>
      </c>
      <c r="M88" s="144"/>
      <c r="N88" s="144"/>
    </row>
    <row r="89" spans="1:14" ht="18.95" customHeight="1">
      <c r="A89" s="151"/>
      <c r="B89" s="152"/>
      <c r="C89" s="153"/>
      <c r="D89" s="154" t="s">
        <v>43</v>
      </c>
      <c r="E89" s="699">
        <v>2426723432.3899999</v>
      </c>
      <c r="F89" s="1144">
        <v>2251688894.4700003</v>
      </c>
      <c r="G89" s="1144">
        <v>1096427.2</v>
      </c>
      <c r="H89" s="1144">
        <v>161957617.55999991</v>
      </c>
      <c r="I89" s="1144">
        <v>9054572.7899999991</v>
      </c>
      <c r="J89" s="1144">
        <v>0</v>
      </c>
      <c r="K89" s="1144">
        <v>0</v>
      </c>
      <c r="L89" s="1145">
        <v>2925920.37</v>
      </c>
      <c r="M89" s="144"/>
      <c r="N89" s="144"/>
    </row>
    <row r="90" spans="1:14" ht="18.95" customHeight="1">
      <c r="A90" s="161" t="s">
        <v>4</v>
      </c>
      <c r="B90" s="152"/>
      <c r="C90" s="153"/>
      <c r="D90" s="154" t="s">
        <v>44</v>
      </c>
      <c r="E90" s="697">
        <v>0.38355531853497726</v>
      </c>
      <c r="F90" s="697">
        <v>0.38414203865152979</v>
      </c>
      <c r="G90" s="687">
        <v>0.34940318674314846</v>
      </c>
      <c r="H90" s="687">
        <v>0.36726332541923173</v>
      </c>
      <c r="I90" s="687">
        <v>0.72315092963820771</v>
      </c>
      <c r="J90" s="687">
        <v>0</v>
      </c>
      <c r="K90" s="687">
        <v>0</v>
      </c>
      <c r="L90" s="689">
        <v>0.33747639792387546</v>
      </c>
      <c r="M90" s="144"/>
      <c r="N90" s="144"/>
    </row>
    <row r="91" spans="1:14" ht="18.95" customHeight="1">
      <c r="A91" s="155"/>
      <c r="B91" s="156"/>
      <c r="C91" s="153"/>
      <c r="D91" s="157" t="s">
        <v>45</v>
      </c>
      <c r="E91" s="690">
        <v>0.37202743797799065</v>
      </c>
      <c r="F91" s="690">
        <v>0.37538000369459684</v>
      </c>
      <c r="G91" s="690">
        <v>0.29396949413421808</v>
      </c>
      <c r="H91" s="690">
        <v>0.33798221731732703</v>
      </c>
      <c r="I91" s="690">
        <v>0.29719258702713336</v>
      </c>
      <c r="J91" s="690">
        <v>0</v>
      </c>
      <c r="K91" s="690">
        <v>0</v>
      </c>
      <c r="L91" s="691">
        <v>0.2622450747170354</v>
      </c>
      <c r="M91" s="144"/>
      <c r="N91" s="144"/>
    </row>
    <row r="92" spans="1:14" ht="18.95" customHeight="1">
      <c r="A92" s="151" t="s">
        <v>118</v>
      </c>
      <c r="B92" s="152" t="s">
        <v>47</v>
      </c>
      <c r="C92" s="159" t="s">
        <v>346</v>
      </c>
      <c r="D92" s="154" t="s">
        <v>41</v>
      </c>
      <c r="E92" s="700">
        <v>3373485000</v>
      </c>
      <c r="F92" s="1144">
        <v>3126080000</v>
      </c>
      <c r="G92" s="1144">
        <v>1171000</v>
      </c>
      <c r="H92" s="1144">
        <v>230342000</v>
      </c>
      <c r="I92" s="1144">
        <v>7194000</v>
      </c>
      <c r="J92" s="1144">
        <v>0</v>
      </c>
      <c r="K92" s="1144">
        <v>0</v>
      </c>
      <c r="L92" s="1145">
        <v>8698000</v>
      </c>
      <c r="M92" s="144"/>
      <c r="N92" s="144"/>
    </row>
    <row r="93" spans="1:14" ht="18.95" customHeight="1">
      <c r="A93" s="151"/>
      <c r="B93" s="152"/>
      <c r="C93" s="169"/>
      <c r="D93" s="154" t="s">
        <v>42</v>
      </c>
      <c r="E93" s="700">
        <v>3513178828.7099996</v>
      </c>
      <c r="F93" s="1144">
        <v>3185852439.3600001</v>
      </c>
      <c r="G93" s="1144">
        <v>1534885.47</v>
      </c>
      <c r="H93" s="1144">
        <v>293632071.27999997</v>
      </c>
      <c r="I93" s="1144">
        <v>19412907.600000001</v>
      </c>
      <c r="J93" s="1144">
        <v>0</v>
      </c>
      <c r="K93" s="1144">
        <v>0</v>
      </c>
      <c r="L93" s="1145">
        <v>12746525</v>
      </c>
      <c r="M93" s="144"/>
      <c r="N93" s="144"/>
    </row>
    <row r="94" spans="1:14" ht="18.95" customHeight="1">
      <c r="A94" s="151"/>
      <c r="B94" s="152"/>
      <c r="C94" s="169"/>
      <c r="D94" s="154" t="s">
        <v>43</v>
      </c>
      <c r="E94" s="700">
        <v>1114157798.4600003</v>
      </c>
      <c r="F94" s="1144">
        <v>1018977779.91</v>
      </c>
      <c r="G94" s="1144">
        <v>628152.95000000007</v>
      </c>
      <c r="H94" s="1144">
        <v>85078910.250000104</v>
      </c>
      <c r="I94" s="1144">
        <v>4884107.1400000006</v>
      </c>
      <c r="J94" s="1144">
        <v>0</v>
      </c>
      <c r="K94" s="1144">
        <v>0</v>
      </c>
      <c r="L94" s="1145">
        <v>4588848.21</v>
      </c>
      <c r="M94" s="144"/>
      <c r="N94" s="144"/>
    </row>
    <row r="95" spans="1:14" ht="18.95" customHeight="1">
      <c r="A95" s="161" t="s">
        <v>4</v>
      </c>
      <c r="B95" s="152"/>
      <c r="C95" s="170" t="s">
        <v>4</v>
      </c>
      <c r="D95" s="154" t="s">
        <v>44</v>
      </c>
      <c r="E95" s="697">
        <v>0.33026908329516813</v>
      </c>
      <c r="F95" s="697">
        <v>0.32596023771304639</v>
      </c>
      <c r="G95" s="687">
        <v>0.53642438087105049</v>
      </c>
      <c r="H95" s="687">
        <v>0.36935908453516991</v>
      </c>
      <c r="I95" s="687">
        <v>0.6789139755351683</v>
      </c>
      <c r="J95" s="687">
        <v>0</v>
      </c>
      <c r="K95" s="687">
        <v>0</v>
      </c>
      <c r="L95" s="689">
        <v>0.52757509887330423</v>
      </c>
      <c r="M95" s="144"/>
      <c r="N95" s="144"/>
    </row>
    <row r="96" spans="1:14" ht="18.95" customHeight="1">
      <c r="A96" s="155"/>
      <c r="B96" s="156"/>
      <c r="C96" s="171"/>
      <c r="D96" s="162" t="s">
        <v>45</v>
      </c>
      <c r="E96" s="690">
        <v>0.31713665964140708</v>
      </c>
      <c r="F96" s="690">
        <v>0.31984462535706787</v>
      </c>
      <c r="G96" s="690">
        <v>0.40925069803416675</v>
      </c>
      <c r="H96" s="690">
        <v>0.28974665430490748</v>
      </c>
      <c r="I96" s="690">
        <v>0.25159070658740479</v>
      </c>
      <c r="J96" s="690">
        <v>0</v>
      </c>
      <c r="K96" s="690">
        <v>0</v>
      </c>
      <c r="L96" s="691">
        <v>0.36000778329780075</v>
      </c>
      <c r="M96" s="144"/>
      <c r="N96" s="144"/>
    </row>
    <row r="97" spans="1:12" ht="27" customHeight="1">
      <c r="A97" s="664"/>
      <c r="E97" s="172"/>
      <c r="F97" s="172"/>
      <c r="G97" s="172"/>
      <c r="H97" s="172"/>
      <c r="I97" s="172"/>
      <c r="J97" s="172"/>
      <c r="K97" s="172"/>
      <c r="L97" s="172"/>
    </row>
    <row r="98" spans="1:12" ht="18" customHeight="1">
      <c r="A98" s="1591"/>
      <c r="B98" s="1591"/>
      <c r="C98" s="1591"/>
      <c r="D98" s="1591"/>
      <c r="E98" s="1591"/>
      <c r="F98" s="1591"/>
      <c r="G98" s="1591"/>
      <c r="H98" s="1591"/>
      <c r="I98" s="1591"/>
      <c r="J98" s="1591"/>
      <c r="K98" s="1591"/>
      <c r="L98" s="1591"/>
    </row>
    <row r="99" spans="1:12" ht="18">
      <c r="E99" s="172"/>
      <c r="F99" s="172"/>
      <c r="G99" s="172"/>
      <c r="H99" s="172"/>
      <c r="I99" s="172"/>
      <c r="J99" s="172"/>
      <c r="K99" s="172"/>
      <c r="L99" s="172"/>
    </row>
    <row r="100" spans="1:12">
      <c r="G100" s="158"/>
      <c r="H100" s="1024"/>
      <c r="I100" s="1025"/>
      <c r="J100" s="158"/>
    </row>
  </sheetData>
  <mergeCells count="1">
    <mergeCell ref="A98:L98"/>
  </mergeCells>
  <printOptions horizontalCentered="1"/>
  <pageMargins left="0.70866141732283472" right="0.70866141732283472" top="0.62992125984251968" bottom="0.19685039370078741" header="0.43307086614173229" footer="0"/>
  <pageSetup paperSize="9" scale="73" firstPageNumber="47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N75"/>
  <sheetViews>
    <sheetView showGridLines="0" zoomScale="70" zoomScaleNormal="70" workbookViewId="0">
      <selection activeCell="S30" sqref="S30"/>
    </sheetView>
  </sheetViews>
  <sheetFormatPr defaultColWidth="5.140625" defaultRowHeight="15"/>
  <cols>
    <col min="1" max="1" width="5.140625" style="332" customWidth="1"/>
    <col min="2" max="2" width="2.5703125" style="332" customWidth="1"/>
    <col min="3" max="3" width="58.5703125" style="332" customWidth="1"/>
    <col min="4" max="4" width="19.85546875" style="332" customWidth="1"/>
    <col min="5" max="5" width="2.28515625" style="332" customWidth="1"/>
    <col min="6" max="7" width="20.85546875" style="332" customWidth="1"/>
    <col min="8" max="9" width="20.7109375" style="332" customWidth="1"/>
    <col min="10" max="10" width="5.85546875" style="332" customWidth="1"/>
    <col min="11" max="11" width="13.140625" style="332" bestFit="1" customWidth="1"/>
    <col min="12" max="13" width="12.5703125" style="332" customWidth="1"/>
    <col min="14" max="14" width="15.5703125" style="332" bestFit="1" customWidth="1"/>
    <col min="15" max="15" width="12.5703125" style="332" customWidth="1"/>
    <col min="16" max="16" width="15.5703125" style="332" bestFit="1" customWidth="1"/>
    <col min="17" max="17" width="12.5703125" style="332" customWidth="1"/>
    <col min="18" max="18" width="22.85546875" style="332" customWidth="1"/>
    <col min="19" max="247" width="12.5703125" style="332" customWidth="1"/>
    <col min="248" max="256" width="5.140625" style="332"/>
    <col min="257" max="257" width="5.140625" style="332" customWidth="1"/>
    <col min="258" max="258" width="2.5703125" style="332" customWidth="1"/>
    <col min="259" max="259" width="58.5703125" style="332" customWidth="1"/>
    <col min="260" max="260" width="19.85546875" style="332" customWidth="1"/>
    <col min="261" max="261" width="2.28515625" style="332" customWidth="1"/>
    <col min="262" max="263" width="20.85546875" style="332" customWidth="1"/>
    <col min="264" max="265" width="20.7109375" style="332" customWidth="1"/>
    <col min="266" max="266" width="5.85546875" style="332" customWidth="1"/>
    <col min="267" max="503" width="12.5703125" style="332" customWidth="1"/>
    <col min="504" max="512" width="5.140625" style="332"/>
    <col min="513" max="513" width="5.140625" style="332" customWidth="1"/>
    <col min="514" max="514" width="2.5703125" style="332" customWidth="1"/>
    <col min="515" max="515" width="58.5703125" style="332" customWidth="1"/>
    <col min="516" max="516" width="19.85546875" style="332" customWidth="1"/>
    <col min="517" max="517" width="2.28515625" style="332" customWidth="1"/>
    <col min="518" max="519" width="20.85546875" style="332" customWidth="1"/>
    <col min="520" max="521" width="20.7109375" style="332" customWidth="1"/>
    <col min="522" max="522" width="5.85546875" style="332" customWidth="1"/>
    <col min="523" max="759" width="12.5703125" style="332" customWidth="1"/>
    <col min="760" max="768" width="5.140625" style="332"/>
    <col min="769" max="769" width="5.140625" style="332" customWidth="1"/>
    <col min="770" max="770" width="2.5703125" style="332" customWidth="1"/>
    <col min="771" max="771" width="58.5703125" style="332" customWidth="1"/>
    <col min="772" max="772" width="19.85546875" style="332" customWidth="1"/>
    <col min="773" max="773" width="2.28515625" style="332" customWidth="1"/>
    <col min="774" max="775" width="20.85546875" style="332" customWidth="1"/>
    <col min="776" max="777" width="20.7109375" style="332" customWidth="1"/>
    <col min="778" max="778" width="5.85546875" style="332" customWidth="1"/>
    <col min="779" max="1015" width="12.5703125" style="332" customWidth="1"/>
    <col min="1016" max="1024" width="5.140625" style="332"/>
    <col min="1025" max="1025" width="5.140625" style="332" customWidth="1"/>
    <col min="1026" max="1026" width="2.5703125" style="332" customWidth="1"/>
    <col min="1027" max="1027" width="58.5703125" style="332" customWidth="1"/>
    <col min="1028" max="1028" width="19.85546875" style="332" customWidth="1"/>
    <col min="1029" max="1029" width="2.28515625" style="332" customWidth="1"/>
    <col min="1030" max="1031" width="20.85546875" style="332" customWidth="1"/>
    <col min="1032" max="1033" width="20.7109375" style="332" customWidth="1"/>
    <col min="1034" max="1034" width="5.85546875" style="332" customWidth="1"/>
    <col min="1035" max="1271" width="12.5703125" style="332" customWidth="1"/>
    <col min="1272" max="1280" width="5.140625" style="332"/>
    <col min="1281" max="1281" width="5.140625" style="332" customWidth="1"/>
    <col min="1282" max="1282" width="2.5703125" style="332" customWidth="1"/>
    <col min="1283" max="1283" width="58.5703125" style="332" customWidth="1"/>
    <col min="1284" max="1284" width="19.85546875" style="332" customWidth="1"/>
    <col min="1285" max="1285" width="2.28515625" style="332" customWidth="1"/>
    <col min="1286" max="1287" width="20.85546875" style="332" customWidth="1"/>
    <col min="1288" max="1289" width="20.7109375" style="332" customWidth="1"/>
    <col min="1290" max="1290" width="5.85546875" style="332" customWidth="1"/>
    <col min="1291" max="1527" width="12.5703125" style="332" customWidth="1"/>
    <col min="1528" max="1536" width="5.140625" style="332"/>
    <col min="1537" max="1537" width="5.140625" style="332" customWidth="1"/>
    <col min="1538" max="1538" width="2.5703125" style="332" customWidth="1"/>
    <col min="1539" max="1539" width="58.5703125" style="332" customWidth="1"/>
    <col min="1540" max="1540" width="19.85546875" style="332" customWidth="1"/>
    <col min="1541" max="1541" width="2.28515625" style="332" customWidth="1"/>
    <col min="1542" max="1543" width="20.85546875" style="332" customWidth="1"/>
    <col min="1544" max="1545" width="20.7109375" style="332" customWidth="1"/>
    <col min="1546" max="1546" width="5.85546875" style="332" customWidth="1"/>
    <col min="1547" max="1783" width="12.5703125" style="332" customWidth="1"/>
    <col min="1784" max="1792" width="5.140625" style="332"/>
    <col min="1793" max="1793" width="5.140625" style="332" customWidth="1"/>
    <col min="1794" max="1794" width="2.5703125" style="332" customWidth="1"/>
    <col min="1795" max="1795" width="58.5703125" style="332" customWidth="1"/>
    <col min="1796" max="1796" width="19.85546875" style="332" customWidth="1"/>
    <col min="1797" max="1797" width="2.28515625" style="332" customWidth="1"/>
    <col min="1798" max="1799" width="20.85546875" style="332" customWidth="1"/>
    <col min="1800" max="1801" width="20.7109375" style="332" customWidth="1"/>
    <col min="1802" max="1802" width="5.85546875" style="332" customWidth="1"/>
    <col min="1803" max="2039" width="12.5703125" style="332" customWidth="1"/>
    <col min="2040" max="2048" width="5.140625" style="332"/>
    <col min="2049" max="2049" width="5.140625" style="332" customWidth="1"/>
    <col min="2050" max="2050" width="2.5703125" style="332" customWidth="1"/>
    <col min="2051" max="2051" width="58.5703125" style="332" customWidth="1"/>
    <col min="2052" max="2052" width="19.85546875" style="332" customWidth="1"/>
    <col min="2053" max="2053" width="2.28515625" style="332" customWidth="1"/>
    <col min="2054" max="2055" width="20.85546875" style="332" customWidth="1"/>
    <col min="2056" max="2057" width="20.7109375" style="332" customWidth="1"/>
    <col min="2058" max="2058" width="5.85546875" style="332" customWidth="1"/>
    <col min="2059" max="2295" width="12.5703125" style="332" customWidth="1"/>
    <col min="2296" max="2304" width="5.140625" style="332"/>
    <col min="2305" max="2305" width="5.140625" style="332" customWidth="1"/>
    <col min="2306" max="2306" width="2.5703125" style="332" customWidth="1"/>
    <col min="2307" max="2307" width="58.5703125" style="332" customWidth="1"/>
    <col min="2308" max="2308" width="19.85546875" style="332" customWidth="1"/>
    <col min="2309" max="2309" width="2.28515625" style="332" customWidth="1"/>
    <col min="2310" max="2311" width="20.85546875" style="332" customWidth="1"/>
    <col min="2312" max="2313" width="20.7109375" style="332" customWidth="1"/>
    <col min="2314" max="2314" width="5.85546875" style="332" customWidth="1"/>
    <col min="2315" max="2551" width="12.5703125" style="332" customWidth="1"/>
    <col min="2552" max="2560" width="5.140625" style="332"/>
    <col min="2561" max="2561" width="5.140625" style="332" customWidth="1"/>
    <col min="2562" max="2562" width="2.5703125" style="332" customWidth="1"/>
    <col min="2563" max="2563" width="58.5703125" style="332" customWidth="1"/>
    <col min="2564" max="2564" width="19.85546875" style="332" customWidth="1"/>
    <col min="2565" max="2565" width="2.28515625" style="332" customWidth="1"/>
    <col min="2566" max="2567" width="20.85546875" style="332" customWidth="1"/>
    <col min="2568" max="2569" width="20.7109375" style="332" customWidth="1"/>
    <col min="2570" max="2570" width="5.85546875" style="332" customWidth="1"/>
    <col min="2571" max="2807" width="12.5703125" style="332" customWidth="1"/>
    <col min="2808" max="2816" width="5.140625" style="332"/>
    <col min="2817" max="2817" width="5.140625" style="332" customWidth="1"/>
    <col min="2818" max="2818" width="2.5703125" style="332" customWidth="1"/>
    <col min="2819" max="2819" width="58.5703125" style="332" customWidth="1"/>
    <col min="2820" max="2820" width="19.85546875" style="332" customWidth="1"/>
    <col min="2821" max="2821" width="2.28515625" style="332" customWidth="1"/>
    <col min="2822" max="2823" width="20.85546875" style="332" customWidth="1"/>
    <col min="2824" max="2825" width="20.7109375" style="332" customWidth="1"/>
    <col min="2826" max="2826" width="5.85546875" style="332" customWidth="1"/>
    <col min="2827" max="3063" width="12.5703125" style="332" customWidth="1"/>
    <col min="3064" max="3072" width="5.140625" style="332"/>
    <col min="3073" max="3073" width="5.140625" style="332" customWidth="1"/>
    <col min="3074" max="3074" width="2.5703125" style="332" customWidth="1"/>
    <col min="3075" max="3075" width="58.5703125" style="332" customWidth="1"/>
    <col min="3076" max="3076" width="19.85546875" style="332" customWidth="1"/>
    <col min="3077" max="3077" width="2.28515625" style="332" customWidth="1"/>
    <col min="3078" max="3079" width="20.85546875" style="332" customWidth="1"/>
    <col min="3080" max="3081" width="20.7109375" style="332" customWidth="1"/>
    <col min="3082" max="3082" width="5.85546875" style="332" customWidth="1"/>
    <col min="3083" max="3319" width="12.5703125" style="332" customWidth="1"/>
    <col min="3320" max="3328" width="5.140625" style="332"/>
    <col min="3329" max="3329" width="5.140625" style="332" customWidth="1"/>
    <col min="3330" max="3330" width="2.5703125" style="332" customWidth="1"/>
    <col min="3331" max="3331" width="58.5703125" style="332" customWidth="1"/>
    <col min="3332" max="3332" width="19.85546875" style="332" customWidth="1"/>
    <col min="3333" max="3333" width="2.28515625" style="332" customWidth="1"/>
    <col min="3334" max="3335" width="20.85546875" style="332" customWidth="1"/>
    <col min="3336" max="3337" width="20.7109375" style="332" customWidth="1"/>
    <col min="3338" max="3338" width="5.85546875" style="332" customWidth="1"/>
    <col min="3339" max="3575" width="12.5703125" style="332" customWidth="1"/>
    <col min="3576" max="3584" width="5.140625" style="332"/>
    <col min="3585" max="3585" width="5.140625" style="332" customWidth="1"/>
    <col min="3586" max="3586" width="2.5703125" style="332" customWidth="1"/>
    <col min="3587" max="3587" width="58.5703125" style="332" customWidth="1"/>
    <col min="3588" max="3588" width="19.85546875" style="332" customWidth="1"/>
    <col min="3589" max="3589" width="2.28515625" style="332" customWidth="1"/>
    <col min="3590" max="3591" width="20.85546875" style="332" customWidth="1"/>
    <col min="3592" max="3593" width="20.7109375" style="332" customWidth="1"/>
    <col min="3594" max="3594" width="5.85546875" style="332" customWidth="1"/>
    <col min="3595" max="3831" width="12.5703125" style="332" customWidth="1"/>
    <col min="3832" max="3840" width="5.140625" style="332"/>
    <col min="3841" max="3841" width="5.140625" style="332" customWidth="1"/>
    <col min="3842" max="3842" width="2.5703125" style="332" customWidth="1"/>
    <col min="3843" max="3843" width="58.5703125" style="332" customWidth="1"/>
    <col min="3844" max="3844" width="19.85546875" style="332" customWidth="1"/>
    <col min="3845" max="3845" width="2.28515625" style="332" customWidth="1"/>
    <col min="3846" max="3847" width="20.85546875" style="332" customWidth="1"/>
    <col min="3848" max="3849" width="20.7109375" style="332" customWidth="1"/>
    <col min="3850" max="3850" width="5.85546875" style="332" customWidth="1"/>
    <col min="3851" max="4087" width="12.5703125" style="332" customWidth="1"/>
    <col min="4088" max="4096" width="5.140625" style="332"/>
    <col min="4097" max="4097" width="5.140625" style="332" customWidth="1"/>
    <col min="4098" max="4098" width="2.5703125" style="332" customWidth="1"/>
    <col min="4099" max="4099" width="58.5703125" style="332" customWidth="1"/>
    <col min="4100" max="4100" width="19.85546875" style="332" customWidth="1"/>
    <col min="4101" max="4101" width="2.28515625" style="332" customWidth="1"/>
    <col min="4102" max="4103" width="20.85546875" style="332" customWidth="1"/>
    <col min="4104" max="4105" width="20.7109375" style="332" customWidth="1"/>
    <col min="4106" max="4106" width="5.85546875" style="332" customWidth="1"/>
    <col min="4107" max="4343" width="12.5703125" style="332" customWidth="1"/>
    <col min="4344" max="4352" width="5.140625" style="332"/>
    <col min="4353" max="4353" width="5.140625" style="332" customWidth="1"/>
    <col min="4354" max="4354" width="2.5703125" style="332" customWidth="1"/>
    <col min="4355" max="4355" width="58.5703125" style="332" customWidth="1"/>
    <col min="4356" max="4356" width="19.85546875" style="332" customWidth="1"/>
    <col min="4357" max="4357" width="2.28515625" style="332" customWidth="1"/>
    <col min="4358" max="4359" width="20.85546875" style="332" customWidth="1"/>
    <col min="4360" max="4361" width="20.7109375" style="332" customWidth="1"/>
    <col min="4362" max="4362" width="5.85546875" style="332" customWidth="1"/>
    <col min="4363" max="4599" width="12.5703125" style="332" customWidth="1"/>
    <col min="4600" max="4608" width="5.140625" style="332"/>
    <col min="4609" max="4609" width="5.140625" style="332" customWidth="1"/>
    <col min="4610" max="4610" width="2.5703125" style="332" customWidth="1"/>
    <col min="4611" max="4611" width="58.5703125" style="332" customWidth="1"/>
    <col min="4612" max="4612" width="19.85546875" style="332" customWidth="1"/>
    <col min="4613" max="4613" width="2.28515625" style="332" customWidth="1"/>
    <col min="4614" max="4615" width="20.85546875" style="332" customWidth="1"/>
    <col min="4616" max="4617" width="20.7109375" style="332" customWidth="1"/>
    <col min="4618" max="4618" width="5.85546875" style="332" customWidth="1"/>
    <col min="4619" max="4855" width="12.5703125" style="332" customWidth="1"/>
    <col min="4856" max="4864" width="5.140625" style="332"/>
    <col min="4865" max="4865" width="5.140625" style="332" customWidth="1"/>
    <col min="4866" max="4866" width="2.5703125" style="332" customWidth="1"/>
    <col min="4867" max="4867" width="58.5703125" style="332" customWidth="1"/>
    <col min="4868" max="4868" width="19.85546875" style="332" customWidth="1"/>
    <col min="4869" max="4869" width="2.28515625" style="332" customWidth="1"/>
    <col min="4870" max="4871" width="20.85546875" style="332" customWidth="1"/>
    <col min="4872" max="4873" width="20.7109375" style="332" customWidth="1"/>
    <col min="4874" max="4874" width="5.85546875" style="332" customWidth="1"/>
    <col min="4875" max="5111" width="12.5703125" style="332" customWidth="1"/>
    <col min="5112" max="5120" width="5.140625" style="332"/>
    <col min="5121" max="5121" width="5.140625" style="332" customWidth="1"/>
    <col min="5122" max="5122" width="2.5703125" style="332" customWidth="1"/>
    <col min="5123" max="5123" width="58.5703125" style="332" customWidth="1"/>
    <col min="5124" max="5124" width="19.85546875" style="332" customWidth="1"/>
    <col min="5125" max="5125" width="2.28515625" style="332" customWidth="1"/>
    <col min="5126" max="5127" width="20.85546875" style="332" customWidth="1"/>
    <col min="5128" max="5129" width="20.7109375" style="332" customWidth="1"/>
    <col min="5130" max="5130" width="5.85546875" style="332" customWidth="1"/>
    <col min="5131" max="5367" width="12.5703125" style="332" customWidth="1"/>
    <col min="5368" max="5376" width="5.140625" style="332"/>
    <col min="5377" max="5377" width="5.140625" style="332" customWidth="1"/>
    <col min="5378" max="5378" width="2.5703125" style="332" customWidth="1"/>
    <col min="5379" max="5379" width="58.5703125" style="332" customWidth="1"/>
    <col min="5380" max="5380" width="19.85546875" style="332" customWidth="1"/>
    <col min="5381" max="5381" width="2.28515625" style="332" customWidth="1"/>
    <col min="5382" max="5383" width="20.85546875" style="332" customWidth="1"/>
    <col min="5384" max="5385" width="20.7109375" style="332" customWidth="1"/>
    <col min="5386" max="5386" width="5.85546875" style="332" customWidth="1"/>
    <col min="5387" max="5623" width="12.5703125" style="332" customWidth="1"/>
    <col min="5624" max="5632" width="5.140625" style="332"/>
    <col min="5633" max="5633" width="5.140625" style="332" customWidth="1"/>
    <col min="5634" max="5634" width="2.5703125" style="332" customWidth="1"/>
    <col min="5635" max="5635" width="58.5703125" style="332" customWidth="1"/>
    <col min="5636" max="5636" width="19.85546875" style="332" customWidth="1"/>
    <col min="5637" max="5637" width="2.28515625" style="332" customWidth="1"/>
    <col min="5638" max="5639" width="20.85546875" style="332" customWidth="1"/>
    <col min="5640" max="5641" width="20.7109375" style="332" customWidth="1"/>
    <col min="5642" max="5642" width="5.85546875" style="332" customWidth="1"/>
    <col min="5643" max="5879" width="12.5703125" style="332" customWidth="1"/>
    <col min="5880" max="5888" width="5.140625" style="332"/>
    <col min="5889" max="5889" width="5.140625" style="332" customWidth="1"/>
    <col min="5890" max="5890" width="2.5703125" style="332" customWidth="1"/>
    <col min="5891" max="5891" width="58.5703125" style="332" customWidth="1"/>
    <col min="5892" max="5892" width="19.85546875" style="332" customWidth="1"/>
    <col min="5893" max="5893" width="2.28515625" style="332" customWidth="1"/>
    <col min="5894" max="5895" width="20.85546875" style="332" customWidth="1"/>
    <col min="5896" max="5897" width="20.7109375" style="332" customWidth="1"/>
    <col min="5898" max="5898" width="5.85546875" style="332" customWidth="1"/>
    <col min="5899" max="6135" width="12.5703125" style="332" customWidth="1"/>
    <col min="6136" max="6144" width="5.140625" style="332"/>
    <col min="6145" max="6145" width="5.140625" style="332" customWidth="1"/>
    <col min="6146" max="6146" width="2.5703125" style="332" customWidth="1"/>
    <col min="6147" max="6147" width="58.5703125" style="332" customWidth="1"/>
    <col min="6148" max="6148" width="19.85546875" style="332" customWidth="1"/>
    <col min="6149" max="6149" width="2.28515625" style="332" customWidth="1"/>
    <col min="6150" max="6151" width="20.85546875" style="332" customWidth="1"/>
    <col min="6152" max="6153" width="20.7109375" style="332" customWidth="1"/>
    <col min="6154" max="6154" width="5.85546875" style="332" customWidth="1"/>
    <col min="6155" max="6391" width="12.5703125" style="332" customWidth="1"/>
    <col min="6392" max="6400" width="5.140625" style="332"/>
    <col min="6401" max="6401" width="5.140625" style="332" customWidth="1"/>
    <col min="6402" max="6402" width="2.5703125" style="332" customWidth="1"/>
    <col min="6403" max="6403" width="58.5703125" style="332" customWidth="1"/>
    <col min="6404" max="6404" width="19.85546875" style="332" customWidth="1"/>
    <col min="6405" max="6405" width="2.28515625" style="332" customWidth="1"/>
    <col min="6406" max="6407" width="20.85546875" style="332" customWidth="1"/>
    <col min="6408" max="6409" width="20.7109375" style="332" customWidth="1"/>
    <col min="6410" max="6410" width="5.85546875" style="332" customWidth="1"/>
    <col min="6411" max="6647" width="12.5703125" style="332" customWidth="1"/>
    <col min="6648" max="6656" width="5.140625" style="332"/>
    <col min="6657" max="6657" width="5.140625" style="332" customWidth="1"/>
    <col min="6658" max="6658" width="2.5703125" style="332" customWidth="1"/>
    <col min="6659" max="6659" width="58.5703125" style="332" customWidth="1"/>
    <col min="6660" max="6660" width="19.85546875" style="332" customWidth="1"/>
    <col min="6661" max="6661" width="2.28515625" style="332" customWidth="1"/>
    <col min="6662" max="6663" width="20.85546875" style="332" customWidth="1"/>
    <col min="6664" max="6665" width="20.7109375" style="332" customWidth="1"/>
    <col min="6666" max="6666" width="5.85546875" style="332" customWidth="1"/>
    <col min="6667" max="6903" width="12.5703125" style="332" customWidth="1"/>
    <col min="6904" max="6912" width="5.140625" style="332"/>
    <col min="6913" max="6913" width="5.140625" style="332" customWidth="1"/>
    <col min="6914" max="6914" width="2.5703125" style="332" customWidth="1"/>
    <col min="6915" max="6915" width="58.5703125" style="332" customWidth="1"/>
    <col min="6916" max="6916" width="19.85546875" style="332" customWidth="1"/>
    <col min="6917" max="6917" width="2.28515625" style="332" customWidth="1"/>
    <col min="6918" max="6919" width="20.85546875" style="332" customWidth="1"/>
    <col min="6920" max="6921" width="20.7109375" style="332" customWidth="1"/>
    <col min="6922" max="6922" width="5.85546875" style="332" customWidth="1"/>
    <col min="6923" max="7159" width="12.5703125" style="332" customWidth="1"/>
    <col min="7160" max="7168" width="5.140625" style="332"/>
    <col min="7169" max="7169" width="5.140625" style="332" customWidth="1"/>
    <col min="7170" max="7170" width="2.5703125" style="332" customWidth="1"/>
    <col min="7171" max="7171" width="58.5703125" style="332" customWidth="1"/>
    <col min="7172" max="7172" width="19.85546875" style="332" customWidth="1"/>
    <col min="7173" max="7173" width="2.28515625" style="332" customWidth="1"/>
    <col min="7174" max="7175" width="20.85546875" style="332" customWidth="1"/>
    <col min="7176" max="7177" width="20.7109375" style="332" customWidth="1"/>
    <col min="7178" max="7178" width="5.85546875" style="332" customWidth="1"/>
    <col min="7179" max="7415" width="12.5703125" style="332" customWidth="1"/>
    <col min="7416" max="7424" width="5.140625" style="332"/>
    <col min="7425" max="7425" width="5.140625" style="332" customWidth="1"/>
    <col min="7426" max="7426" width="2.5703125" style="332" customWidth="1"/>
    <col min="7427" max="7427" width="58.5703125" style="332" customWidth="1"/>
    <col min="7428" max="7428" width="19.85546875" style="332" customWidth="1"/>
    <col min="7429" max="7429" width="2.28515625" style="332" customWidth="1"/>
    <col min="7430" max="7431" width="20.85546875" style="332" customWidth="1"/>
    <col min="7432" max="7433" width="20.7109375" style="332" customWidth="1"/>
    <col min="7434" max="7434" width="5.85546875" style="332" customWidth="1"/>
    <col min="7435" max="7671" width="12.5703125" style="332" customWidth="1"/>
    <col min="7672" max="7680" width="5.140625" style="332"/>
    <col min="7681" max="7681" width="5.140625" style="332" customWidth="1"/>
    <col min="7682" max="7682" width="2.5703125" style="332" customWidth="1"/>
    <col min="7683" max="7683" width="58.5703125" style="332" customWidth="1"/>
    <col min="7684" max="7684" width="19.85546875" style="332" customWidth="1"/>
    <col min="7685" max="7685" width="2.28515625" style="332" customWidth="1"/>
    <col min="7686" max="7687" width="20.85546875" style="332" customWidth="1"/>
    <col min="7688" max="7689" width="20.7109375" style="332" customWidth="1"/>
    <col min="7690" max="7690" width="5.85546875" style="332" customWidth="1"/>
    <col min="7691" max="7927" width="12.5703125" style="332" customWidth="1"/>
    <col min="7928" max="7936" width="5.140625" style="332"/>
    <col min="7937" max="7937" width="5.140625" style="332" customWidth="1"/>
    <col min="7938" max="7938" width="2.5703125" style="332" customWidth="1"/>
    <col min="7939" max="7939" width="58.5703125" style="332" customWidth="1"/>
    <col min="7940" max="7940" width="19.85546875" style="332" customWidth="1"/>
    <col min="7941" max="7941" width="2.28515625" style="332" customWidth="1"/>
    <col min="7942" max="7943" width="20.85546875" style="332" customWidth="1"/>
    <col min="7944" max="7945" width="20.7109375" style="332" customWidth="1"/>
    <col min="7946" max="7946" width="5.85546875" style="332" customWidth="1"/>
    <col min="7947" max="8183" width="12.5703125" style="332" customWidth="1"/>
    <col min="8184" max="8192" width="5.140625" style="332"/>
    <col min="8193" max="8193" width="5.140625" style="332" customWidth="1"/>
    <col min="8194" max="8194" width="2.5703125" style="332" customWidth="1"/>
    <col min="8195" max="8195" width="58.5703125" style="332" customWidth="1"/>
    <col min="8196" max="8196" width="19.85546875" style="332" customWidth="1"/>
    <col min="8197" max="8197" width="2.28515625" style="332" customWidth="1"/>
    <col min="8198" max="8199" width="20.85546875" style="332" customWidth="1"/>
    <col min="8200" max="8201" width="20.7109375" style="332" customWidth="1"/>
    <col min="8202" max="8202" width="5.85546875" style="332" customWidth="1"/>
    <col min="8203" max="8439" width="12.5703125" style="332" customWidth="1"/>
    <col min="8440" max="8448" width="5.140625" style="332"/>
    <col min="8449" max="8449" width="5.140625" style="332" customWidth="1"/>
    <col min="8450" max="8450" width="2.5703125" style="332" customWidth="1"/>
    <col min="8451" max="8451" width="58.5703125" style="332" customWidth="1"/>
    <col min="8452" max="8452" width="19.85546875" style="332" customWidth="1"/>
    <col min="8453" max="8453" width="2.28515625" style="332" customWidth="1"/>
    <col min="8454" max="8455" width="20.85546875" style="332" customWidth="1"/>
    <col min="8456" max="8457" width="20.7109375" style="332" customWidth="1"/>
    <col min="8458" max="8458" width="5.85546875" style="332" customWidth="1"/>
    <col min="8459" max="8695" width="12.5703125" style="332" customWidth="1"/>
    <col min="8696" max="8704" width="5.140625" style="332"/>
    <col min="8705" max="8705" width="5.140625" style="332" customWidth="1"/>
    <col min="8706" max="8706" width="2.5703125" style="332" customWidth="1"/>
    <col min="8707" max="8707" width="58.5703125" style="332" customWidth="1"/>
    <col min="8708" max="8708" width="19.85546875" style="332" customWidth="1"/>
    <col min="8709" max="8709" width="2.28515625" style="332" customWidth="1"/>
    <col min="8710" max="8711" width="20.85546875" style="332" customWidth="1"/>
    <col min="8712" max="8713" width="20.7109375" style="332" customWidth="1"/>
    <col min="8714" max="8714" width="5.85546875" style="332" customWidth="1"/>
    <col min="8715" max="8951" width="12.5703125" style="332" customWidth="1"/>
    <col min="8952" max="8960" width="5.140625" style="332"/>
    <col min="8961" max="8961" width="5.140625" style="332" customWidth="1"/>
    <col min="8962" max="8962" width="2.5703125" style="332" customWidth="1"/>
    <col min="8963" max="8963" width="58.5703125" style="332" customWidth="1"/>
    <col min="8964" max="8964" width="19.85546875" style="332" customWidth="1"/>
    <col min="8965" max="8965" width="2.28515625" style="332" customWidth="1"/>
    <col min="8966" max="8967" width="20.85546875" style="332" customWidth="1"/>
    <col min="8968" max="8969" width="20.7109375" style="332" customWidth="1"/>
    <col min="8970" max="8970" width="5.85546875" style="332" customWidth="1"/>
    <col min="8971" max="9207" width="12.5703125" style="332" customWidth="1"/>
    <col min="9208" max="9216" width="5.140625" style="332"/>
    <col min="9217" max="9217" width="5.140625" style="332" customWidth="1"/>
    <col min="9218" max="9218" width="2.5703125" style="332" customWidth="1"/>
    <col min="9219" max="9219" width="58.5703125" style="332" customWidth="1"/>
    <col min="9220" max="9220" width="19.85546875" style="332" customWidth="1"/>
    <col min="9221" max="9221" width="2.28515625" style="332" customWidth="1"/>
    <col min="9222" max="9223" width="20.85546875" style="332" customWidth="1"/>
    <col min="9224" max="9225" width="20.7109375" style="332" customWidth="1"/>
    <col min="9226" max="9226" width="5.85546875" style="332" customWidth="1"/>
    <col min="9227" max="9463" width="12.5703125" style="332" customWidth="1"/>
    <col min="9464" max="9472" width="5.140625" style="332"/>
    <col min="9473" max="9473" width="5.140625" style="332" customWidth="1"/>
    <col min="9474" max="9474" width="2.5703125" style="332" customWidth="1"/>
    <col min="9475" max="9475" width="58.5703125" style="332" customWidth="1"/>
    <col min="9476" max="9476" width="19.85546875" style="332" customWidth="1"/>
    <col min="9477" max="9477" width="2.28515625" style="332" customWidth="1"/>
    <col min="9478" max="9479" width="20.85546875" style="332" customWidth="1"/>
    <col min="9480" max="9481" width="20.7109375" style="332" customWidth="1"/>
    <col min="9482" max="9482" width="5.85546875" style="332" customWidth="1"/>
    <col min="9483" max="9719" width="12.5703125" style="332" customWidth="1"/>
    <col min="9720" max="9728" width="5.140625" style="332"/>
    <col min="9729" max="9729" width="5.140625" style="332" customWidth="1"/>
    <col min="9730" max="9730" width="2.5703125" style="332" customWidth="1"/>
    <col min="9731" max="9731" width="58.5703125" style="332" customWidth="1"/>
    <col min="9732" max="9732" width="19.85546875" style="332" customWidth="1"/>
    <col min="9733" max="9733" width="2.28515625" style="332" customWidth="1"/>
    <col min="9734" max="9735" width="20.85546875" style="332" customWidth="1"/>
    <col min="9736" max="9737" width="20.7109375" style="332" customWidth="1"/>
    <col min="9738" max="9738" width="5.85546875" style="332" customWidth="1"/>
    <col min="9739" max="9975" width="12.5703125" style="332" customWidth="1"/>
    <col min="9976" max="9984" width="5.140625" style="332"/>
    <col min="9985" max="9985" width="5.140625" style="332" customWidth="1"/>
    <col min="9986" max="9986" width="2.5703125" style="332" customWidth="1"/>
    <col min="9987" max="9987" width="58.5703125" style="332" customWidth="1"/>
    <col min="9988" max="9988" width="19.85546875" style="332" customWidth="1"/>
    <col min="9989" max="9989" width="2.28515625" style="332" customWidth="1"/>
    <col min="9990" max="9991" width="20.85546875" style="332" customWidth="1"/>
    <col min="9992" max="9993" width="20.7109375" style="332" customWidth="1"/>
    <col min="9994" max="9994" width="5.85546875" style="332" customWidth="1"/>
    <col min="9995" max="10231" width="12.5703125" style="332" customWidth="1"/>
    <col min="10232" max="10240" width="5.140625" style="332"/>
    <col min="10241" max="10241" width="5.140625" style="332" customWidth="1"/>
    <col min="10242" max="10242" width="2.5703125" style="332" customWidth="1"/>
    <col min="10243" max="10243" width="58.5703125" style="332" customWidth="1"/>
    <col min="10244" max="10244" width="19.85546875" style="332" customWidth="1"/>
    <col min="10245" max="10245" width="2.28515625" style="332" customWidth="1"/>
    <col min="10246" max="10247" width="20.85546875" style="332" customWidth="1"/>
    <col min="10248" max="10249" width="20.7109375" style="332" customWidth="1"/>
    <col min="10250" max="10250" width="5.85546875" style="332" customWidth="1"/>
    <col min="10251" max="10487" width="12.5703125" style="332" customWidth="1"/>
    <col min="10488" max="10496" width="5.140625" style="332"/>
    <col min="10497" max="10497" width="5.140625" style="332" customWidth="1"/>
    <col min="10498" max="10498" width="2.5703125" style="332" customWidth="1"/>
    <col min="10499" max="10499" width="58.5703125" style="332" customWidth="1"/>
    <col min="10500" max="10500" width="19.85546875" style="332" customWidth="1"/>
    <col min="10501" max="10501" width="2.28515625" style="332" customWidth="1"/>
    <col min="10502" max="10503" width="20.85546875" style="332" customWidth="1"/>
    <col min="10504" max="10505" width="20.7109375" style="332" customWidth="1"/>
    <col min="10506" max="10506" width="5.85546875" style="332" customWidth="1"/>
    <col min="10507" max="10743" width="12.5703125" style="332" customWidth="1"/>
    <col min="10744" max="10752" width="5.140625" style="332"/>
    <col min="10753" max="10753" width="5.140625" style="332" customWidth="1"/>
    <col min="10754" max="10754" width="2.5703125" style="332" customWidth="1"/>
    <col min="10755" max="10755" width="58.5703125" style="332" customWidth="1"/>
    <col min="10756" max="10756" width="19.85546875" style="332" customWidth="1"/>
    <col min="10757" max="10757" width="2.28515625" style="332" customWidth="1"/>
    <col min="10758" max="10759" width="20.85546875" style="332" customWidth="1"/>
    <col min="10760" max="10761" width="20.7109375" style="332" customWidth="1"/>
    <col min="10762" max="10762" width="5.85546875" style="332" customWidth="1"/>
    <col min="10763" max="10999" width="12.5703125" style="332" customWidth="1"/>
    <col min="11000" max="11008" width="5.140625" style="332"/>
    <col min="11009" max="11009" width="5.140625" style="332" customWidth="1"/>
    <col min="11010" max="11010" width="2.5703125" style="332" customWidth="1"/>
    <col min="11011" max="11011" width="58.5703125" style="332" customWidth="1"/>
    <col min="11012" max="11012" width="19.85546875" style="332" customWidth="1"/>
    <col min="11013" max="11013" width="2.28515625" style="332" customWidth="1"/>
    <col min="11014" max="11015" width="20.85546875" style="332" customWidth="1"/>
    <col min="11016" max="11017" width="20.7109375" style="332" customWidth="1"/>
    <col min="11018" max="11018" width="5.85546875" style="332" customWidth="1"/>
    <col min="11019" max="11255" width="12.5703125" style="332" customWidth="1"/>
    <col min="11256" max="11264" width="5.140625" style="332"/>
    <col min="11265" max="11265" width="5.140625" style="332" customWidth="1"/>
    <col min="11266" max="11266" width="2.5703125" style="332" customWidth="1"/>
    <col min="11267" max="11267" width="58.5703125" style="332" customWidth="1"/>
    <col min="11268" max="11268" width="19.85546875" style="332" customWidth="1"/>
    <col min="11269" max="11269" width="2.28515625" style="332" customWidth="1"/>
    <col min="11270" max="11271" width="20.85546875" style="332" customWidth="1"/>
    <col min="11272" max="11273" width="20.7109375" style="332" customWidth="1"/>
    <col min="11274" max="11274" width="5.85546875" style="332" customWidth="1"/>
    <col min="11275" max="11511" width="12.5703125" style="332" customWidth="1"/>
    <col min="11512" max="11520" width="5.140625" style="332"/>
    <col min="11521" max="11521" width="5.140625" style="332" customWidth="1"/>
    <col min="11522" max="11522" width="2.5703125" style="332" customWidth="1"/>
    <col min="11523" max="11523" width="58.5703125" style="332" customWidth="1"/>
    <col min="11524" max="11524" width="19.85546875" style="332" customWidth="1"/>
    <col min="11525" max="11525" width="2.28515625" style="332" customWidth="1"/>
    <col min="11526" max="11527" width="20.85546875" style="332" customWidth="1"/>
    <col min="11528" max="11529" width="20.7109375" style="332" customWidth="1"/>
    <col min="11530" max="11530" width="5.85546875" style="332" customWidth="1"/>
    <col min="11531" max="11767" width="12.5703125" style="332" customWidth="1"/>
    <col min="11768" max="11776" width="5.140625" style="332"/>
    <col min="11777" max="11777" width="5.140625" style="332" customWidth="1"/>
    <col min="11778" max="11778" width="2.5703125" style="332" customWidth="1"/>
    <col min="11779" max="11779" width="58.5703125" style="332" customWidth="1"/>
    <col min="11780" max="11780" width="19.85546875" style="332" customWidth="1"/>
    <col min="11781" max="11781" width="2.28515625" style="332" customWidth="1"/>
    <col min="11782" max="11783" width="20.85546875" style="332" customWidth="1"/>
    <col min="11784" max="11785" width="20.7109375" style="332" customWidth="1"/>
    <col min="11786" max="11786" width="5.85546875" style="332" customWidth="1"/>
    <col min="11787" max="12023" width="12.5703125" style="332" customWidth="1"/>
    <col min="12024" max="12032" width="5.140625" style="332"/>
    <col min="12033" max="12033" width="5.140625" style="332" customWidth="1"/>
    <col min="12034" max="12034" width="2.5703125" style="332" customWidth="1"/>
    <col min="12035" max="12035" width="58.5703125" style="332" customWidth="1"/>
    <col min="12036" max="12036" width="19.85546875" style="332" customWidth="1"/>
    <col min="12037" max="12037" width="2.28515625" style="332" customWidth="1"/>
    <col min="12038" max="12039" width="20.85546875" style="332" customWidth="1"/>
    <col min="12040" max="12041" width="20.7109375" style="332" customWidth="1"/>
    <col min="12042" max="12042" width="5.85546875" style="332" customWidth="1"/>
    <col min="12043" max="12279" width="12.5703125" style="332" customWidth="1"/>
    <col min="12280" max="12288" width="5.140625" style="332"/>
    <col min="12289" max="12289" width="5.140625" style="332" customWidth="1"/>
    <col min="12290" max="12290" width="2.5703125" style="332" customWidth="1"/>
    <col min="12291" max="12291" width="58.5703125" style="332" customWidth="1"/>
    <col min="12292" max="12292" width="19.85546875" style="332" customWidth="1"/>
    <col min="12293" max="12293" width="2.28515625" style="332" customWidth="1"/>
    <col min="12294" max="12295" width="20.85546875" style="332" customWidth="1"/>
    <col min="12296" max="12297" width="20.7109375" style="332" customWidth="1"/>
    <col min="12298" max="12298" width="5.85546875" style="332" customWidth="1"/>
    <col min="12299" max="12535" width="12.5703125" style="332" customWidth="1"/>
    <col min="12536" max="12544" width="5.140625" style="332"/>
    <col min="12545" max="12545" width="5.140625" style="332" customWidth="1"/>
    <col min="12546" max="12546" width="2.5703125" style="332" customWidth="1"/>
    <col min="12547" max="12547" width="58.5703125" style="332" customWidth="1"/>
    <col min="12548" max="12548" width="19.85546875" style="332" customWidth="1"/>
    <col min="12549" max="12549" width="2.28515625" style="332" customWidth="1"/>
    <col min="12550" max="12551" width="20.85546875" style="332" customWidth="1"/>
    <col min="12552" max="12553" width="20.7109375" style="332" customWidth="1"/>
    <col min="12554" max="12554" width="5.85546875" style="332" customWidth="1"/>
    <col min="12555" max="12791" width="12.5703125" style="332" customWidth="1"/>
    <col min="12792" max="12800" width="5.140625" style="332"/>
    <col min="12801" max="12801" width="5.140625" style="332" customWidth="1"/>
    <col min="12802" max="12802" width="2.5703125" style="332" customWidth="1"/>
    <col min="12803" max="12803" width="58.5703125" style="332" customWidth="1"/>
    <col min="12804" max="12804" width="19.85546875" style="332" customWidth="1"/>
    <col min="12805" max="12805" width="2.28515625" style="332" customWidth="1"/>
    <col min="12806" max="12807" width="20.85546875" style="332" customWidth="1"/>
    <col min="12808" max="12809" width="20.7109375" style="332" customWidth="1"/>
    <col min="12810" max="12810" width="5.85546875" style="332" customWidth="1"/>
    <col min="12811" max="13047" width="12.5703125" style="332" customWidth="1"/>
    <col min="13048" max="13056" width="5.140625" style="332"/>
    <col min="13057" max="13057" width="5.140625" style="332" customWidth="1"/>
    <col min="13058" max="13058" width="2.5703125" style="332" customWidth="1"/>
    <col min="13059" max="13059" width="58.5703125" style="332" customWidth="1"/>
    <col min="13060" max="13060" width="19.85546875" style="332" customWidth="1"/>
    <col min="13061" max="13061" width="2.28515625" style="332" customWidth="1"/>
    <col min="13062" max="13063" width="20.85546875" style="332" customWidth="1"/>
    <col min="13064" max="13065" width="20.7109375" style="332" customWidth="1"/>
    <col min="13066" max="13066" width="5.85546875" style="332" customWidth="1"/>
    <col min="13067" max="13303" width="12.5703125" style="332" customWidth="1"/>
    <col min="13304" max="13312" width="5.140625" style="332"/>
    <col min="13313" max="13313" width="5.140625" style="332" customWidth="1"/>
    <col min="13314" max="13314" width="2.5703125" style="332" customWidth="1"/>
    <col min="13315" max="13315" width="58.5703125" style="332" customWidth="1"/>
    <col min="13316" max="13316" width="19.85546875" style="332" customWidth="1"/>
    <col min="13317" max="13317" width="2.28515625" style="332" customWidth="1"/>
    <col min="13318" max="13319" width="20.85546875" style="332" customWidth="1"/>
    <col min="13320" max="13321" width="20.7109375" style="332" customWidth="1"/>
    <col min="13322" max="13322" width="5.85546875" style="332" customWidth="1"/>
    <col min="13323" max="13559" width="12.5703125" style="332" customWidth="1"/>
    <col min="13560" max="13568" width="5.140625" style="332"/>
    <col min="13569" max="13569" width="5.140625" style="332" customWidth="1"/>
    <col min="13570" max="13570" width="2.5703125" style="332" customWidth="1"/>
    <col min="13571" max="13571" width="58.5703125" style="332" customWidth="1"/>
    <col min="13572" max="13572" width="19.85546875" style="332" customWidth="1"/>
    <col min="13573" max="13573" width="2.28515625" style="332" customWidth="1"/>
    <col min="13574" max="13575" width="20.85546875" style="332" customWidth="1"/>
    <col min="13576" max="13577" width="20.7109375" style="332" customWidth="1"/>
    <col min="13578" max="13578" width="5.85546875" style="332" customWidth="1"/>
    <col min="13579" max="13815" width="12.5703125" style="332" customWidth="1"/>
    <col min="13816" max="13824" width="5.140625" style="332"/>
    <col min="13825" max="13825" width="5.140625" style="332" customWidth="1"/>
    <col min="13826" max="13826" width="2.5703125" style="332" customWidth="1"/>
    <col min="13827" max="13827" width="58.5703125" style="332" customWidth="1"/>
    <col min="13828" max="13828" width="19.85546875" style="332" customWidth="1"/>
    <col min="13829" max="13829" width="2.28515625" style="332" customWidth="1"/>
    <col min="13830" max="13831" width="20.85546875" style="332" customWidth="1"/>
    <col min="13832" max="13833" width="20.7109375" style="332" customWidth="1"/>
    <col min="13834" max="13834" width="5.85546875" style="332" customWidth="1"/>
    <col min="13835" max="14071" width="12.5703125" style="332" customWidth="1"/>
    <col min="14072" max="14080" width="5.140625" style="332"/>
    <col min="14081" max="14081" width="5.140625" style="332" customWidth="1"/>
    <col min="14082" max="14082" width="2.5703125" style="332" customWidth="1"/>
    <col min="14083" max="14083" width="58.5703125" style="332" customWidth="1"/>
    <col min="14084" max="14084" width="19.85546875" style="332" customWidth="1"/>
    <col min="14085" max="14085" width="2.28515625" style="332" customWidth="1"/>
    <col min="14086" max="14087" width="20.85546875" style="332" customWidth="1"/>
    <col min="14088" max="14089" width="20.7109375" style="332" customWidth="1"/>
    <col min="14090" max="14090" width="5.85546875" style="332" customWidth="1"/>
    <col min="14091" max="14327" width="12.5703125" style="332" customWidth="1"/>
    <col min="14328" max="14336" width="5.140625" style="332"/>
    <col min="14337" max="14337" width="5.140625" style="332" customWidth="1"/>
    <col min="14338" max="14338" width="2.5703125" style="332" customWidth="1"/>
    <col min="14339" max="14339" width="58.5703125" style="332" customWidth="1"/>
    <col min="14340" max="14340" width="19.85546875" style="332" customWidth="1"/>
    <col min="14341" max="14341" width="2.28515625" style="332" customWidth="1"/>
    <col min="14342" max="14343" width="20.85546875" style="332" customWidth="1"/>
    <col min="14344" max="14345" width="20.7109375" style="332" customWidth="1"/>
    <col min="14346" max="14346" width="5.85546875" style="332" customWidth="1"/>
    <col min="14347" max="14583" width="12.5703125" style="332" customWidth="1"/>
    <col min="14584" max="14592" width="5.140625" style="332"/>
    <col min="14593" max="14593" width="5.140625" style="332" customWidth="1"/>
    <col min="14594" max="14594" width="2.5703125" style="332" customWidth="1"/>
    <col min="14595" max="14595" width="58.5703125" style="332" customWidth="1"/>
    <col min="14596" max="14596" width="19.85546875" style="332" customWidth="1"/>
    <col min="14597" max="14597" width="2.28515625" style="332" customWidth="1"/>
    <col min="14598" max="14599" width="20.85546875" style="332" customWidth="1"/>
    <col min="14600" max="14601" width="20.7109375" style="332" customWidth="1"/>
    <col min="14602" max="14602" width="5.85546875" style="332" customWidth="1"/>
    <col min="14603" max="14839" width="12.5703125" style="332" customWidth="1"/>
    <col min="14840" max="14848" width="5.140625" style="332"/>
    <col min="14849" max="14849" width="5.140625" style="332" customWidth="1"/>
    <col min="14850" max="14850" width="2.5703125" style="332" customWidth="1"/>
    <col min="14851" max="14851" width="58.5703125" style="332" customWidth="1"/>
    <col min="14852" max="14852" width="19.85546875" style="332" customWidth="1"/>
    <col min="14853" max="14853" width="2.28515625" style="332" customWidth="1"/>
    <col min="14854" max="14855" width="20.85546875" style="332" customWidth="1"/>
    <col min="14856" max="14857" width="20.7109375" style="332" customWidth="1"/>
    <col min="14858" max="14858" width="5.85546875" style="332" customWidth="1"/>
    <col min="14859" max="15095" width="12.5703125" style="332" customWidth="1"/>
    <col min="15096" max="15104" width="5.140625" style="332"/>
    <col min="15105" max="15105" width="5.140625" style="332" customWidth="1"/>
    <col min="15106" max="15106" width="2.5703125" style="332" customWidth="1"/>
    <col min="15107" max="15107" width="58.5703125" style="332" customWidth="1"/>
    <col min="15108" max="15108" width="19.85546875" style="332" customWidth="1"/>
    <col min="15109" max="15109" width="2.28515625" style="332" customWidth="1"/>
    <col min="15110" max="15111" width="20.85546875" style="332" customWidth="1"/>
    <col min="15112" max="15113" width="20.7109375" style="332" customWidth="1"/>
    <col min="15114" max="15114" width="5.85546875" style="332" customWidth="1"/>
    <col min="15115" max="15351" width="12.5703125" style="332" customWidth="1"/>
    <col min="15352" max="15360" width="5.140625" style="332"/>
    <col min="15361" max="15361" width="5.140625" style="332" customWidth="1"/>
    <col min="15362" max="15362" width="2.5703125" style="332" customWidth="1"/>
    <col min="15363" max="15363" width="58.5703125" style="332" customWidth="1"/>
    <col min="15364" max="15364" width="19.85546875" style="332" customWidth="1"/>
    <col min="15365" max="15365" width="2.28515625" style="332" customWidth="1"/>
    <col min="15366" max="15367" width="20.85546875" style="332" customWidth="1"/>
    <col min="15368" max="15369" width="20.7109375" style="332" customWidth="1"/>
    <col min="15370" max="15370" width="5.85546875" style="332" customWidth="1"/>
    <col min="15371" max="15607" width="12.5703125" style="332" customWidth="1"/>
    <col min="15608" max="15616" width="5.140625" style="332"/>
    <col min="15617" max="15617" width="5.140625" style="332" customWidth="1"/>
    <col min="15618" max="15618" width="2.5703125" style="332" customWidth="1"/>
    <col min="15619" max="15619" width="58.5703125" style="332" customWidth="1"/>
    <col min="15620" max="15620" width="19.85546875" style="332" customWidth="1"/>
    <col min="15621" max="15621" width="2.28515625" style="332" customWidth="1"/>
    <col min="15622" max="15623" width="20.85546875" style="332" customWidth="1"/>
    <col min="15624" max="15625" width="20.7109375" style="332" customWidth="1"/>
    <col min="15626" max="15626" width="5.85546875" style="332" customWidth="1"/>
    <col min="15627" max="15863" width="12.5703125" style="332" customWidth="1"/>
    <col min="15864" max="15872" width="5.140625" style="332"/>
    <col min="15873" max="15873" width="5.140625" style="332" customWidth="1"/>
    <col min="15874" max="15874" width="2.5703125" style="332" customWidth="1"/>
    <col min="15875" max="15875" width="58.5703125" style="332" customWidth="1"/>
    <col min="15876" max="15876" width="19.85546875" style="332" customWidth="1"/>
    <col min="15877" max="15877" width="2.28515625" style="332" customWidth="1"/>
    <col min="15878" max="15879" width="20.85546875" style="332" customWidth="1"/>
    <col min="15880" max="15881" width="20.7109375" style="332" customWidth="1"/>
    <col min="15882" max="15882" width="5.85546875" style="332" customWidth="1"/>
    <col min="15883" max="16119" width="12.5703125" style="332" customWidth="1"/>
    <col min="16120" max="16128" width="5.140625" style="332"/>
    <col min="16129" max="16129" width="5.140625" style="332" customWidth="1"/>
    <col min="16130" max="16130" width="2.5703125" style="332" customWidth="1"/>
    <col min="16131" max="16131" width="58.5703125" style="332" customWidth="1"/>
    <col min="16132" max="16132" width="19.85546875" style="332" customWidth="1"/>
    <col min="16133" max="16133" width="2.28515625" style="332" customWidth="1"/>
    <col min="16134" max="16135" width="20.85546875" style="332" customWidth="1"/>
    <col min="16136" max="16137" width="20.7109375" style="332" customWidth="1"/>
    <col min="16138" max="16138" width="5.85546875" style="332" customWidth="1"/>
    <col min="16139" max="16375" width="12.5703125" style="332" customWidth="1"/>
    <col min="16376" max="16384" width="5.140625" style="332"/>
  </cols>
  <sheetData>
    <row r="1" spans="1:14" ht="16.5" customHeight="1">
      <c r="A1" s="1595" t="s">
        <v>560</v>
      </c>
      <c r="B1" s="1595"/>
      <c r="C1" s="1595"/>
      <c r="D1" s="330"/>
      <c r="E1" s="330"/>
      <c r="F1" s="330"/>
      <c r="G1" s="330"/>
      <c r="H1" s="331"/>
      <c r="I1" s="331"/>
    </row>
    <row r="2" spans="1:14" ht="16.5" customHeight="1">
      <c r="A2" s="330"/>
      <c r="B2" s="330"/>
      <c r="C2" s="333" t="s">
        <v>561</v>
      </c>
      <c r="D2" s="334"/>
      <c r="E2" s="334"/>
      <c r="F2" s="334"/>
      <c r="G2" s="334"/>
      <c r="H2" s="335"/>
      <c r="I2" s="335"/>
    </row>
    <row r="3" spans="1:14" ht="12" customHeight="1">
      <c r="A3" s="330"/>
      <c r="B3" s="330"/>
      <c r="C3" s="333"/>
      <c r="D3" s="334"/>
      <c r="E3" s="334"/>
      <c r="F3" s="334"/>
      <c r="G3" s="334"/>
      <c r="H3" s="335"/>
      <c r="I3" s="335"/>
    </row>
    <row r="4" spans="1:14" ht="15" customHeight="1">
      <c r="A4" s="336"/>
      <c r="B4" s="336"/>
      <c r="C4" s="333"/>
      <c r="D4" s="334"/>
      <c r="E4" s="334"/>
      <c r="F4" s="334"/>
      <c r="G4" s="334"/>
      <c r="H4" s="335"/>
      <c r="I4" s="337" t="s">
        <v>2</v>
      </c>
    </row>
    <row r="5" spans="1:14" ht="16.5" customHeight="1">
      <c r="A5" s="338"/>
      <c r="B5" s="331"/>
      <c r="C5" s="339"/>
      <c r="D5" s="1596" t="s">
        <v>562</v>
      </c>
      <c r="E5" s="1597"/>
      <c r="F5" s="1597"/>
      <c r="G5" s="1598"/>
      <c r="H5" s="1599" t="s">
        <v>563</v>
      </c>
      <c r="I5" s="1600"/>
    </row>
    <row r="6" spans="1:14" ht="15" customHeight="1">
      <c r="A6" s="340"/>
      <c r="B6" s="331"/>
      <c r="C6" s="341"/>
      <c r="D6" s="1601" t="s">
        <v>890</v>
      </c>
      <c r="E6" s="1602"/>
      <c r="F6" s="1602"/>
      <c r="G6" s="1603"/>
      <c r="H6" s="1601" t="s">
        <v>890</v>
      </c>
      <c r="I6" s="1603"/>
      <c r="J6" s="342" t="s">
        <v>4</v>
      </c>
    </row>
    <row r="7" spans="1:14" ht="15.75">
      <c r="A7" s="340"/>
      <c r="B7" s="331"/>
      <c r="C7" s="343" t="s">
        <v>3</v>
      </c>
      <c r="D7" s="344"/>
      <c r="E7" s="345"/>
      <c r="F7" s="346" t="s">
        <v>564</v>
      </c>
      <c r="G7" s="347"/>
      <c r="H7" s="348" t="s">
        <v>4</v>
      </c>
      <c r="I7" s="349" t="s">
        <v>4</v>
      </c>
      <c r="J7" s="342" t="s">
        <v>4</v>
      </c>
    </row>
    <row r="8" spans="1:14" ht="14.25" customHeight="1">
      <c r="A8" s="340"/>
      <c r="B8" s="331"/>
      <c r="C8" s="350"/>
      <c r="D8" s="351"/>
      <c r="E8" s="343"/>
      <c r="F8" s="352"/>
      <c r="G8" s="353" t="s">
        <v>564</v>
      </c>
      <c r="H8" s="354" t="s">
        <v>565</v>
      </c>
      <c r="I8" s="355" t="s">
        <v>566</v>
      </c>
      <c r="J8" s="342" t="s">
        <v>4</v>
      </c>
    </row>
    <row r="9" spans="1:14" ht="14.25" customHeight="1">
      <c r="A9" s="340"/>
      <c r="B9" s="331"/>
      <c r="C9" s="356"/>
      <c r="D9" s="357" t="s">
        <v>567</v>
      </c>
      <c r="E9" s="343"/>
      <c r="F9" s="358" t="s">
        <v>568</v>
      </c>
      <c r="G9" s="359" t="s">
        <v>569</v>
      </c>
      <c r="H9" s="354" t="s">
        <v>570</v>
      </c>
      <c r="I9" s="355" t="s">
        <v>571</v>
      </c>
      <c r="J9" s="342" t="s">
        <v>4</v>
      </c>
    </row>
    <row r="10" spans="1:14" ht="14.25" customHeight="1">
      <c r="A10" s="360"/>
      <c r="B10" s="336"/>
      <c r="C10" s="361"/>
      <c r="D10" s="362"/>
      <c r="E10" s="363"/>
      <c r="F10" s="364"/>
      <c r="G10" s="359" t="s">
        <v>572</v>
      </c>
      <c r="H10" s="365" t="s">
        <v>573</v>
      </c>
      <c r="I10" s="366"/>
      <c r="J10" s="342" t="s">
        <v>4</v>
      </c>
      <c r="K10" s="342"/>
      <c r="L10" s="342"/>
    </row>
    <row r="11" spans="1:14" ht="9.9499999999999993" customHeight="1">
      <c r="A11" s="367"/>
      <c r="B11" s="368"/>
      <c r="C11" s="369" t="s">
        <v>439</v>
      </c>
      <c r="D11" s="370">
        <v>2</v>
      </c>
      <c r="E11" s="371"/>
      <c r="F11" s="372">
        <v>3</v>
      </c>
      <c r="G11" s="372">
        <v>4</v>
      </c>
      <c r="H11" s="373">
        <v>5</v>
      </c>
      <c r="I11" s="374">
        <v>6</v>
      </c>
      <c r="J11" s="342"/>
      <c r="K11" s="342"/>
      <c r="L11" s="342"/>
    </row>
    <row r="12" spans="1:14" ht="6.75" customHeight="1">
      <c r="A12" s="338"/>
      <c r="B12" s="375"/>
      <c r="C12" s="376" t="s">
        <v>4</v>
      </c>
      <c r="D12" s="377" t="s">
        <v>4</v>
      </c>
      <c r="E12" s="377"/>
      <c r="F12" s="378" t="s">
        <v>124</v>
      </c>
      <c r="G12" s="379"/>
      <c r="H12" s="380" t="s">
        <v>4</v>
      </c>
      <c r="I12" s="381" t="s">
        <v>124</v>
      </c>
      <c r="J12" s="342"/>
      <c r="K12" s="342"/>
      <c r="L12" s="342"/>
    </row>
    <row r="13" spans="1:14" ht="21.75" customHeight="1">
      <c r="A13" s="1592" t="s">
        <v>574</v>
      </c>
      <c r="B13" s="1593"/>
      <c r="C13" s="1594"/>
      <c r="D13" s="809">
        <v>3159954009.3800001</v>
      </c>
      <c r="E13" s="809"/>
      <c r="F13" s="809">
        <v>805624319.38999999</v>
      </c>
      <c r="G13" s="810">
        <v>786353738.82000005</v>
      </c>
      <c r="H13" s="809">
        <v>689068252.08000004</v>
      </c>
      <c r="I13" s="811">
        <v>116556067.31</v>
      </c>
      <c r="J13" s="342"/>
      <c r="K13" s="342"/>
      <c r="L13" s="342"/>
      <c r="N13" s="1151"/>
    </row>
    <row r="14" spans="1:14" s="382" customFormat="1" ht="21.75" customHeight="1">
      <c r="A14" s="733" t="s">
        <v>350</v>
      </c>
      <c r="B14" s="734" t="s">
        <v>47</v>
      </c>
      <c r="C14" s="735" t="s">
        <v>351</v>
      </c>
      <c r="D14" s="798">
        <v>48525211.980000004</v>
      </c>
      <c r="E14" s="798"/>
      <c r="F14" s="803">
        <v>250345.75</v>
      </c>
      <c r="G14" s="801">
        <v>1345</v>
      </c>
      <c r="H14" s="802">
        <v>250345.75</v>
      </c>
      <c r="I14" s="803">
        <v>0</v>
      </c>
      <c r="J14" s="342"/>
      <c r="K14" s="736"/>
      <c r="L14" s="342"/>
    </row>
    <row r="15" spans="1:14" s="382" customFormat="1" ht="21.75" customHeight="1">
      <c r="A15" s="733" t="s">
        <v>352</v>
      </c>
      <c r="B15" s="734" t="s">
        <v>47</v>
      </c>
      <c r="C15" s="735" t="s">
        <v>353</v>
      </c>
      <c r="D15" s="798">
        <v>12161.02</v>
      </c>
      <c r="E15" s="798"/>
      <c r="F15" s="803">
        <v>0</v>
      </c>
      <c r="G15" s="801">
        <v>0</v>
      </c>
      <c r="H15" s="802">
        <v>0</v>
      </c>
      <c r="I15" s="803">
        <v>0</v>
      </c>
      <c r="J15" s="342"/>
      <c r="K15" s="737"/>
      <c r="L15" s="342"/>
      <c r="N15" s="923"/>
    </row>
    <row r="16" spans="1:14" s="382" customFormat="1" ht="21.75" customHeight="1">
      <c r="A16" s="738" t="s">
        <v>354</v>
      </c>
      <c r="B16" s="734" t="s">
        <v>47</v>
      </c>
      <c r="C16" s="739" t="s">
        <v>355</v>
      </c>
      <c r="D16" s="798">
        <v>365143.99999999988</v>
      </c>
      <c r="E16" s="798"/>
      <c r="F16" s="803">
        <v>0</v>
      </c>
      <c r="G16" s="801">
        <v>0</v>
      </c>
      <c r="H16" s="802">
        <v>0</v>
      </c>
      <c r="I16" s="803">
        <v>0</v>
      </c>
      <c r="J16" s="342"/>
      <c r="K16" s="737"/>
      <c r="L16" s="342"/>
      <c r="N16" s="923"/>
    </row>
    <row r="17" spans="1:14" s="382" customFormat="1" ht="21.75" hidden="1" customHeight="1">
      <c r="A17" s="740" t="s">
        <v>356</v>
      </c>
      <c r="B17" s="734" t="s">
        <v>47</v>
      </c>
      <c r="C17" s="739" t="s">
        <v>357</v>
      </c>
      <c r="D17" s="798">
        <v>0</v>
      </c>
      <c r="E17" s="798"/>
      <c r="F17" s="803">
        <v>0</v>
      </c>
      <c r="G17" s="801">
        <v>0</v>
      </c>
      <c r="H17" s="802">
        <v>0</v>
      </c>
      <c r="I17" s="803">
        <v>0</v>
      </c>
      <c r="J17" s="342"/>
      <c r="K17" s="737"/>
      <c r="L17" s="342"/>
      <c r="N17" s="923"/>
    </row>
    <row r="18" spans="1:14" s="382" customFormat="1" ht="21.75" customHeight="1">
      <c r="A18" s="738" t="s">
        <v>358</v>
      </c>
      <c r="B18" s="734" t="s">
        <v>47</v>
      </c>
      <c r="C18" s="739" t="s">
        <v>359</v>
      </c>
      <c r="D18" s="798">
        <v>15671534.23</v>
      </c>
      <c r="E18" s="798"/>
      <c r="F18" s="803">
        <v>0</v>
      </c>
      <c r="G18" s="801">
        <v>0</v>
      </c>
      <c r="H18" s="802">
        <v>0</v>
      </c>
      <c r="I18" s="803">
        <v>0</v>
      </c>
      <c r="J18" s="342"/>
      <c r="K18" s="737"/>
      <c r="L18" s="342"/>
      <c r="N18" s="923"/>
    </row>
    <row r="19" spans="1:14" s="923" customFormat="1" ht="36.75" hidden="1" customHeight="1">
      <c r="A19" s="913" t="s">
        <v>360</v>
      </c>
      <c r="B19" s="911" t="s">
        <v>47</v>
      </c>
      <c r="C19" s="924" t="s">
        <v>728</v>
      </c>
      <c r="D19" s="798">
        <v>0</v>
      </c>
      <c r="E19" s="798"/>
      <c r="F19" s="803">
        <v>0</v>
      </c>
      <c r="G19" s="801">
        <v>0</v>
      </c>
      <c r="H19" s="802">
        <v>0</v>
      </c>
      <c r="I19" s="803">
        <v>0</v>
      </c>
      <c r="J19" s="921"/>
      <c r="K19" s="922"/>
      <c r="L19" s="921"/>
    </row>
    <row r="20" spans="1:14" s="923" customFormat="1" ht="21.75" customHeight="1">
      <c r="A20" s="738" t="s">
        <v>363</v>
      </c>
      <c r="B20" s="734" t="s">
        <v>47</v>
      </c>
      <c r="C20" s="735" t="s">
        <v>364</v>
      </c>
      <c r="D20" s="798">
        <v>615311.74999999965</v>
      </c>
      <c r="E20" s="798"/>
      <c r="F20" s="803">
        <v>0</v>
      </c>
      <c r="G20" s="801">
        <v>0</v>
      </c>
      <c r="H20" s="802">
        <v>0</v>
      </c>
      <c r="I20" s="803">
        <v>0</v>
      </c>
      <c r="J20" s="921"/>
      <c r="K20" s="922"/>
      <c r="L20" s="921"/>
    </row>
    <row r="21" spans="1:14" s="382" customFormat="1" ht="21.75" customHeight="1">
      <c r="A21" s="738" t="s">
        <v>365</v>
      </c>
      <c r="B21" s="734" t="s">
        <v>47</v>
      </c>
      <c r="C21" s="735" t="s">
        <v>366</v>
      </c>
      <c r="D21" s="798">
        <v>42565</v>
      </c>
      <c r="E21" s="798"/>
      <c r="F21" s="803">
        <v>0</v>
      </c>
      <c r="G21" s="801">
        <v>0</v>
      </c>
      <c r="H21" s="802">
        <v>0</v>
      </c>
      <c r="I21" s="803">
        <v>0</v>
      </c>
      <c r="J21" s="342"/>
      <c r="K21" s="737"/>
      <c r="L21" s="342"/>
      <c r="N21" s="923"/>
    </row>
    <row r="22" spans="1:14" s="382" customFormat="1" ht="21.75" customHeight="1">
      <c r="A22" s="738" t="s">
        <v>367</v>
      </c>
      <c r="B22" s="734" t="s">
        <v>47</v>
      </c>
      <c r="C22" s="735" t="s">
        <v>368</v>
      </c>
      <c r="D22" s="798">
        <v>261167807.06000006</v>
      </c>
      <c r="E22" s="798"/>
      <c r="F22" s="803">
        <v>2029390.17</v>
      </c>
      <c r="G22" s="801">
        <v>18470</v>
      </c>
      <c r="H22" s="802">
        <v>2029390.17</v>
      </c>
      <c r="I22" s="803">
        <v>0</v>
      </c>
      <c r="J22" s="342"/>
      <c r="K22" s="737"/>
      <c r="L22" s="342"/>
      <c r="N22" s="923"/>
    </row>
    <row r="23" spans="1:14" s="382" customFormat="1" ht="21.75" hidden="1" customHeight="1">
      <c r="A23" s="738" t="s">
        <v>369</v>
      </c>
      <c r="B23" s="734" t="s">
        <v>47</v>
      </c>
      <c r="C23" s="735" t="s">
        <v>132</v>
      </c>
      <c r="D23" s="798">
        <v>0</v>
      </c>
      <c r="E23" s="798"/>
      <c r="F23" s="803">
        <v>0</v>
      </c>
      <c r="G23" s="801">
        <v>0</v>
      </c>
      <c r="H23" s="802">
        <v>0</v>
      </c>
      <c r="I23" s="803">
        <v>0</v>
      </c>
      <c r="J23" s="342"/>
      <c r="K23" s="737"/>
      <c r="L23" s="342"/>
      <c r="N23" s="923"/>
    </row>
    <row r="24" spans="1:14" s="382" customFormat="1" ht="21.75" customHeight="1">
      <c r="A24" s="738" t="s">
        <v>370</v>
      </c>
      <c r="B24" s="734" t="s">
        <v>47</v>
      </c>
      <c r="C24" s="735" t="s">
        <v>575</v>
      </c>
      <c r="D24" s="798">
        <v>4565879.38</v>
      </c>
      <c r="E24" s="798"/>
      <c r="F24" s="803">
        <v>0</v>
      </c>
      <c r="G24" s="801">
        <v>0</v>
      </c>
      <c r="H24" s="802">
        <v>0</v>
      </c>
      <c r="I24" s="803">
        <v>0</v>
      </c>
      <c r="J24" s="342"/>
      <c r="K24" s="737"/>
      <c r="L24" s="342"/>
      <c r="N24" s="923"/>
    </row>
    <row r="25" spans="1:14" s="382" customFormat="1" ht="21.75" customHeight="1">
      <c r="A25" s="738" t="s">
        <v>372</v>
      </c>
      <c r="B25" s="734" t="s">
        <v>47</v>
      </c>
      <c r="C25" s="739" t="s">
        <v>373</v>
      </c>
      <c r="D25" s="798">
        <v>1096314.9500000004</v>
      </c>
      <c r="E25" s="798"/>
      <c r="F25" s="803">
        <v>0</v>
      </c>
      <c r="G25" s="801">
        <v>0</v>
      </c>
      <c r="H25" s="802">
        <v>0</v>
      </c>
      <c r="I25" s="803">
        <v>0</v>
      </c>
      <c r="J25" s="342"/>
      <c r="K25" s="737"/>
      <c r="L25" s="342"/>
      <c r="N25" s="923"/>
    </row>
    <row r="26" spans="1:14" ht="21.75" customHeight="1">
      <c r="A26" s="738" t="s">
        <v>374</v>
      </c>
      <c r="B26" s="734" t="s">
        <v>47</v>
      </c>
      <c r="C26" s="739" t="s">
        <v>375</v>
      </c>
      <c r="D26" s="798">
        <v>33984.04</v>
      </c>
      <c r="E26" s="798"/>
      <c r="F26" s="803">
        <v>0</v>
      </c>
      <c r="G26" s="801">
        <v>0</v>
      </c>
      <c r="H26" s="802">
        <v>0</v>
      </c>
      <c r="I26" s="803">
        <v>0</v>
      </c>
      <c r="J26" s="342"/>
      <c r="K26" s="737"/>
      <c r="L26" s="342"/>
      <c r="N26" s="923"/>
    </row>
    <row r="27" spans="1:14" s="382" customFormat="1" ht="21.75" customHeight="1">
      <c r="A27" s="738" t="s">
        <v>376</v>
      </c>
      <c r="B27" s="734" t="s">
        <v>47</v>
      </c>
      <c r="C27" s="739" t="s">
        <v>712</v>
      </c>
      <c r="D27" s="798">
        <v>23744495.09</v>
      </c>
      <c r="E27" s="798"/>
      <c r="F27" s="803">
        <v>0</v>
      </c>
      <c r="G27" s="801">
        <v>0</v>
      </c>
      <c r="H27" s="802">
        <v>0</v>
      </c>
      <c r="I27" s="803">
        <v>0</v>
      </c>
      <c r="J27" s="342"/>
      <c r="K27" s="737"/>
      <c r="L27" s="342"/>
      <c r="N27" s="923"/>
    </row>
    <row r="28" spans="1:14" s="383" customFormat="1" ht="21.75" customHeight="1">
      <c r="A28" s="738" t="s">
        <v>377</v>
      </c>
      <c r="B28" s="734" t="s">
        <v>47</v>
      </c>
      <c r="C28" s="735" t="s">
        <v>576</v>
      </c>
      <c r="D28" s="798">
        <v>1091219111.5000007</v>
      </c>
      <c r="E28" s="798"/>
      <c r="F28" s="803">
        <v>803207801.61000001</v>
      </c>
      <c r="G28" s="801">
        <v>786318239.09000003</v>
      </c>
      <c r="H28" s="802">
        <v>686656140.58000004</v>
      </c>
      <c r="I28" s="803">
        <v>116551661.03</v>
      </c>
      <c r="J28" s="342"/>
      <c r="K28" s="737"/>
      <c r="L28" s="342"/>
      <c r="N28" s="923"/>
    </row>
    <row r="29" spans="1:14" s="387" customFormat="1" ht="30" customHeight="1">
      <c r="A29" s="384" t="s">
        <v>378</v>
      </c>
      <c r="B29" s="385" t="s">
        <v>47</v>
      </c>
      <c r="C29" s="386" t="s">
        <v>577</v>
      </c>
      <c r="D29" s="798">
        <v>27658041.360000011</v>
      </c>
      <c r="E29" s="798"/>
      <c r="F29" s="803">
        <v>0</v>
      </c>
      <c r="G29" s="801">
        <v>0</v>
      </c>
      <c r="H29" s="802">
        <v>0</v>
      </c>
      <c r="I29" s="803">
        <v>0</v>
      </c>
      <c r="J29" s="342"/>
      <c r="K29" s="741"/>
      <c r="L29" s="342"/>
      <c r="N29" s="923"/>
    </row>
    <row r="30" spans="1:14" s="387" customFormat="1" ht="21.75" customHeight="1">
      <c r="A30" s="738" t="s">
        <v>383</v>
      </c>
      <c r="B30" s="734" t="s">
        <v>47</v>
      </c>
      <c r="C30" s="735" t="s">
        <v>113</v>
      </c>
      <c r="D30" s="798">
        <v>734240806.70999992</v>
      </c>
      <c r="E30" s="798"/>
      <c r="F30" s="803">
        <v>0</v>
      </c>
      <c r="G30" s="801">
        <v>0</v>
      </c>
      <c r="H30" s="802">
        <v>0</v>
      </c>
      <c r="I30" s="803">
        <v>0</v>
      </c>
      <c r="J30" s="342"/>
      <c r="K30" s="737"/>
      <c r="L30" s="342"/>
      <c r="N30" s="923"/>
    </row>
    <row r="31" spans="1:14" s="387" customFormat="1" ht="21.75" customHeight="1">
      <c r="A31" s="738" t="s">
        <v>384</v>
      </c>
      <c r="B31" s="734" t="s">
        <v>47</v>
      </c>
      <c r="C31" s="735" t="s">
        <v>578</v>
      </c>
      <c r="D31" s="798">
        <v>329383313.74000001</v>
      </c>
      <c r="E31" s="798"/>
      <c r="F31" s="803">
        <v>0</v>
      </c>
      <c r="G31" s="801">
        <v>0</v>
      </c>
      <c r="H31" s="802">
        <v>0</v>
      </c>
      <c r="I31" s="803">
        <v>0</v>
      </c>
      <c r="J31" s="342"/>
      <c r="K31" s="737"/>
      <c r="L31" s="342"/>
      <c r="N31" s="923"/>
    </row>
    <row r="32" spans="1:14" s="387" customFormat="1" ht="21.75" customHeight="1">
      <c r="A32" s="738" t="s">
        <v>387</v>
      </c>
      <c r="B32" s="734" t="s">
        <v>47</v>
      </c>
      <c r="C32" s="735" t="s">
        <v>579</v>
      </c>
      <c r="D32" s="798">
        <v>230525945.92999992</v>
      </c>
      <c r="E32" s="798"/>
      <c r="F32" s="803">
        <v>0</v>
      </c>
      <c r="G32" s="801">
        <v>0</v>
      </c>
      <c r="H32" s="802">
        <v>0</v>
      </c>
      <c r="I32" s="803">
        <v>0</v>
      </c>
      <c r="J32" s="342"/>
      <c r="K32" s="737"/>
      <c r="L32" s="342"/>
      <c r="N32" s="923"/>
    </row>
    <row r="33" spans="1:14" s="387" customFormat="1" ht="21.75" customHeight="1">
      <c r="A33" s="738" t="s">
        <v>390</v>
      </c>
      <c r="B33" s="734" t="s">
        <v>47</v>
      </c>
      <c r="C33" s="735" t="s">
        <v>580</v>
      </c>
      <c r="D33" s="798">
        <v>211161246.07999992</v>
      </c>
      <c r="E33" s="798"/>
      <c r="F33" s="803">
        <v>102588.41</v>
      </c>
      <c r="G33" s="801">
        <v>15684.73</v>
      </c>
      <c r="H33" s="802">
        <v>98182.13</v>
      </c>
      <c r="I33" s="803">
        <v>4406.28</v>
      </c>
      <c r="J33" s="342"/>
      <c r="K33" s="737"/>
      <c r="L33" s="342"/>
      <c r="N33" s="923"/>
    </row>
    <row r="34" spans="1:14" s="382" customFormat="1" ht="53.25" hidden="1" customHeight="1">
      <c r="A34" s="384" t="s">
        <v>392</v>
      </c>
      <c r="B34" s="385" t="s">
        <v>47</v>
      </c>
      <c r="C34" s="388" t="s">
        <v>581</v>
      </c>
      <c r="D34" s="798">
        <v>0</v>
      </c>
      <c r="E34" s="798"/>
      <c r="F34" s="803">
        <v>0</v>
      </c>
      <c r="G34" s="801">
        <v>0</v>
      </c>
      <c r="H34" s="802">
        <v>0</v>
      </c>
      <c r="I34" s="803">
        <v>0</v>
      </c>
      <c r="J34" s="342"/>
      <c r="K34" s="741"/>
      <c r="L34" s="342"/>
      <c r="N34" s="923"/>
    </row>
    <row r="35" spans="1:14" s="382" customFormat="1" ht="21.75" hidden="1" customHeight="1">
      <c r="A35" s="738" t="s">
        <v>400</v>
      </c>
      <c r="B35" s="734" t="s">
        <v>47</v>
      </c>
      <c r="C35" s="735" t="s">
        <v>401</v>
      </c>
      <c r="D35" s="798">
        <v>0</v>
      </c>
      <c r="E35" s="798"/>
      <c r="F35" s="803">
        <v>0</v>
      </c>
      <c r="G35" s="801">
        <v>0</v>
      </c>
      <c r="H35" s="802">
        <v>0</v>
      </c>
      <c r="I35" s="803">
        <v>0</v>
      </c>
      <c r="J35" s="342"/>
      <c r="K35" s="737"/>
      <c r="L35" s="342"/>
      <c r="N35" s="923"/>
    </row>
    <row r="36" spans="1:14" s="382" customFormat="1" ht="21.75" customHeight="1">
      <c r="A36" s="738" t="s">
        <v>402</v>
      </c>
      <c r="B36" s="734" t="s">
        <v>47</v>
      </c>
      <c r="C36" s="739" t="s">
        <v>115</v>
      </c>
      <c r="D36" s="798">
        <v>27558292.879999992</v>
      </c>
      <c r="E36" s="798"/>
      <c r="F36" s="803">
        <v>0</v>
      </c>
      <c r="G36" s="801">
        <v>0</v>
      </c>
      <c r="H36" s="802">
        <v>0</v>
      </c>
      <c r="I36" s="803">
        <v>0</v>
      </c>
      <c r="J36" s="342"/>
      <c r="K36" s="737"/>
      <c r="L36" s="342"/>
      <c r="N36" s="923"/>
    </row>
    <row r="37" spans="1:14" s="382" customFormat="1" ht="21.75" customHeight="1">
      <c r="A37" s="738" t="s">
        <v>403</v>
      </c>
      <c r="B37" s="734" t="s">
        <v>47</v>
      </c>
      <c r="C37" s="735" t="s">
        <v>404</v>
      </c>
      <c r="D37" s="798">
        <v>123853305.11000006</v>
      </c>
      <c r="E37" s="798"/>
      <c r="F37" s="803">
        <v>0</v>
      </c>
      <c r="G37" s="801">
        <v>0</v>
      </c>
      <c r="H37" s="802">
        <v>0</v>
      </c>
      <c r="I37" s="803">
        <v>0</v>
      </c>
      <c r="J37" s="342"/>
      <c r="K37" s="737"/>
      <c r="L37" s="342"/>
      <c r="N37" s="923"/>
    </row>
    <row r="38" spans="1:14" s="382" customFormat="1" ht="21.75" customHeight="1">
      <c r="A38" s="738" t="s">
        <v>405</v>
      </c>
      <c r="B38" s="734" t="s">
        <v>47</v>
      </c>
      <c r="C38" s="735" t="s">
        <v>406</v>
      </c>
      <c r="D38" s="798">
        <v>1645383.3699999999</v>
      </c>
      <c r="E38" s="798"/>
      <c r="F38" s="803">
        <v>0</v>
      </c>
      <c r="G38" s="801">
        <v>0</v>
      </c>
      <c r="H38" s="802">
        <v>0</v>
      </c>
      <c r="I38" s="803">
        <v>0</v>
      </c>
      <c r="J38" s="342"/>
      <c r="K38" s="737"/>
      <c r="L38" s="342"/>
      <c r="N38" s="923"/>
    </row>
    <row r="39" spans="1:14" s="382" customFormat="1" ht="21.75" customHeight="1">
      <c r="A39" s="738" t="s">
        <v>407</v>
      </c>
      <c r="B39" s="734" t="s">
        <v>47</v>
      </c>
      <c r="C39" s="735" t="s">
        <v>582</v>
      </c>
      <c r="D39" s="798">
        <v>829210.82999999973</v>
      </c>
      <c r="E39" s="798"/>
      <c r="F39" s="803">
        <v>0</v>
      </c>
      <c r="G39" s="801">
        <v>0</v>
      </c>
      <c r="H39" s="802">
        <v>0</v>
      </c>
      <c r="I39" s="803">
        <v>0</v>
      </c>
      <c r="J39" s="342"/>
      <c r="K39" s="737"/>
      <c r="L39" s="342"/>
      <c r="N39" s="923"/>
    </row>
    <row r="40" spans="1:14" s="382" customFormat="1" ht="21.75" customHeight="1">
      <c r="A40" s="738" t="s">
        <v>410</v>
      </c>
      <c r="B40" s="734" t="s">
        <v>47</v>
      </c>
      <c r="C40" s="739" t="s">
        <v>583</v>
      </c>
      <c r="D40" s="798">
        <v>1263755.23</v>
      </c>
      <c r="E40" s="798"/>
      <c r="F40" s="803">
        <v>0</v>
      </c>
      <c r="G40" s="801">
        <v>0</v>
      </c>
      <c r="H40" s="802">
        <v>0</v>
      </c>
      <c r="I40" s="803">
        <v>0</v>
      </c>
      <c r="J40" s="342"/>
      <c r="K40" s="737"/>
      <c r="L40" s="342"/>
      <c r="N40" s="923"/>
    </row>
    <row r="41" spans="1:14" s="382" customFormat="1" ht="21.75" customHeight="1">
      <c r="A41" s="738" t="s">
        <v>426</v>
      </c>
      <c r="B41" s="878" t="s">
        <v>47</v>
      </c>
      <c r="C41" s="742" t="s">
        <v>178</v>
      </c>
      <c r="D41" s="804">
        <v>696894.16000000038</v>
      </c>
      <c r="E41" s="812"/>
      <c r="F41" s="803">
        <v>0</v>
      </c>
      <c r="G41" s="801">
        <v>0</v>
      </c>
      <c r="H41" s="802">
        <v>0</v>
      </c>
      <c r="I41" s="803">
        <v>0</v>
      </c>
      <c r="J41" s="342"/>
      <c r="L41" s="342"/>
      <c r="N41" s="923"/>
    </row>
    <row r="42" spans="1:14" s="382" customFormat="1" ht="21.75" customHeight="1">
      <c r="A42" s="738" t="s">
        <v>413</v>
      </c>
      <c r="B42" s="734" t="s">
        <v>47</v>
      </c>
      <c r="C42" s="735" t="s">
        <v>584</v>
      </c>
      <c r="D42" s="798">
        <v>11486157.979999997</v>
      </c>
      <c r="E42" s="798"/>
      <c r="F42" s="803">
        <v>34193.449999999997</v>
      </c>
      <c r="G42" s="801">
        <v>0</v>
      </c>
      <c r="H42" s="802">
        <v>34193.449999999997</v>
      </c>
      <c r="I42" s="803">
        <v>0</v>
      </c>
      <c r="J42" s="342"/>
      <c r="K42" s="820"/>
      <c r="L42" s="342"/>
      <c r="N42" s="923"/>
    </row>
    <row r="43" spans="1:14" s="382" customFormat="1" ht="21.75" customHeight="1">
      <c r="A43" s="738" t="s">
        <v>416</v>
      </c>
      <c r="B43" s="734" t="s">
        <v>47</v>
      </c>
      <c r="C43" s="735" t="s">
        <v>585</v>
      </c>
      <c r="D43" s="798">
        <v>7932765.2999999998</v>
      </c>
      <c r="E43" s="798"/>
      <c r="F43" s="803">
        <v>0</v>
      </c>
      <c r="G43" s="801">
        <v>0</v>
      </c>
      <c r="H43" s="802">
        <v>0</v>
      </c>
      <c r="I43" s="803">
        <v>0</v>
      </c>
      <c r="J43" s="342"/>
      <c r="K43" s="820"/>
      <c r="L43" s="342"/>
      <c r="N43" s="923"/>
    </row>
    <row r="44" spans="1:14" s="382" customFormat="1" ht="32.25" hidden="1" customHeight="1">
      <c r="A44" s="384" t="s">
        <v>419</v>
      </c>
      <c r="B44" s="385" t="s">
        <v>47</v>
      </c>
      <c r="C44" s="743" t="s">
        <v>586</v>
      </c>
      <c r="D44" s="798">
        <v>0</v>
      </c>
      <c r="E44" s="798"/>
      <c r="F44" s="803">
        <v>0</v>
      </c>
      <c r="G44" s="801">
        <v>0</v>
      </c>
      <c r="H44" s="802">
        <v>0</v>
      </c>
      <c r="I44" s="803">
        <v>0</v>
      </c>
      <c r="J44" s="342"/>
      <c r="K44" s="821"/>
      <c r="L44" s="342"/>
      <c r="N44" s="923"/>
    </row>
    <row r="45" spans="1:14" s="382" customFormat="1" ht="21.75" customHeight="1" thickBot="1">
      <c r="A45" s="738" t="s">
        <v>424</v>
      </c>
      <c r="B45" s="734" t="s">
        <v>47</v>
      </c>
      <c r="C45" s="735" t="s">
        <v>425</v>
      </c>
      <c r="D45" s="798">
        <v>4659370.7</v>
      </c>
      <c r="E45" s="798"/>
      <c r="F45" s="803">
        <v>0</v>
      </c>
      <c r="G45" s="801">
        <v>0</v>
      </c>
      <c r="H45" s="802">
        <v>0</v>
      </c>
      <c r="I45" s="803">
        <v>0</v>
      </c>
      <c r="J45" s="342"/>
      <c r="K45" s="820"/>
      <c r="L45" s="342"/>
      <c r="N45" s="923"/>
    </row>
    <row r="46" spans="1:14" s="382" customFormat="1" ht="24.75" customHeight="1" thickTop="1">
      <c r="A46" s="389" t="s">
        <v>587</v>
      </c>
      <c r="B46" s="744"/>
      <c r="C46" s="745"/>
      <c r="D46" s="813"/>
      <c r="E46" s="814"/>
      <c r="F46" s="815"/>
      <c r="G46" s="816"/>
      <c r="H46" s="817"/>
      <c r="I46" s="815"/>
      <c r="J46" s="342"/>
      <c r="K46" s="822"/>
      <c r="L46" s="342"/>
      <c r="N46" s="923"/>
    </row>
    <row r="47" spans="1:14" s="387" customFormat="1" ht="29.25" customHeight="1">
      <c r="A47" s="390" t="s">
        <v>398</v>
      </c>
      <c r="B47" s="391" t="s">
        <v>47</v>
      </c>
      <c r="C47" s="392" t="s">
        <v>399</v>
      </c>
      <c r="D47" s="818">
        <v>17828653074.59</v>
      </c>
      <c r="E47" s="819" t="s">
        <v>711</v>
      </c>
      <c r="F47" s="803">
        <v>0</v>
      </c>
      <c r="G47" s="807">
        <v>0</v>
      </c>
      <c r="H47" s="1142">
        <v>0</v>
      </c>
      <c r="I47" s="808">
        <v>0</v>
      </c>
      <c r="J47" s="342"/>
      <c r="K47" s="823"/>
      <c r="L47" s="342"/>
      <c r="N47" s="923"/>
    </row>
    <row r="48" spans="1:14" s="387" customFormat="1" ht="9.75" customHeight="1">
      <c r="F48" s="797"/>
      <c r="J48" s="342"/>
      <c r="K48" s="824"/>
      <c r="L48" s="342"/>
    </row>
    <row r="49" spans="1:12" s="387" customFormat="1" ht="15.75" customHeight="1">
      <c r="A49" s="330"/>
      <c r="B49" s="746" t="s">
        <v>711</v>
      </c>
      <c r="C49" s="747" t="s">
        <v>564</v>
      </c>
      <c r="D49" s="330"/>
      <c r="E49" s="330"/>
      <c r="F49" s="330"/>
      <c r="G49" s="330"/>
      <c r="H49" s="330"/>
      <c r="I49" s="330"/>
      <c r="J49" s="342"/>
      <c r="K49" s="824"/>
      <c r="L49" s="342"/>
    </row>
    <row r="50" spans="1:12" s="395" customFormat="1" ht="15.75">
      <c r="A50" s="785" t="s">
        <v>758</v>
      </c>
      <c r="B50" s="748"/>
      <c r="D50" s="393"/>
      <c r="E50" s="393"/>
      <c r="F50" s="393"/>
      <c r="G50" s="393"/>
      <c r="H50" s="393"/>
      <c r="I50" s="393"/>
      <c r="J50" s="394"/>
    </row>
    <row r="51" spans="1:12" s="395" customFormat="1" ht="15.75">
      <c r="A51" s="785" t="s">
        <v>741</v>
      </c>
      <c r="B51" s="748"/>
      <c r="C51" s="748"/>
      <c r="D51" s="393"/>
      <c r="E51" s="393"/>
      <c r="F51" s="393"/>
      <c r="G51" s="393"/>
      <c r="H51" s="393"/>
      <c r="I51" s="393"/>
      <c r="J51" s="394"/>
    </row>
    <row r="52" spans="1:12" s="395" customFormat="1" ht="15.75">
      <c r="A52" s="785" t="s">
        <v>713</v>
      </c>
      <c r="B52" s="748"/>
      <c r="C52" s="748"/>
      <c r="D52" s="393"/>
      <c r="E52" s="393"/>
      <c r="F52" s="393"/>
      <c r="G52" s="393"/>
      <c r="H52" s="393"/>
      <c r="I52" s="393"/>
      <c r="J52" s="394"/>
    </row>
    <row r="53" spans="1:12" s="387" customFormat="1" ht="15.75" customHeight="1">
      <c r="A53" s="330"/>
      <c r="B53" s="746"/>
      <c r="C53" s="330"/>
      <c r="D53" s="330"/>
      <c r="E53" s="330"/>
      <c r="F53" s="330"/>
      <c r="G53" s="330"/>
      <c r="H53" s="330"/>
      <c r="I53" s="330"/>
      <c r="J53" s="342"/>
      <c r="K53" s="342"/>
      <c r="L53" s="342"/>
    </row>
    <row r="54" spans="1:12" s="395" customFormat="1" ht="15.75">
      <c r="A54" s="785"/>
      <c r="B54" s="748"/>
      <c r="C54" s="748"/>
      <c r="D54" s="393"/>
      <c r="E54" s="393"/>
      <c r="F54" s="393"/>
      <c r="G54" s="393"/>
      <c r="H54" s="393"/>
      <c r="I54" s="393"/>
      <c r="J54" s="394"/>
    </row>
    <row r="55" spans="1:12" s="395" customFormat="1" ht="15.75">
      <c r="A55" s="785"/>
      <c r="B55" s="748"/>
      <c r="C55" s="748"/>
      <c r="D55" s="393"/>
      <c r="E55" s="393"/>
      <c r="F55" s="393"/>
      <c r="G55" s="393"/>
      <c r="H55" s="393"/>
      <c r="I55" s="393"/>
      <c r="J55" s="394"/>
    </row>
    <row r="56" spans="1:12">
      <c r="J56" s="342"/>
    </row>
    <row r="57" spans="1:12" ht="15.75">
      <c r="C57" s="748"/>
      <c r="J57" s="342"/>
    </row>
    <row r="58" spans="1:12">
      <c r="J58" s="342"/>
    </row>
    <row r="59" spans="1:12">
      <c r="J59" s="342"/>
    </row>
    <row r="60" spans="1:12">
      <c r="J60" s="342"/>
    </row>
    <row r="61" spans="1:12">
      <c r="J61" s="342"/>
    </row>
    <row r="62" spans="1:12">
      <c r="J62" s="342"/>
    </row>
    <row r="63" spans="1:12">
      <c r="J63" s="342"/>
    </row>
    <row r="64" spans="1:12">
      <c r="J64" s="342"/>
    </row>
    <row r="65" spans="10:10">
      <c r="J65" s="342"/>
    </row>
    <row r="66" spans="10:10">
      <c r="J66" s="342"/>
    </row>
    <row r="67" spans="10:10">
      <c r="J67" s="342"/>
    </row>
    <row r="68" spans="10:10">
      <c r="J68" s="342"/>
    </row>
    <row r="69" spans="10:10">
      <c r="J69" s="342"/>
    </row>
    <row r="70" spans="10:10">
      <c r="J70" s="342"/>
    </row>
    <row r="71" spans="10:10">
      <c r="J71" s="342"/>
    </row>
    <row r="72" spans="10:10">
      <c r="J72" s="342"/>
    </row>
    <row r="73" spans="10:10">
      <c r="J73" s="342"/>
    </row>
    <row r="74" spans="10:10">
      <c r="J74" s="342"/>
    </row>
    <row r="75" spans="10:10">
      <c r="J75" s="342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0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R142"/>
  <sheetViews>
    <sheetView showGridLines="0" zoomScale="75" zoomScaleNormal="75" workbookViewId="0">
      <selection activeCell="F5" sqref="F5:G5"/>
    </sheetView>
  </sheetViews>
  <sheetFormatPr defaultColWidth="12.5703125" defaultRowHeight="15"/>
  <cols>
    <col min="1" max="1" width="67.7109375" style="399" customWidth="1"/>
    <col min="2" max="2" width="19.5703125" style="399" customWidth="1"/>
    <col min="3" max="3" width="2.5703125" style="399" customWidth="1"/>
    <col min="4" max="4" width="20.7109375" style="399" customWidth="1"/>
    <col min="5" max="5" width="21.5703125" style="399" customWidth="1"/>
    <col min="6" max="7" width="20.85546875" style="399" customWidth="1"/>
    <col min="8" max="8" width="4.7109375" style="399" customWidth="1"/>
    <col min="9" max="10" width="6.5703125" style="399" customWidth="1"/>
    <col min="11" max="11" width="23.7109375" style="895" customWidth="1"/>
    <col min="12" max="12" width="27.7109375" style="399" customWidth="1"/>
    <col min="13" max="13" width="19.5703125" style="399" customWidth="1"/>
    <col min="14" max="14" width="15" style="399" customWidth="1"/>
    <col min="15" max="15" width="25.42578125" style="399" customWidth="1"/>
    <col min="16" max="257" width="12.5703125" style="399"/>
    <col min="258" max="258" width="67.7109375" style="399" customWidth="1"/>
    <col min="259" max="259" width="19.5703125" style="399" customWidth="1"/>
    <col min="260" max="260" width="2.5703125" style="399" customWidth="1"/>
    <col min="261" max="261" width="20.7109375" style="399" customWidth="1"/>
    <col min="262" max="262" width="21.5703125" style="399" customWidth="1"/>
    <col min="263" max="264" width="20.85546875" style="399" customWidth="1"/>
    <col min="265" max="265" width="4.7109375" style="399" customWidth="1"/>
    <col min="266" max="266" width="6.5703125" style="399" customWidth="1"/>
    <col min="267" max="267" width="14.85546875" style="399" bestFit="1" customWidth="1"/>
    <col min="268" max="268" width="21.5703125" style="399" customWidth="1"/>
    <col min="269" max="269" width="19.5703125" style="399" customWidth="1"/>
    <col min="270" max="270" width="15" style="399" customWidth="1"/>
    <col min="271" max="271" width="25.42578125" style="399" customWidth="1"/>
    <col min="272" max="513" width="12.5703125" style="399"/>
    <col min="514" max="514" width="67.7109375" style="399" customWidth="1"/>
    <col min="515" max="515" width="19.5703125" style="399" customWidth="1"/>
    <col min="516" max="516" width="2.5703125" style="399" customWidth="1"/>
    <col min="517" max="517" width="20.7109375" style="399" customWidth="1"/>
    <col min="518" max="518" width="21.5703125" style="399" customWidth="1"/>
    <col min="519" max="520" width="20.85546875" style="399" customWidth="1"/>
    <col min="521" max="521" width="4.7109375" style="399" customWidth="1"/>
    <col min="522" max="522" width="6.5703125" style="399" customWidth="1"/>
    <col min="523" max="523" width="14.85546875" style="399" bestFit="1" customWidth="1"/>
    <col min="524" max="524" width="21.5703125" style="399" customWidth="1"/>
    <col min="525" max="525" width="19.5703125" style="399" customWidth="1"/>
    <col min="526" max="526" width="15" style="399" customWidth="1"/>
    <col min="527" max="527" width="25.42578125" style="399" customWidth="1"/>
    <col min="528" max="769" width="12.5703125" style="399"/>
    <col min="770" max="770" width="67.7109375" style="399" customWidth="1"/>
    <col min="771" max="771" width="19.5703125" style="399" customWidth="1"/>
    <col min="772" max="772" width="2.5703125" style="399" customWidth="1"/>
    <col min="773" max="773" width="20.7109375" style="399" customWidth="1"/>
    <col min="774" max="774" width="21.5703125" style="399" customWidth="1"/>
    <col min="775" max="776" width="20.85546875" style="399" customWidth="1"/>
    <col min="777" max="777" width="4.7109375" style="399" customWidth="1"/>
    <col min="778" max="778" width="6.5703125" style="399" customWidth="1"/>
    <col min="779" max="779" width="14.85546875" style="399" bestFit="1" customWidth="1"/>
    <col min="780" max="780" width="21.5703125" style="399" customWidth="1"/>
    <col min="781" max="781" width="19.5703125" style="399" customWidth="1"/>
    <col min="782" max="782" width="15" style="399" customWidth="1"/>
    <col min="783" max="783" width="25.42578125" style="399" customWidth="1"/>
    <col min="784" max="1025" width="12.5703125" style="399"/>
    <col min="1026" max="1026" width="67.7109375" style="399" customWidth="1"/>
    <col min="1027" max="1027" width="19.5703125" style="399" customWidth="1"/>
    <col min="1028" max="1028" width="2.5703125" style="399" customWidth="1"/>
    <col min="1029" max="1029" width="20.7109375" style="399" customWidth="1"/>
    <col min="1030" max="1030" width="21.5703125" style="399" customWidth="1"/>
    <col min="1031" max="1032" width="20.85546875" style="399" customWidth="1"/>
    <col min="1033" max="1033" width="4.7109375" style="399" customWidth="1"/>
    <col min="1034" max="1034" width="6.5703125" style="399" customWidth="1"/>
    <col min="1035" max="1035" width="14.85546875" style="399" bestFit="1" customWidth="1"/>
    <col min="1036" max="1036" width="21.5703125" style="399" customWidth="1"/>
    <col min="1037" max="1037" width="19.5703125" style="399" customWidth="1"/>
    <col min="1038" max="1038" width="15" style="399" customWidth="1"/>
    <col min="1039" max="1039" width="25.42578125" style="399" customWidth="1"/>
    <col min="1040" max="1281" width="12.5703125" style="399"/>
    <col min="1282" max="1282" width="67.7109375" style="399" customWidth="1"/>
    <col min="1283" max="1283" width="19.5703125" style="399" customWidth="1"/>
    <col min="1284" max="1284" width="2.5703125" style="399" customWidth="1"/>
    <col min="1285" max="1285" width="20.7109375" style="399" customWidth="1"/>
    <col min="1286" max="1286" width="21.5703125" style="399" customWidth="1"/>
    <col min="1287" max="1288" width="20.85546875" style="399" customWidth="1"/>
    <col min="1289" max="1289" width="4.7109375" style="399" customWidth="1"/>
    <col min="1290" max="1290" width="6.5703125" style="399" customWidth="1"/>
    <col min="1291" max="1291" width="14.85546875" style="399" bestFit="1" customWidth="1"/>
    <col min="1292" max="1292" width="21.5703125" style="399" customWidth="1"/>
    <col min="1293" max="1293" width="19.5703125" style="399" customWidth="1"/>
    <col min="1294" max="1294" width="15" style="399" customWidth="1"/>
    <col min="1295" max="1295" width="25.42578125" style="399" customWidth="1"/>
    <col min="1296" max="1537" width="12.5703125" style="399"/>
    <col min="1538" max="1538" width="67.7109375" style="399" customWidth="1"/>
    <col min="1539" max="1539" width="19.5703125" style="399" customWidth="1"/>
    <col min="1540" max="1540" width="2.5703125" style="399" customWidth="1"/>
    <col min="1541" max="1541" width="20.7109375" style="399" customWidth="1"/>
    <col min="1542" max="1542" width="21.5703125" style="399" customWidth="1"/>
    <col min="1543" max="1544" width="20.85546875" style="399" customWidth="1"/>
    <col min="1545" max="1545" width="4.7109375" style="399" customWidth="1"/>
    <col min="1546" max="1546" width="6.5703125" style="399" customWidth="1"/>
    <col min="1547" max="1547" width="14.85546875" style="399" bestFit="1" customWidth="1"/>
    <col min="1548" max="1548" width="21.5703125" style="399" customWidth="1"/>
    <col min="1549" max="1549" width="19.5703125" style="399" customWidth="1"/>
    <col min="1550" max="1550" width="15" style="399" customWidth="1"/>
    <col min="1551" max="1551" width="25.42578125" style="399" customWidth="1"/>
    <col min="1552" max="1793" width="12.5703125" style="399"/>
    <col min="1794" max="1794" width="67.7109375" style="399" customWidth="1"/>
    <col min="1795" max="1795" width="19.5703125" style="399" customWidth="1"/>
    <col min="1796" max="1796" width="2.5703125" style="399" customWidth="1"/>
    <col min="1797" max="1797" width="20.7109375" style="399" customWidth="1"/>
    <col min="1798" max="1798" width="21.5703125" style="399" customWidth="1"/>
    <col min="1799" max="1800" width="20.85546875" style="399" customWidth="1"/>
    <col min="1801" max="1801" width="4.7109375" style="399" customWidth="1"/>
    <col min="1802" max="1802" width="6.5703125" style="399" customWidth="1"/>
    <col min="1803" max="1803" width="14.85546875" style="399" bestFit="1" customWidth="1"/>
    <col min="1804" max="1804" width="21.5703125" style="399" customWidth="1"/>
    <col min="1805" max="1805" width="19.5703125" style="399" customWidth="1"/>
    <col min="1806" max="1806" width="15" style="399" customWidth="1"/>
    <col min="1807" max="1807" width="25.42578125" style="399" customWidth="1"/>
    <col min="1808" max="2049" width="12.5703125" style="399"/>
    <col min="2050" max="2050" width="67.7109375" style="399" customWidth="1"/>
    <col min="2051" max="2051" width="19.5703125" style="399" customWidth="1"/>
    <col min="2052" max="2052" width="2.5703125" style="399" customWidth="1"/>
    <col min="2053" max="2053" width="20.7109375" style="399" customWidth="1"/>
    <col min="2054" max="2054" width="21.5703125" style="399" customWidth="1"/>
    <col min="2055" max="2056" width="20.85546875" style="399" customWidth="1"/>
    <col min="2057" max="2057" width="4.7109375" style="399" customWidth="1"/>
    <col min="2058" max="2058" width="6.5703125" style="399" customWidth="1"/>
    <col min="2059" max="2059" width="14.85546875" style="399" bestFit="1" customWidth="1"/>
    <col min="2060" max="2060" width="21.5703125" style="399" customWidth="1"/>
    <col min="2061" max="2061" width="19.5703125" style="399" customWidth="1"/>
    <col min="2062" max="2062" width="15" style="399" customWidth="1"/>
    <col min="2063" max="2063" width="25.42578125" style="399" customWidth="1"/>
    <col min="2064" max="2305" width="12.5703125" style="399"/>
    <col min="2306" max="2306" width="67.7109375" style="399" customWidth="1"/>
    <col min="2307" max="2307" width="19.5703125" style="399" customWidth="1"/>
    <col min="2308" max="2308" width="2.5703125" style="399" customWidth="1"/>
    <col min="2309" max="2309" width="20.7109375" style="399" customWidth="1"/>
    <col min="2310" max="2310" width="21.5703125" style="399" customWidth="1"/>
    <col min="2311" max="2312" width="20.85546875" style="399" customWidth="1"/>
    <col min="2313" max="2313" width="4.7109375" style="399" customWidth="1"/>
    <col min="2314" max="2314" width="6.5703125" style="399" customWidth="1"/>
    <col min="2315" max="2315" width="14.85546875" style="399" bestFit="1" customWidth="1"/>
    <col min="2316" max="2316" width="21.5703125" style="399" customWidth="1"/>
    <col min="2317" max="2317" width="19.5703125" style="399" customWidth="1"/>
    <col min="2318" max="2318" width="15" style="399" customWidth="1"/>
    <col min="2319" max="2319" width="25.42578125" style="399" customWidth="1"/>
    <col min="2320" max="2561" width="12.5703125" style="399"/>
    <col min="2562" max="2562" width="67.7109375" style="399" customWidth="1"/>
    <col min="2563" max="2563" width="19.5703125" style="399" customWidth="1"/>
    <col min="2564" max="2564" width="2.5703125" style="399" customWidth="1"/>
    <col min="2565" max="2565" width="20.7109375" style="399" customWidth="1"/>
    <col min="2566" max="2566" width="21.5703125" style="399" customWidth="1"/>
    <col min="2567" max="2568" width="20.85546875" style="399" customWidth="1"/>
    <col min="2569" max="2569" width="4.7109375" style="399" customWidth="1"/>
    <col min="2570" max="2570" width="6.5703125" style="399" customWidth="1"/>
    <col min="2571" max="2571" width="14.85546875" style="399" bestFit="1" customWidth="1"/>
    <col min="2572" max="2572" width="21.5703125" style="399" customWidth="1"/>
    <col min="2573" max="2573" width="19.5703125" style="399" customWidth="1"/>
    <col min="2574" max="2574" width="15" style="399" customWidth="1"/>
    <col min="2575" max="2575" width="25.42578125" style="399" customWidth="1"/>
    <col min="2576" max="2817" width="12.5703125" style="399"/>
    <col min="2818" max="2818" width="67.7109375" style="399" customWidth="1"/>
    <col min="2819" max="2819" width="19.5703125" style="399" customWidth="1"/>
    <col min="2820" max="2820" width="2.5703125" style="399" customWidth="1"/>
    <col min="2821" max="2821" width="20.7109375" style="399" customWidth="1"/>
    <col min="2822" max="2822" width="21.5703125" style="399" customWidth="1"/>
    <col min="2823" max="2824" width="20.85546875" style="399" customWidth="1"/>
    <col min="2825" max="2825" width="4.7109375" style="399" customWidth="1"/>
    <col min="2826" max="2826" width="6.5703125" style="399" customWidth="1"/>
    <col min="2827" max="2827" width="14.85546875" style="399" bestFit="1" customWidth="1"/>
    <col min="2828" max="2828" width="21.5703125" style="399" customWidth="1"/>
    <col min="2829" max="2829" width="19.5703125" style="399" customWidth="1"/>
    <col min="2830" max="2830" width="15" style="399" customWidth="1"/>
    <col min="2831" max="2831" width="25.42578125" style="399" customWidth="1"/>
    <col min="2832" max="3073" width="12.5703125" style="399"/>
    <col min="3074" max="3074" width="67.7109375" style="399" customWidth="1"/>
    <col min="3075" max="3075" width="19.5703125" style="399" customWidth="1"/>
    <col min="3076" max="3076" width="2.5703125" style="399" customWidth="1"/>
    <col min="3077" max="3077" width="20.7109375" style="399" customWidth="1"/>
    <col min="3078" max="3078" width="21.5703125" style="399" customWidth="1"/>
    <col min="3079" max="3080" width="20.85546875" style="399" customWidth="1"/>
    <col min="3081" max="3081" width="4.7109375" style="399" customWidth="1"/>
    <col min="3082" max="3082" width="6.5703125" style="399" customWidth="1"/>
    <col min="3083" max="3083" width="14.85546875" style="399" bestFit="1" customWidth="1"/>
    <col min="3084" max="3084" width="21.5703125" style="399" customWidth="1"/>
    <col min="3085" max="3085" width="19.5703125" style="399" customWidth="1"/>
    <col min="3086" max="3086" width="15" style="399" customWidth="1"/>
    <col min="3087" max="3087" width="25.42578125" style="399" customWidth="1"/>
    <col min="3088" max="3329" width="12.5703125" style="399"/>
    <col min="3330" max="3330" width="67.7109375" style="399" customWidth="1"/>
    <col min="3331" max="3331" width="19.5703125" style="399" customWidth="1"/>
    <col min="3332" max="3332" width="2.5703125" style="399" customWidth="1"/>
    <col min="3333" max="3333" width="20.7109375" style="399" customWidth="1"/>
    <col min="3334" max="3334" width="21.5703125" style="399" customWidth="1"/>
    <col min="3335" max="3336" width="20.85546875" style="399" customWidth="1"/>
    <col min="3337" max="3337" width="4.7109375" style="399" customWidth="1"/>
    <col min="3338" max="3338" width="6.5703125" style="399" customWidth="1"/>
    <col min="3339" max="3339" width="14.85546875" style="399" bestFit="1" customWidth="1"/>
    <col min="3340" max="3340" width="21.5703125" style="399" customWidth="1"/>
    <col min="3341" max="3341" width="19.5703125" style="399" customWidth="1"/>
    <col min="3342" max="3342" width="15" style="399" customWidth="1"/>
    <col min="3343" max="3343" width="25.42578125" style="399" customWidth="1"/>
    <col min="3344" max="3585" width="12.5703125" style="399"/>
    <col min="3586" max="3586" width="67.7109375" style="399" customWidth="1"/>
    <col min="3587" max="3587" width="19.5703125" style="399" customWidth="1"/>
    <col min="3588" max="3588" width="2.5703125" style="399" customWidth="1"/>
    <col min="3589" max="3589" width="20.7109375" style="399" customWidth="1"/>
    <col min="3590" max="3590" width="21.5703125" style="399" customWidth="1"/>
    <col min="3591" max="3592" width="20.85546875" style="399" customWidth="1"/>
    <col min="3593" max="3593" width="4.7109375" style="399" customWidth="1"/>
    <col min="3594" max="3594" width="6.5703125" style="399" customWidth="1"/>
    <col min="3595" max="3595" width="14.85546875" style="399" bestFit="1" customWidth="1"/>
    <col min="3596" max="3596" width="21.5703125" style="399" customWidth="1"/>
    <col min="3597" max="3597" width="19.5703125" style="399" customWidth="1"/>
    <col min="3598" max="3598" width="15" style="399" customWidth="1"/>
    <col min="3599" max="3599" width="25.42578125" style="399" customWidth="1"/>
    <col min="3600" max="3841" width="12.5703125" style="399"/>
    <col min="3842" max="3842" width="67.7109375" style="399" customWidth="1"/>
    <col min="3843" max="3843" width="19.5703125" style="399" customWidth="1"/>
    <col min="3844" max="3844" width="2.5703125" style="399" customWidth="1"/>
    <col min="3845" max="3845" width="20.7109375" style="399" customWidth="1"/>
    <col min="3846" max="3846" width="21.5703125" style="399" customWidth="1"/>
    <col min="3847" max="3848" width="20.85546875" style="399" customWidth="1"/>
    <col min="3849" max="3849" width="4.7109375" style="399" customWidth="1"/>
    <col min="3850" max="3850" width="6.5703125" style="399" customWidth="1"/>
    <col min="3851" max="3851" width="14.85546875" style="399" bestFit="1" customWidth="1"/>
    <col min="3852" max="3852" width="21.5703125" style="399" customWidth="1"/>
    <col min="3853" max="3853" width="19.5703125" style="399" customWidth="1"/>
    <col min="3854" max="3854" width="15" style="399" customWidth="1"/>
    <col min="3855" max="3855" width="25.42578125" style="399" customWidth="1"/>
    <col min="3856" max="4097" width="12.5703125" style="399"/>
    <col min="4098" max="4098" width="67.7109375" style="399" customWidth="1"/>
    <col min="4099" max="4099" width="19.5703125" style="399" customWidth="1"/>
    <col min="4100" max="4100" width="2.5703125" style="399" customWidth="1"/>
    <col min="4101" max="4101" width="20.7109375" style="399" customWidth="1"/>
    <col min="4102" max="4102" width="21.5703125" style="399" customWidth="1"/>
    <col min="4103" max="4104" width="20.85546875" style="399" customWidth="1"/>
    <col min="4105" max="4105" width="4.7109375" style="399" customWidth="1"/>
    <col min="4106" max="4106" width="6.5703125" style="399" customWidth="1"/>
    <col min="4107" max="4107" width="14.85546875" style="399" bestFit="1" customWidth="1"/>
    <col min="4108" max="4108" width="21.5703125" style="399" customWidth="1"/>
    <col min="4109" max="4109" width="19.5703125" style="399" customWidth="1"/>
    <col min="4110" max="4110" width="15" style="399" customWidth="1"/>
    <col min="4111" max="4111" width="25.42578125" style="399" customWidth="1"/>
    <col min="4112" max="4353" width="12.5703125" style="399"/>
    <col min="4354" max="4354" width="67.7109375" style="399" customWidth="1"/>
    <col min="4355" max="4355" width="19.5703125" style="399" customWidth="1"/>
    <col min="4356" max="4356" width="2.5703125" style="399" customWidth="1"/>
    <col min="4357" max="4357" width="20.7109375" style="399" customWidth="1"/>
    <col min="4358" max="4358" width="21.5703125" style="399" customWidth="1"/>
    <col min="4359" max="4360" width="20.85546875" style="399" customWidth="1"/>
    <col min="4361" max="4361" width="4.7109375" style="399" customWidth="1"/>
    <col min="4362" max="4362" width="6.5703125" style="399" customWidth="1"/>
    <col min="4363" max="4363" width="14.85546875" style="399" bestFit="1" customWidth="1"/>
    <col min="4364" max="4364" width="21.5703125" style="399" customWidth="1"/>
    <col min="4365" max="4365" width="19.5703125" style="399" customWidth="1"/>
    <col min="4366" max="4366" width="15" style="399" customWidth="1"/>
    <col min="4367" max="4367" width="25.42578125" style="399" customWidth="1"/>
    <col min="4368" max="4609" width="12.5703125" style="399"/>
    <col min="4610" max="4610" width="67.7109375" style="399" customWidth="1"/>
    <col min="4611" max="4611" width="19.5703125" style="399" customWidth="1"/>
    <col min="4612" max="4612" width="2.5703125" style="399" customWidth="1"/>
    <col min="4613" max="4613" width="20.7109375" style="399" customWidth="1"/>
    <col min="4614" max="4614" width="21.5703125" style="399" customWidth="1"/>
    <col min="4615" max="4616" width="20.85546875" style="399" customWidth="1"/>
    <col min="4617" max="4617" width="4.7109375" style="399" customWidth="1"/>
    <col min="4618" max="4618" width="6.5703125" style="399" customWidth="1"/>
    <col min="4619" max="4619" width="14.85546875" style="399" bestFit="1" customWidth="1"/>
    <col min="4620" max="4620" width="21.5703125" style="399" customWidth="1"/>
    <col min="4621" max="4621" width="19.5703125" style="399" customWidth="1"/>
    <col min="4622" max="4622" width="15" style="399" customWidth="1"/>
    <col min="4623" max="4623" width="25.42578125" style="399" customWidth="1"/>
    <col min="4624" max="4865" width="12.5703125" style="399"/>
    <col min="4866" max="4866" width="67.7109375" style="399" customWidth="1"/>
    <col min="4867" max="4867" width="19.5703125" style="399" customWidth="1"/>
    <col min="4868" max="4868" width="2.5703125" style="399" customWidth="1"/>
    <col min="4869" max="4869" width="20.7109375" style="399" customWidth="1"/>
    <col min="4870" max="4870" width="21.5703125" style="399" customWidth="1"/>
    <col min="4871" max="4872" width="20.85546875" style="399" customWidth="1"/>
    <col min="4873" max="4873" width="4.7109375" style="399" customWidth="1"/>
    <col min="4874" max="4874" width="6.5703125" style="399" customWidth="1"/>
    <col min="4875" max="4875" width="14.85546875" style="399" bestFit="1" customWidth="1"/>
    <col min="4876" max="4876" width="21.5703125" style="399" customWidth="1"/>
    <col min="4877" max="4877" width="19.5703125" style="399" customWidth="1"/>
    <col min="4878" max="4878" width="15" style="399" customWidth="1"/>
    <col min="4879" max="4879" width="25.42578125" style="399" customWidth="1"/>
    <col min="4880" max="5121" width="12.5703125" style="399"/>
    <col min="5122" max="5122" width="67.7109375" style="399" customWidth="1"/>
    <col min="5123" max="5123" width="19.5703125" style="399" customWidth="1"/>
    <col min="5124" max="5124" width="2.5703125" style="399" customWidth="1"/>
    <col min="5125" max="5125" width="20.7109375" style="399" customWidth="1"/>
    <col min="5126" max="5126" width="21.5703125" style="399" customWidth="1"/>
    <col min="5127" max="5128" width="20.85546875" style="399" customWidth="1"/>
    <col min="5129" max="5129" width="4.7109375" style="399" customWidth="1"/>
    <col min="5130" max="5130" width="6.5703125" style="399" customWidth="1"/>
    <col min="5131" max="5131" width="14.85546875" style="399" bestFit="1" customWidth="1"/>
    <col min="5132" max="5132" width="21.5703125" style="399" customWidth="1"/>
    <col min="5133" max="5133" width="19.5703125" style="399" customWidth="1"/>
    <col min="5134" max="5134" width="15" style="399" customWidth="1"/>
    <col min="5135" max="5135" width="25.42578125" style="399" customWidth="1"/>
    <col min="5136" max="5377" width="12.5703125" style="399"/>
    <col min="5378" max="5378" width="67.7109375" style="399" customWidth="1"/>
    <col min="5379" max="5379" width="19.5703125" style="399" customWidth="1"/>
    <col min="5380" max="5380" width="2.5703125" style="399" customWidth="1"/>
    <col min="5381" max="5381" width="20.7109375" style="399" customWidth="1"/>
    <col min="5382" max="5382" width="21.5703125" style="399" customWidth="1"/>
    <col min="5383" max="5384" width="20.85546875" style="399" customWidth="1"/>
    <col min="5385" max="5385" width="4.7109375" style="399" customWidth="1"/>
    <col min="5386" max="5386" width="6.5703125" style="399" customWidth="1"/>
    <col min="5387" max="5387" width="14.85546875" style="399" bestFit="1" customWidth="1"/>
    <col min="5388" max="5388" width="21.5703125" style="399" customWidth="1"/>
    <col min="5389" max="5389" width="19.5703125" style="399" customWidth="1"/>
    <col min="5390" max="5390" width="15" style="399" customWidth="1"/>
    <col min="5391" max="5391" width="25.42578125" style="399" customWidth="1"/>
    <col min="5392" max="5633" width="12.5703125" style="399"/>
    <col min="5634" max="5634" width="67.7109375" style="399" customWidth="1"/>
    <col min="5635" max="5635" width="19.5703125" style="399" customWidth="1"/>
    <col min="5636" max="5636" width="2.5703125" style="399" customWidth="1"/>
    <col min="5637" max="5637" width="20.7109375" style="399" customWidth="1"/>
    <col min="5638" max="5638" width="21.5703125" style="399" customWidth="1"/>
    <col min="5639" max="5640" width="20.85546875" style="399" customWidth="1"/>
    <col min="5641" max="5641" width="4.7109375" style="399" customWidth="1"/>
    <col min="5642" max="5642" width="6.5703125" style="399" customWidth="1"/>
    <col min="5643" max="5643" width="14.85546875" style="399" bestFit="1" customWidth="1"/>
    <col min="5644" max="5644" width="21.5703125" style="399" customWidth="1"/>
    <col min="5645" max="5645" width="19.5703125" style="399" customWidth="1"/>
    <col min="5646" max="5646" width="15" style="399" customWidth="1"/>
    <col min="5647" max="5647" width="25.42578125" style="399" customWidth="1"/>
    <col min="5648" max="5889" width="12.5703125" style="399"/>
    <col min="5890" max="5890" width="67.7109375" style="399" customWidth="1"/>
    <col min="5891" max="5891" width="19.5703125" style="399" customWidth="1"/>
    <col min="5892" max="5892" width="2.5703125" style="399" customWidth="1"/>
    <col min="5893" max="5893" width="20.7109375" style="399" customWidth="1"/>
    <col min="5894" max="5894" width="21.5703125" style="399" customWidth="1"/>
    <col min="5895" max="5896" width="20.85546875" style="399" customWidth="1"/>
    <col min="5897" max="5897" width="4.7109375" style="399" customWidth="1"/>
    <col min="5898" max="5898" width="6.5703125" style="399" customWidth="1"/>
    <col min="5899" max="5899" width="14.85546875" style="399" bestFit="1" customWidth="1"/>
    <col min="5900" max="5900" width="21.5703125" style="399" customWidth="1"/>
    <col min="5901" max="5901" width="19.5703125" style="399" customWidth="1"/>
    <col min="5902" max="5902" width="15" style="399" customWidth="1"/>
    <col min="5903" max="5903" width="25.42578125" style="399" customWidth="1"/>
    <col min="5904" max="6145" width="12.5703125" style="399"/>
    <col min="6146" max="6146" width="67.7109375" style="399" customWidth="1"/>
    <col min="6147" max="6147" width="19.5703125" style="399" customWidth="1"/>
    <col min="6148" max="6148" width="2.5703125" style="399" customWidth="1"/>
    <col min="6149" max="6149" width="20.7109375" style="399" customWidth="1"/>
    <col min="6150" max="6150" width="21.5703125" style="399" customWidth="1"/>
    <col min="6151" max="6152" width="20.85546875" style="399" customWidth="1"/>
    <col min="6153" max="6153" width="4.7109375" style="399" customWidth="1"/>
    <col min="6154" max="6154" width="6.5703125" style="399" customWidth="1"/>
    <col min="6155" max="6155" width="14.85546875" style="399" bestFit="1" customWidth="1"/>
    <col min="6156" max="6156" width="21.5703125" style="399" customWidth="1"/>
    <col min="6157" max="6157" width="19.5703125" style="399" customWidth="1"/>
    <col min="6158" max="6158" width="15" style="399" customWidth="1"/>
    <col min="6159" max="6159" width="25.42578125" style="399" customWidth="1"/>
    <col min="6160" max="6401" width="12.5703125" style="399"/>
    <col min="6402" max="6402" width="67.7109375" style="399" customWidth="1"/>
    <col min="6403" max="6403" width="19.5703125" style="399" customWidth="1"/>
    <col min="6404" max="6404" width="2.5703125" style="399" customWidth="1"/>
    <col min="6405" max="6405" width="20.7109375" style="399" customWidth="1"/>
    <col min="6406" max="6406" width="21.5703125" style="399" customWidth="1"/>
    <col min="6407" max="6408" width="20.85546875" style="399" customWidth="1"/>
    <col min="6409" max="6409" width="4.7109375" style="399" customWidth="1"/>
    <col min="6410" max="6410" width="6.5703125" style="399" customWidth="1"/>
    <col min="6411" max="6411" width="14.85546875" style="399" bestFit="1" customWidth="1"/>
    <col min="6412" max="6412" width="21.5703125" style="399" customWidth="1"/>
    <col min="6413" max="6413" width="19.5703125" style="399" customWidth="1"/>
    <col min="6414" max="6414" width="15" style="399" customWidth="1"/>
    <col min="6415" max="6415" width="25.42578125" style="399" customWidth="1"/>
    <col min="6416" max="6657" width="12.5703125" style="399"/>
    <col min="6658" max="6658" width="67.7109375" style="399" customWidth="1"/>
    <col min="6659" max="6659" width="19.5703125" style="399" customWidth="1"/>
    <col min="6660" max="6660" width="2.5703125" style="399" customWidth="1"/>
    <col min="6661" max="6661" width="20.7109375" style="399" customWidth="1"/>
    <col min="6662" max="6662" width="21.5703125" style="399" customWidth="1"/>
    <col min="6663" max="6664" width="20.85546875" style="399" customWidth="1"/>
    <col min="6665" max="6665" width="4.7109375" style="399" customWidth="1"/>
    <col min="6666" max="6666" width="6.5703125" style="399" customWidth="1"/>
    <col min="6667" max="6667" width="14.85546875" style="399" bestFit="1" customWidth="1"/>
    <col min="6668" max="6668" width="21.5703125" style="399" customWidth="1"/>
    <col min="6669" max="6669" width="19.5703125" style="399" customWidth="1"/>
    <col min="6670" max="6670" width="15" style="399" customWidth="1"/>
    <col min="6671" max="6671" width="25.42578125" style="399" customWidth="1"/>
    <col min="6672" max="6913" width="12.5703125" style="399"/>
    <col min="6914" max="6914" width="67.7109375" style="399" customWidth="1"/>
    <col min="6915" max="6915" width="19.5703125" style="399" customWidth="1"/>
    <col min="6916" max="6916" width="2.5703125" style="399" customWidth="1"/>
    <col min="6917" max="6917" width="20.7109375" style="399" customWidth="1"/>
    <col min="6918" max="6918" width="21.5703125" style="399" customWidth="1"/>
    <col min="6919" max="6920" width="20.85546875" style="399" customWidth="1"/>
    <col min="6921" max="6921" width="4.7109375" style="399" customWidth="1"/>
    <col min="6922" max="6922" width="6.5703125" style="399" customWidth="1"/>
    <col min="6923" max="6923" width="14.85546875" style="399" bestFit="1" customWidth="1"/>
    <col min="6924" max="6924" width="21.5703125" style="399" customWidth="1"/>
    <col min="6925" max="6925" width="19.5703125" style="399" customWidth="1"/>
    <col min="6926" max="6926" width="15" style="399" customWidth="1"/>
    <col min="6927" max="6927" width="25.42578125" style="399" customWidth="1"/>
    <col min="6928" max="7169" width="12.5703125" style="399"/>
    <col min="7170" max="7170" width="67.7109375" style="399" customWidth="1"/>
    <col min="7171" max="7171" width="19.5703125" style="399" customWidth="1"/>
    <col min="7172" max="7172" width="2.5703125" style="399" customWidth="1"/>
    <col min="7173" max="7173" width="20.7109375" style="399" customWidth="1"/>
    <col min="7174" max="7174" width="21.5703125" style="399" customWidth="1"/>
    <col min="7175" max="7176" width="20.85546875" style="399" customWidth="1"/>
    <col min="7177" max="7177" width="4.7109375" style="399" customWidth="1"/>
    <col min="7178" max="7178" width="6.5703125" style="399" customWidth="1"/>
    <col min="7179" max="7179" width="14.85546875" style="399" bestFit="1" customWidth="1"/>
    <col min="7180" max="7180" width="21.5703125" style="399" customWidth="1"/>
    <col min="7181" max="7181" width="19.5703125" style="399" customWidth="1"/>
    <col min="7182" max="7182" width="15" style="399" customWidth="1"/>
    <col min="7183" max="7183" width="25.42578125" style="399" customWidth="1"/>
    <col min="7184" max="7425" width="12.5703125" style="399"/>
    <col min="7426" max="7426" width="67.7109375" style="399" customWidth="1"/>
    <col min="7427" max="7427" width="19.5703125" style="399" customWidth="1"/>
    <col min="7428" max="7428" width="2.5703125" style="399" customWidth="1"/>
    <col min="7429" max="7429" width="20.7109375" style="399" customWidth="1"/>
    <col min="7430" max="7430" width="21.5703125" style="399" customWidth="1"/>
    <col min="7431" max="7432" width="20.85546875" style="399" customWidth="1"/>
    <col min="7433" max="7433" width="4.7109375" style="399" customWidth="1"/>
    <col min="7434" max="7434" width="6.5703125" style="399" customWidth="1"/>
    <col min="7435" max="7435" width="14.85546875" style="399" bestFit="1" customWidth="1"/>
    <col min="7436" max="7436" width="21.5703125" style="399" customWidth="1"/>
    <col min="7437" max="7437" width="19.5703125" style="399" customWidth="1"/>
    <col min="7438" max="7438" width="15" style="399" customWidth="1"/>
    <col min="7439" max="7439" width="25.42578125" style="399" customWidth="1"/>
    <col min="7440" max="7681" width="12.5703125" style="399"/>
    <col min="7682" max="7682" width="67.7109375" style="399" customWidth="1"/>
    <col min="7683" max="7683" width="19.5703125" style="399" customWidth="1"/>
    <col min="7684" max="7684" width="2.5703125" style="399" customWidth="1"/>
    <col min="7685" max="7685" width="20.7109375" style="399" customWidth="1"/>
    <col min="7686" max="7686" width="21.5703125" style="399" customWidth="1"/>
    <col min="7687" max="7688" width="20.85546875" style="399" customWidth="1"/>
    <col min="7689" max="7689" width="4.7109375" style="399" customWidth="1"/>
    <col min="7690" max="7690" width="6.5703125" style="399" customWidth="1"/>
    <col min="7691" max="7691" width="14.85546875" style="399" bestFit="1" customWidth="1"/>
    <col min="7692" max="7692" width="21.5703125" style="399" customWidth="1"/>
    <col min="7693" max="7693" width="19.5703125" style="399" customWidth="1"/>
    <col min="7694" max="7694" width="15" style="399" customWidth="1"/>
    <col min="7695" max="7695" width="25.42578125" style="399" customWidth="1"/>
    <col min="7696" max="7937" width="12.5703125" style="399"/>
    <col min="7938" max="7938" width="67.7109375" style="399" customWidth="1"/>
    <col min="7939" max="7939" width="19.5703125" style="399" customWidth="1"/>
    <col min="7940" max="7940" width="2.5703125" style="399" customWidth="1"/>
    <col min="7941" max="7941" width="20.7109375" style="399" customWidth="1"/>
    <col min="7942" max="7942" width="21.5703125" style="399" customWidth="1"/>
    <col min="7943" max="7944" width="20.85546875" style="399" customWidth="1"/>
    <col min="7945" max="7945" width="4.7109375" style="399" customWidth="1"/>
    <col min="7946" max="7946" width="6.5703125" style="399" customWidth="1"/>
    <col min="7947" max="7947" width="14.85546875" style="399" bestFit="1" customWidth="1"/>
    <col min="7948" max="7948" width="21.5703125" style="399" customWidth="1"/>
    <col min="7949" max="7949" width="19.5703125" style="399" customWidth="1"/>
    <col min="7950" max="7950" width="15" style="399" customWidth="1"/>
    <col min="7951" max="7951" width="25.42578125" style="399" customWidth="1"/>
    <col min="7952" max="8193" width="12.5703125" style="399"/>
    <col min="8194" max="8194" width="67.7109375" style="399" customWidth="1"/>
    <col min="8195" max="8195" width="19.5703125" style="399" customWidth="1"/>
    <col min="8196" max="8196" width="2.5703125" style="399" customWidth="1"/>
    <col min="8197" max="8197" width="20.7109375" style="399" customWidth="1"/>
    <col min="8198" max="8198" width="21.5703125" style="399" customWidth="1"/>
    <col min="8199" max="8200" width="20.85546875" style="399" customWidth="1"/>
    <col min="8201" max="8201" width="4.7109375" style="399" customWidth="1"/>
    <col min="8202" max="8202" width="6.5703125" style="399" customWidth="1"/>
    <col min="8203" max="8203" width="14.85546875" style="399" bestFit="1" customWidth="1"/>
    <col min="8204" max="8204" width="21.5703125" style="399" customWidth="1"/>
    <col min="8205" max="8205" width="19.5703125" style="399" customWidth="1"/>
    <col min="8206" max="8206" width="15" style="399" customWidth="1"/>
    <col min="8207" max="8207" width="25.42578125" style="399" customWidth="1"/>
    <col min="8208" max="8449" width="12.5703125" style="399"/>
    <col min="8450" max="8450" width="67.7109375" style="399" customWidth="1"/>
    <col min="8451" max="8451" width="19.5703125" style="399" customWidth="1"/>
    <col min="8452" max="8452" width="2.5703125" style="399" customWidth="1"/>
    <col min="8453" max="8453" width="20.7109375" style="399" customWidth="1"/>
    <col min="8454" max="8454" width="21.5703125" style="399" customWidth="1"/>
    <col min="8455" max="8456" width="20.85546875" style="399" customWidth="1"/>
    <col min="8457" max="8457" width="4.7109375" style="399" customWidth="1"/>
    <col min="8458" max="8458" width="6.5703125" style="399" customWidth="1"/>
    <col min="8459" max="8459" width="14.85546875" style="399" bestFit="1" customWidth="1"/>
    <col min="8460" max="8460" width="21.5703125" style="399" customWidth="1"/>
    <col min="8461" max="8461" width="19.5703125" style="399" customWidth="1"/>
    <col min="8462" max="8462" width="15" style="399" customWidth="1"/>
    <col min="8463" max="8463" width="25.42578125" style="399" customWidth="1"/>
    <col min="8464" max="8705" width="12.5703125" style="399"/>
    <col min="8706" max="8706" width="67.7109375" style="399" customWidth="1"/>
    <col min="8707" max="8707" width="19.5703125" style="399" customWidth="1"/>
    <col min="8708" max="8708" width="2.5703125" style="399" customWidth="1"/>
    <col min="8709" max="8709" width="20.7109375" style="399" customWidth="1"/>
    <col min="8710" max="8710" width="21.5703125" style="399" customWidth="1"/>
    <col min="8711" max="8712" width="20.85546875" style="399" customWidth="1"/>
    <col min="8713" max="8713" width="4.7109375" style="399" customWidth="1"/>
    <col min="8714" max="8714" width="6.5703125" style="399" customWidth="1"/>
    <col min="8715" max="8715" width="14.85546875" style="399" bestFit="1" customWidth="1"/>
    <col min="8716" max="8716" width="21.5703125" style="399" customWidth="1"/>
    <col min="8717" max="8717" width="19.5703125" style="399" customWidth="1"/>
    <col min="8718" max="8718" width="15" style="399" customWidth="1"/>
    <col min="8719" max="8719" width="25.42578125" style="399" customWidth="1"/>
    <col min="8720" max="8961" width="12.5703125" style="399"/>
    <col min="8962" max="8962" width="67.7109375" style="399" customWidth="1"/>
    <col min="8963" max="8963" width="19.5703125" style="399" customWidth="1"/>
    <col min="8964" max="8964" width="2.5703125" style="399" customWidth="1"/>
    <col min="8965" max="8965" width="20.7109375" style="399" customWidth="1"/>
    <col min="8966" max="8966" width="21.5703125" style="399" customWidth="1"/>
    <col min="8967" max="8968" width="20.85546875" style="399" customWidth="1"/>
    <col min="8969" max="8969" width="4.7109375" style="399" customWidth="1"/>
    <col min="8970" max="8970" width="6.5703125" style="399" customWidth="1"/>
    <col min="8971" max="8971" width="14.85546875" style="399" bestFit="1" customWidth="1"/>
    <col min="8972" max="8972" width="21.5703125" style="399" customWidth="1"/>
    <col min="8973" max="8973" width="19.5703125" style="399" customWidth="1"/>
    <col min="8974" max="8974" width="15" style="399" customWidth="1"/>
    <col min="8975" max="8975" width="25.42578125" style="399" customWidth="1"/>
    <col min="8976" max="9217" width="12.5703125" style="399"/>
    <col min="9218" max="9218" width="67.7109375" style="399" customWidth="1"/>
    <col min="9219" max="9219" width="19.5703125" style="399" customWidth="1"/>
    <col min="9220" max="9220" width="2.5703125" style="399" customWidth="1"/>
    <col min="9221" max="9221" width="20.7109375" style="399" customWidth="1"/>
    <col min="9222" max="9222" width="21.5703125" style="399" customWidth="1"/>
    <col min="9223" max="9224" width="20.85546875" style="399" customWidth="1"/>
    <col min="9225" max="9225" width="4.7109375" style="399" customWidth="1"/>
    <col min="9226" max="9226" width="6.5703125" style="399" customWidth="1"/>
    <col min="9227" max="9227" width="14.85546875" style="399" bestFit="1" customWidth="1"/>
    <col min="9228" max="9228" width="21.5703125" style="399" customWidth="1"/>
    <col min="9229" max="9229" width="19.5703125" style="399" customWidth="1"/>
    <col min="9230" max="9230" width="15" style="399" customWidth="1"/>
    <col min="9231" max="9231" width="25.42578125" style="399" customWidth="1"/>
    <col min="9232" max="9473" width="12.5703125" style="399"/>
    <col min="9474" max="9474" width="67.7109375" style="399" customWidth="1"/>
    <col min="9475" max="9475" width="19.5703125" style="399" customWidth="1"/>
    <col min="9476" max="9476" width="2.5703125" style="399" customWidth="1"/>
    <col min="9477" max="9477" width="20.7109375" style="399" customWidth="1"/>
    <col min="9478" max="9478" width="21.5703125" style="399" customWidth="1"/>
    <col min="9479" max="9480" width="20.85546875" style="399" customWidth="1"/>
    <col min="9481" max="9481" width="4.7109375" style="399" customWidth="1"/>
    <col min="9482" max="9482" width="6.5703125" style="399" customWidth="1"/>
    <col min="9483" max="9483" width="14.85546875" style="399" bestFit="1" customWidth="1"/>
    <col min="9484" max="9484" width="21.5703125" style="399" customWidth="1"/>
    <col min="9485" max="9485" width="19.5703125" style="399" customWidth="1"/>
    <col min="9486" max="9486" width="15" style="399" customWidth="1"/>
    <col min="9487" max="9487" width="25.42578125" style="399" customWidth="1"/>
    <col min="9488" max="9729" width="12.5703125" style="399"/>
    <col min="9730" max="9730" width="67.7109375" style="399" customWidth="1"/>
    <col min="9731" max="9731" width="19.5703125" style="399" customWidth="1"/>
    <col min="9732" max="9732" width="2.5703125" style="399" customWidth="1"/>
    <col min="9733" max="9733" width="20.7109375" style="399" customWidth="1"/>
    <col min="9734" max="9734" width="21.5703125" style="399" customWidth="1"/>
    <col min="9735" max="9736" width="20.85546875" style="399" customWidth="1"/>
    <col min="9737" max="9737" width="4.7109375" style="399" customWidth="1"/>
    <col min="9738" max="9738" width="6.5703125" style="399" customWidth="1"/>
    <col min="9739" max="9739" width="14.85546875" style="399" bestFit="1" customWidth="1"/>
    <col min="9740" max="9740" width="21.5703125" style="399" customWidth="1"/>
    <col min="9741" max="9741" width="19.5703125" style="399" customWidth="1"/>
    <col min="9742" max="9742" width="15" style="399" customWidth="1"/>
    <col min="9743" max="9743" width="25.42578125" style="399" customWidth="1"/>
    <col min="9744" max="9985" width="12.5703125" style="399"/>
    <col min="9986" max="9986" width="67.7109375" style="399" customWidth="1"/>
    <col min="9987" max="9987" width="19.5703125" style="399" customWidth="1"/>
    <col min="9988" max="9988" width="2.5703125" style="399" customWidth="1"/>
    <col min="9989" max="9989" width="20.7109375" style="399" customWidth="1"/>
    <col min="9990" max="9990" width="21.5703125" style="399" customWidth="1"/>
    <col min="9991" max="9992" width="20.85546875" style="399" customWidth="1"/>
    <col min="9993" max="9993" width="4.7109375" style="399" customWidth="1"/>
    <col min="9994" max="9994" width="6.5703125" style="399" customWidth="1"/>
    <col min="9995" max="9995" width="14.85546875" style="399" bestFit="1" customWidth="1"/>
    <col min="9996" max="9996" width="21.5703125" style="399" customWidth="1"/>
    <col min="9997" max="9997" width="19.5703125" style="399" customWidth="1"/>
    <col min="9998" max="9998" width="15" style="399" customWidth="1"/>
    <col min="9999" max="9999" width="25.42578125" style="399" customWidth="1"/>
    <col min="10000" max="10241" width="12.5703125" style="399"/>
    <col min="10242" max="10242" width="67.7109375" style="399" customWidth="1"/>
    <col min="10243" max="10243" width="19.5703125" style="399" customWidth="1"/>
    <col min="10244" max="10244" width="2.5703125" style="399" customWidth="1"/>
    <col min="10245" max="10245" width="20.7109375" style="399" customWidth="1"/>
    <col min="10246" max="10246" width="21.5703125" style="399" customWidth="1"/>
    <col min="10247" max="10248" width="20.85546875" style="399" customWidth="1"/>
    <col min="10249" max="10249" width="4.7109375" style="399" customWidth="1"/>
    <col min="10250" max="10250" width="6.5703125" style="399" customWidth="1"/>
    <col min="10251" max="10251" width="14.85546875" style="399" bestFit="1" customWidth="1"/>
    <col min="10252" max="10252" width="21.5703125" style="399" customWidth="1"/>
    <col min="10253" max="10253" width="19.5703125" style="399" customWidth="1"/>
    <col min="10254" max="10254" width="15" style="399" customWidth="1"/>
    <col min="10255" max="10255" width="25.42578125" style="399" customWidth="1"/>
    <col min="10256" max="10497" width="12.5703125" style="399"/>
    <col min="10498" max="10498" width="67.7109375" style="399" customWidth="1"/>
    <col min="10499" max="10499" width="19.5703125" style="399" customWidth="1"/>
    <col min="10500" max="10500" width="2.5703125" style="399" customWidth="1"/>
    <col min="10501" max="10501" width="20.7109375" style="399" customWidth="1"/>
    <col min="10502" max="10502" width="21.5703125" style="399" customWidth="1"/>
    <col min="10503" max="10504" width="20.85546875" style="399" customWidth="1"/>
    <col min="10505" max="10505" width="4.7109375" style="399" customWidth="1"/>
    <col min="10506" max="10506" width="6.5703125" style="399" customWidth="1"/>
    <col min="10507" max="10507" width="14.85546875" style="399" bestFit="1" customWidth="1"/>
    <col min="10508" max="10508" width="21.5703125" style="399" customWidth="1"/>
    <col min="10509" max="10509" width="19.5703125" style="399" customWidth="1"/>
    <col min="10510" max="10510" width="15" style="399" customWidth="1"/>
    <col min="10511" max="10511" width="25.42578125" style="399" customWidth="1"/>
    <col min="10512" max="10753" width="12.5703125" style="399"/>
    <col min="10754" max="10754" width="67.7109375" style="399" customWidth="1"/>
    <col min="10755" max="10755" width="19.5703125" style="399" customWidth="1"/>
    <col min="10756" max="10756" width="2.5703125" style="399" customWidth="1"/>
    <col min="10757" max="10757" width="20.7109375" style="399" customWidth="1"/>
    <col min="10758" max="10758" width="21.5703125" style="399" customWidth="1"/>
    <col min="10759" max="10760" width="20.85546875" style="399" customWidth="1"/>
    <col min="10761" max="10761" width="4.7109375" style="399" customWidth="1"/>
    <col min="10762" max="10762" width="6.5703125" style="399" customWidth="1"/>
    <col min="10763" max="10763" width="14.85546875" style="399" bestFit="1" customWidth="1"/>
    <col min="10764" max="10764" width="21.5703125" style="399" customWidth="1"/>
    <col min="10765" max="10765" width="19.5703125" style="399" customWidth="1"/>
    <col min="10766" max="10766" width="15" style="399" customWidth="1"/>
    <col min="10767" max="10767" width="25.42578125" style="399" customWidth="1"/>
    <col min="10768" max="11009" width="12.5703125" style="399"/>
    <col min="11010" max="11010" width="67.7109375" style="399" customWidth="1"/>
    <col min="11011" max="11011" width="19.5703125" style="399" customWidth="1"/>
    <col min="11012" max="11012" width="2.5703125" style="399" customWidth="1"/>
    <col min="11013" max="11013" width="20.7109375" style="399" customWidth="1"/>
    <col min="11014" max="11014" width="21.5703125" style="399" customWidth="1"/>
    <col min="11015" max="11016" width="20.85546875" style="399" customWidth="1"/>
    <col min="11017" max="11017" width="4.7109375" style="399" customWidth="1"/>
    <col min="11018" max="11018" width="6.5703125" style="399" customWidth="1"/>
    <col min="11019" max="11019" width="14.85546875" style="399" bestFit="1" customWidth="1"/>
    <col min="11020" max="11020" width="21.5703125" style="399" customWidth="1"/>
    <col min="11021" max="11021" width="19.5703125" style="399" customWidth="1"/>
    <col min="11022" max="11022" width="15" style="399" customWidth="1"/>
    <col min="11023" max="11023" width="25.42578125" style="399" customWidth="1"/>
    <col min="11024" max="11265" width="12.5703125" style="399"/>
    <col min="11266" max="11266" width="67.7109375" style="399" customWidth="1"/>
    <col min="11267" max="11267" width="19.5703125" style="399" customWidth="1"/>
    <col min="11268" max="11268" width="2.5703125" style="399" customWidth="1"/>
    <col min="11269" max="11269" width="20.7109375" style="399" customWidth="1"/>
    <col min="11270" max="11270" width="21.5703125" style="399" customWidth="1"/>
    <col min="11271" max="11272" width="20.85546875" style="399" customWidth="1"/>
    <col min="11273" max="11273" width="4.7109375" style="399" customWidth="1"/>
    <col min="11274" max="11274" width="6.5703125" style="399" customWidth="1"/>
    <col min="11275" max="11275" width="14.85546875" style="399" bestFit="1" customWidth="1"/>
    <col min="11276" max="11276" width="21.5703125" style="399" customWidth="1"/>
    <col min="11277" max="11277" width="19.5703125" style="399" customWidth="1"/>
    <col min="11278" max="11278" width="15" style="399" customWidth="1"/>
    <col min="11279" max="11279" width="25.42578125" style="399" customWidth="1"/>
    <col min="11280" max="11521" width="12.5703125" style="399"/>
    <col min="11522" max="11522" width="67.7109375" style="399" customWidth="1"/>
    <col min="11523" max="11523" width="19.5703125" style="399" customWidth="1"/>
    <col min="11524" max="11524" width="2.5703125" style="399" customWidth="1"/>
    <col min="11525" max="11525" width="20.7109375" style="399" customWidth="1"/>
    <col min="11526" max="11526" width="21.5703125" style="399" customWidth="1"/>
    <col min="11527" max="11528" width="20.85546875" style="399" customWidth="1"/>
    <col min="11529" max="11529" width="4.7109375" style="399" customWidth="1"/>
    <col min="11530" max="11530" width="6.5703125" style="399" customWidth="1"/>
    <col min="11531" max="11531" width="14.85546875" style="399" bestFit="1" customWidth="1"/>
    <col min="11532" max="11532" width="21.5703125" style="399" customWidth="1"/>
    <col min="11533" max="11533" width="19.5703125" style="399" customWidth="1"/>
    <col min="11534" max="11534" width="15" style="399" customWidth="1"/>
    <col min="11535" max="11535" width="25.42578125" style="399" customWidth="1"/>
    <col min="11536" max="11777" width="12.5703125" style="399"/>
    <col min="11778" max="11778" width="67.7109375" style="399" customWidth="1"/>
    <col min="11779" max="11779" width="19.5703125" style="399" customWidth="1"/>
    <col min="11780" max="11780" width="2.5703125" style="399" customWidth="1"/>
    <col min="11781" max="11781" width="20.7109375" style="399" customWidth="1"/>
    <col min="11782" max="11782" width="21.5703125" style="399" customWidth="1"/>
    <col min="11783" max="11784" width="20.85546875" style="399" customWidth="1"/>
    <col min="11785" max="11785" width="4.7109375" style="399" customWidth="1"/>
    <col min="11786" max="11786" width="6.5703125" style="399" customWidth="1"/>
    <col min="11787" max="11787" width="14.85546875" style="399" bestFit="1" customWidth="1"/>
    <col min="11788" max="11788" width="21.5703125" style="399" customWidth="1"/>
    <col min="11789" max="11789" width="19.5703125" style="399" customWidth="1"/>
    <col min="11790" max="11790" width="15" style="399" customWidth="1"/>
    <col min="11791" max="11791" width="25.42578125" style="399" customWidth="1"/>
    <col min="11792" max="12033" width="12.5703125" style="399"/>
    <col min="12034" max="12034" width="67.7109375" style="399" customWidth="1"/>
    <col min="12035" max="12035" width="19.5703125" style="399" customWidth="1"/>
    <col min="12036" max="12036" width="2.5703125" style="399" customWidth="1"/>
    <col min="12037" max="12037" width="20.7109375" style="399" customWidth="1"/>
    <col min="12038" max="12038" width="21.5703125" style="399" customWidth="1"/>
    <col min="12039" max="12040" width="20.85546875" style="399" customWidth="1"/>
    <col min="12041" max="12041" width="4.7109375" style="399" customWidth="1"/>
    <col min="12042" max="12042" width="6.5703125" style="399" customWidth="1"/>
    <col min="12043" max="12043" width="14.85546875" style="399" bestFit="1" customWidth="1"/>
    <col min="12044" max="12044" width="21.5703125" style="399" customWidth="1"/>
    <col min="12045" max="12045" width="19.5703125" style="399" customWidth="1"/>
    <col min="12046" max="12046" width="15" style="399" customWidth="1"/>
    <col min="12047" max="12047" width="25.42578125" style="399" customWidth="1"/>
    <col min="12048" max="12289" width="12.5703125" style="399"/>
    <col min="12290" max="12290" width="67.7109375" style="399" customWidth="1"/>
    <col min="12291" max="12291" width="19.5703125" style="399" customWidth="1"/>
    <col min="12292" max="12292" width="2.5703125" style="399" customWidth="1"/>
    <col min="12293" max="12293" width="20.7109375" style="399" customWidth="1"/>
    <col min="12294" max="12294" width="21.5703125" style="399" customWidth="1"/>
    <col min="12295" max="12296" width="20.85546875" style="399" customWidth="1"/>
    <col min="12297" max="12297" width="4.7109375" style="399" customWidth="1"/>
    <col min="12298" max="12298" width="6.5703125" style="399" customWidth="1"/>
    <col min="12299" max="12299" width="14.85546875" style="399" bestFit="1" customWidth="1"/>
    <col min="12300" max="12300" width="21.5703125" style="399" customWidth="1"/>
    <col min="12301" max="12301" width="19.5703125" style="399" customWidth="1"/>
    <col min="12302" max="12302" width="15" style="399" customWidth="1"/>
    <col min="12303" max="12303" width="25.42578125" style="399" customWidth="1"/>
    <col min="12304" max="12545" width="12.5703125" style="399"/>
    <col min="12546" max="12546" width="67.7109375" style="399" customWidth="1"/>
    <col min="12547" max="12547" width="19.5703125" style="399" customWidth="1"/>
    <col min="12548" max="12548" width="2.5703125" style="399" customWidth="1"/>
    <col min="12549" max="12549" width="20.7109375" style="399" customWidth="1"/>
    <col min="12550" max="12550" width="21.5703125" style="399" customWidth="1"/>
    <col min="12551" max="12552" width="20.85546875" style="399" customWidth="1"/>
    <col min="12553" max="12553" width="4.7109375" style="399" customWidth="1"/>
    <col min="12554" max="12554" width="6.5703125" style="399" customWidth="1"/>
    <col min="12555" max="12555" width="14.85546875" style="399" bestFit="1" customWidth="1"/>
    <col min="12556" max="12556" width="21.5703125" style="399" customWidth="1"/>
    <col min="12557" max="12557" width="19.5703125" style="399" customWidth="1"/>
    <col min="12558" max="12558" width="15" style="399" customWidth="1"/>
    <col min="12559" max="12559" width="25.42578125" style="399" customWidth="1"/>
    <col min="12560" max="12801" width="12.5703125" style="399"/>
    <col min="12802" max="12802" width="67.7109375" style="399" customWidth="1"/>
    <col min="12803" max="12803" width="19.5703125" style="399" customWidth="1"/>
    <col min="12804" max="12804" width="2.5703125" style="399" customWidth="1"/>
    <col min="12805" max="12805" width="20.7109375" style="399" customWidth="1"/>
    <col min="12806" max="12806" width="21.5703125" style="399" customWidth="1"/>
    <col min="12807" max="12808" width="20.85546875" style="399" customWidth="1"/>
    <col min="12809" max="12809" width="4.7109375" style="399" customWidth="1"/>
    <col min="12810" max="12810" width="6.5703125" style="399" customWidth="1"/>
    <col min="12811" max="12811" width="14.85546875" style="399" bestFit="1" customWidth="1"/>
    <col min="12812" max="12812" width="21.5703125" style="399" customWidth="1"/>
    <col min="12813" max="12813" width="19.5703125" style="399" customWidth="1"/>
    <col min="12814" max="12814" width="15" style="399" customWidth="1"/>
    <col min="12815" max="12815" width="25.42578125" style="399" customWidth="1"/>
    <col min="12816" max="13057" width="12.5703125" style="399"/>
    <col min="13058" max="13058" width="67.7109375" style="399" customWidth="1"/>
    <col min="13059" max="13059" width="19.5703125" style="399" customWidth="1"/>
    <col min="13060" max="13060" width="2.5703125" style="399" customWidth="1"/>
    <col min="13061" max="13061" width="20.7109375" style="399" customWidth="1"/>
    <col min="13062" max="13062" width="21.5703125" style="399" customWidth="1"/>
    <col min="13063" max="13064" width="20.85546875" style="399" customWidth="1"/>
    <col min="13065" max="13065" width="4.7109375" style="399" customWidth="1"/>
    <col min="13066" max="13066" width="6.5703125" style="399" customWidth="1"/>
    <col min="13067" max="13067" width="14.85546875" style="399" bestFit="1" customWidth="1"/>
    <col min="13068" max="13068" width="21.5703125" style="399" customWidth="1"/>
    <col min="13069" max="13069" width="19.5703125" style="399" customWidth="1"/>
    <col min="13070" max="13070" width="15" style="399" customWidth="1"/>
    <col min="13071" max="13071" width="25.42578125" style="399" customWidth="1"/>
    <col min="13072" max="13313" width="12.5703125" style="399"/>
    <col min="13314" max="13314" width="67.7109375" style="399" customWidth="1"/>
    <col min="13315" max="13315" width="19.5703125" style="399" customWidth="1"/>
    <col min="13316" max="13316" width="2.5703125" style="399" customWidth="1"/>
    <col min="13317" max="13317" width="20.7109375" style="399" customWidth="1"/>
    <col min="13318" max="13318" width="21.5703125" style="399" customWidth="1"/>
    <col min="13319" max="13320" width="20.85546875" style="399" customWidth="1"/>
    <col min="13321" max="13321" width="4.7109375" style="399" customWidth="1"/>
    <col min="13322" max="13322" width="6.5703125" style="399" customWidth="1"/>
    <col min="13323" max="13323" width="14.85546875" style="399" bestFit="1" customWidth="1"/>
    <col min="13324" max="13324" width="21.5703125" style="399" customWidth="1"/>
    <col min="13325" max="13325" width="19.5703125" style="399" customWidth="1"/>
    <col min="13326" max="13326" width="15" style="399" customWidth="1"/>
    <col min="13327" max="13327" width="25.42578125" style="399" customWidth="1"/>
    <col min="13328" max="13569" width="12.5703125" style="399"/>
    <col min="13570" max="13570" width="67.7109375" style="399" customWidth="1"/>
    <col min="13571" max="13571" width="19.5703125" style="399" customWidth="1"/>
    <col min="13572" max="13572" width="2.5703125" style="399" customWidth="1"/>
    <col min="13573" max="13573" width="20.7109375" style="399" customWidth="1"/>
    <col min="13574" max="13574" width="21.5703125" style="399" customWidth="1"/>
    <col min="13575" max="13576" width="20.85546875" style="399" customWidth="1"/>
    <col min="13577" max="13577" width="4.7109375" style="399" customWidth="1"/>
    <col min="13578" max="13578" width="6.5703125" style="399" customWidth="1"/>
    <col min="13579" max="13579" width="14.85546875" style="399" bestFit="1" customWidth="1"/>
    <col min="13580" max="13580" width="21.5703125" style="399" customWidth="1"/>
    <col min="13581" max="13581" width="19.5703125" style="399" customWidth="1"/>
    <col min="13582" max="13582" width="15" style="399" customWidth="1"/>
    <col min="13583" max="13583" width="25.42578125" style="399" customWidth="1"/>
    <col min="13584" max="13825" width="12.5703125" style="399"/>
    <col min="13826" max="13826" width="67.7109375" style="399" customWidth="1"/>
    <col min="13827" max="13827" width="19.5703125" style="399" customWidth="1"/>
    <col min="13828" max="13828" width="2.5703125" style="399" customWidth="1"/>
    <col min="13829" max="13829" width="20.7109375" style="399" customWidth="1"/>
    <col min="13830" max="13830" width="21.5703125" style="399" customWidth="1"/>
    <col min="13831" max="13832" width="20.85546875" style="399" customWidth="1"/>
    <col min="13833" max="13833" width="4.7109375" style="399" customWidth="1"/>
    <col min="13834" max="13834" width="6.5703125" style="399" customWidth="1"/>
    <col min="13835" max="13835" width="14.85546875" style="399" bestFit="1" customWidth="1"/>
    <col min="13836" max="13836" width="21.5703125" style="399" customWidth="1"/>
    <col min="13837" max="13837" width="19.5703125" style="399" customWidth="1"/>
    <col min="13838" max="13838" width="15" style="399" customWidth="1"/>
    <col min="13839" max="13839" width="25.42578125" style="399" customWidth="1"/>
    <col min="13840" max="14081" width="12.5703125" style="399"/>
    <col min="14082" max="14082" width="67.7109375" style="399" customWidth="1"/>
    <col min="14083" max="14083" width="19.5703125" style="399" customWidth="1"/>
    <col min="14084" max="14084" width="2.5703125" style="399" customWidth="1"/>
    <col min="14085" max="14085" width="20.7109375" style="399" customWidth="1"/>
    <col min="14086" max="14086" width="21.5703125" style="399" customWidth="1"/>
    <col min="14087" max="14088" width="20.85546875" style="399" customWidth="1"/>
    <col min="14089" max="14089" width="4.7109375" style="399" customWidth="1"/>
    <col min="14090" max="14090" width="6.5703125" style="399" customWidth="1"/>
    <col min="14091" max="14091" width="14.85546875" style="399" bestFit="1" customWidth="1"/>
    <col min="14092" max="14092" width="21.5703125" style="399" customWidth="1"/>
    <col min="14093" max="14093" width="19.5703125" style="399" customWidth="1"/>
    <col min="14094" max="14094" width="15" style="399" customWidth="1"/>
    <col min="14095" max="14095" width="25.42578125" style="399" customWidth="1"/>
    <col min="14096" max="14337" width="12.5703125" style="399"/>
    <col min="14338" max="14338" width="67.7109375" style="399" customWidth="1"/>
    <col min="14339" max="14339" width="19.5703125" style="399" customWidth="1"/>
    <col min="14340" max="14340" width="2.5703125" style="399" customWidth="1"/>
    <col min="14341" max="14341" width="20.7109375" style="399" customWidth="1"/>
    <col min="14342" max="14342" width="21.5703125" style="399" customWidth="1"/>
    <col min="14343" max="14344" width="20.85546875" style="399" customWidth="1"/>
    <col min="14345" max="14345" width="4.7109375" style="399" customWidth="1"/>
    <col min="14346" max="14346" width="6.5703125" style="399" customWidth="1"/>
    <col min="14347" max="14347" width="14.85546875" style="399" bestFit="1" customWidth="1"/>
    <col min="14348" max="14348" width="21.5703125" style="399" customWidth="1"/>
    <col min="14349" max="14349" width="19.5703125" style="399" customWidth="1"/>
    <col min="14350" max="14350" width="15" style="399" customWidth="1"/>
    <col min="14351" max="14351" width="25.42578125" style="399" customWidth="1"/>
    <col min="14352" max="14593" width="12.5703125" style="399"/>
    <col min="14594" max="14594" width="67.7109375" style="399" customWidth="1"/>
    <col min="14595" max="14595" width="19.5703125" style="399" customWidth="1"/>
    <col min="14596" max="14596" width="2.5703125" style="399" customWidth="1"/>
    <col min="14597" max="14597" width="20.7109375" style="399" customWidth="1"/>
    <col min="14598" max="14598" width="21.5703125" style="399" customWidth="1"/>
    <col min="14599" max="14600" width="20.85546875" style="399" customWidth="1"/>
    <col min="14601" max="14601" width="4.7109375" style="399" customWidth="1"/>
    <col min="14602" max="14602" width="6.5703125" style="399" customWidth="1"/>
    <col min="14603" max="14603" width="14.85546875" style="399" bestFit="1" customWidth="1"/>
    <col min="14604" max="14604" width="21.5703125" style="399" customWidth="1"/>
    <col min="14605" max="14605" width="19.5703125" style="399" customWidth="1"/>
    <col min="14606" max="14606" width="15" style="399" customWidth="1"/>
    <col min="14607" max="14607" width="25.42578125" style="399" customWidth="1"/>
    <col min="14608" max="14849" width="12.5703125" style="399"/>
    <col min="14850" max="14850" width="67.7109375" style="399" customWidth="1"/>
    <col min="14851" max="14851" width="19.5703125" style="399" customWidth="1"/>
    <col min="14852" max="14852" width="2.5703125" style="399" customWidth="1"/>
    <col min="14853" max="14853" width="20.7109375" style="399" customWidth="1"/>
    <col min="14854" max="14854" width="21.5703125" style="399" customWidth="1"/>
    <col min="14855" max="14856" width="20.85546875" style="399" customWidth="1"/>
    <col min="14857" max="14857" width="4.7109375" style="399" customWidth="1"/>
    <col min="14858" max="14858" width="6.5703125" style="399" customWidth="1"/>
    <col min="14859" max="14859" width="14.85546875" style="399" bestFit="1" customWidth="1"/>
    <col min="14860" max="14860" width="21.5703125" style="399" customWidth="1"/>
    <col min="14861" max="14861" width="19.5703125" style="399" customWidth="1"/>
    <col min="14862" max="14862" width="15" style="399" customWidth="1"/>
    <col min="14863" max="14863" width="25.42578125" style="399" customWidth="1"/>
    <col min="14864" max="15105" width="12.5703125" style="399"/>
    <col min="15106" max="15106" width="67.7109375" style="399" customWidth="1"/>
    <col min="15107" max="15107" width="19.5703125" style="399" customWidth="1"/>
    <col min="15108" max="15108" width="2.5703125" style="399" customWidth="1"/>
    <col min="15109" max="15109" width="20.7109375" style="399" customWidth="1"/>
    <col min="15110" max="15110" width="21.5703125" style="399" customWidth="1"/>
    <col min="15111" max="15112" width="20.85546875" style="399" customWidth="1"/>
    <col min="15113" max="15113" width="4.7109375" style="399" customWidth="1"/>
    <col min="15114" max="15114" width="6.5703125" style="399" customWidth="1"/>
    <col min="15115" max="15115" width="14.85546875" style="399" bestFit="1" customWidth="1"/>
    <col min="15116" max="15116" width="21.5703125" style="399" customWidth="1"/>
    <col min="15117" max="15117" width="19.5703125" style="399" customWidth="1"/>
    <col min="15118" max="15118" width="15" style="399" customWidth="1"/>
    <col min="15119" max="15119" width="25.42578125" style="399" customWidth="1"/>
    <col min="15120" max="15361" width="12.5703125" style="399"/>
    <col min="15362" max="15362" width="67.7109375" style="399" customWidth="1"/>
    <col min="15363" max="15363" width="19.5703125" style="399" customWidth="1"/>
    <col min="15364" max="15364" width="2.5703125" style="399" customWidth="1"/>
    <col min="15365" max="15365" width="20.7109375" style="399" customWidth="1"/>
    <col min="15366" max="15366" width="21.5703125" style="399" customWidth="1"/>
    <col min="15367" max="15368" width="20.85546875" style="399" customWidth="1"/>
    <col min="15369" max="15369" width="4.7109375" style="399" customWidth="1"/>
    <col min="15370" max="15370" width="6.5703125" style="399" customWidth="1"/>
    <col min="15371" max="15371" width="14.85546875" style="399" bestFit="1" customWidth="1"/>
    <col min="15372" max="15372" width="21.5703125" style="399" customWidth="1"/>
    <col min="15373" max="15373" width="19.5703125" style="399" customWidth="1"/>
    <col min="15374" max="15374" width="15" style="399" customWidth="1"/>
    <col min="15375" max="15375" width="25.42578125" style="399" customWidth="1"/>
    <col min="15376" max="15617" width="12.5703125" style="399"/>
    <col min="15618" max="15618" width="67.7109375" style="399" customWidth="1"/>
    <col min="15619" max="15619" width="19.5703125" style="399" customWidth="1"/>
    <col min="15620" max="15620" width="2.5703125" style="399" customWidth="1"/>
    <col min="15621" max="15621" width="20.7109375" style="399" customWidth="1"/>
    <col min="15622" max="15622" width="21.5703125" style="399" customWidth="1"/>
    <col min="15623" max="15624" width="20.85546875" style="399" customWidth="1"/>
    <col min="15625" max="15625" width="4.7109375" style="399" customWidth="1"/>
    <col min="15626" max="15626" width="6.5703125" style="399" customWidth="1"/>
    <col min="15627" max="15627" width="14.85546875" style="399" bestFit="1" customWidth="1"/>
    <col min="15628" max="15628" width="21.5703125" style="399" customWidth="1"/>
    <col min="15629" max="15629" width="19.5703125" style="399" customWidth="1"/>
    <col min="15630" max="15630" width="15" style="399" customWidth="1"/>
    <col min="15631" max="15631" width="25.42578125" style="399" customWidth="1"/>
    <col min="15632" max="15873" width="12.5703125" style="399"/>
    <col min="15874" max="15874" width="67.7109375" style="399" customWidth="1"/>
    <col min="15875" max="15875" width="19.5703125" style="399" customWidth="1"/>
    <col min="15876" max="15876" width="2.5703125" style="399" customWidth="1"/>
    <col min="15877" max="15877" width="20.7109375" style="399" customWidth="1"/>
    <col min="15878" max="15878" width="21.5703125" style="399" customWidth="1"/>
    <col min="15879" max="15880" width="20.85546875" style="399" customWidth="1"/>
    <col min="15881" max="15881" width="4.7109375" style="399" customWidth="1"/>
    <col min="15882" max="15882" width="6.5703125" style="399" customWidth="1"/>
    <col min="15883" max="15883" width="14.85546875" style="399" bestFit="1" customWidth="1"/>
    <col min="15884" max="15884" width="21.5703125" style="399" customWidth="1"/>
    <col min="15885" max="15885" width="19.5703125" style="399" customWidth="1"/>
    <col min="15886" max="15886" width="15" style="399" customWidth="1"/>
    <col min="15887" max="15887" width="25.42578125" style="399" customWidth="1"/>
    <col min="15888" max="16129" width="12.5703125" style="399"/>
    <col min="16130" max="16130" width="67.7109375" style="399" customWidth="1"/>
    <col min="16131" max="16131" width="19.5703125" style="399" customWidth="1"/>
    <col min="16132" max="16132" width="2.5703125" style="399" customWidth="1"/>
    <col min="16133" max="16133" width="20.7109375" style="399" customWidth="1"/>
    <col min="16134" max="16134" width="21.5703125" style="399" customWidth="1"/>
    <col min="16135" max="16136" width="20.85546875" style="399" customWidth="1"/>
    <col min="16137" max="16137" width="4.7109375" style="399" customWidth="1"/>
    <col min="16138" max="16138" width="6.5703125" style="399" customWidth="1"/>
    <col min="16139" max="16139" width="14.85546875" style="399" bestFit="1" customWidth="1"/>
    <col min="16140" max="16140" width="21.5703125" style="399" customWidth="1"/>
    <col min="16141" max="16141" width="19.5703125" style="399" customWidth="1"/>
    <col min="16142" max="16142" width="15" style="399" customWidth="1"/>
    <col min="16143" max="16143" width="25.42578125" style="399" customWidth="1"/>
    <col min="16144" max="16384" width="12.5703125" style="399"/>
  </cols>
  <sheetData>
    <row r="1" spans="1:67" ht="16.5" customHeight="1">
      <c r="A1" s="396" t="s">
        <v>588</v>
      </c>
      <c r="B1" s="397"/>
      <c r="C1" s="397"/>
      <c r="D1" s="397"/>
      <c r="E1" s="397"/>
      <c r="F1" s="398"/>
      <c r="G1" s="398"/>
    </row>
    <row r="2" spans="1:67" ht="25.5" customHeight="1">
      <c r="A2" s="400" t="s">
        <v>589</v>
      </c>
      <c r="B2" s="401"/>
      <c r="C2" s="401"/>
      <c r="D2" s="401"/>
      <c r="E2" s="401"/>
      <c r="F2" s="402"/>
      <c r="G2" s="402"/>
    </row>
    <row r="3" spans="1:67" ht="21" customHeight="1">
      <c r="A3" s="400"/>
      <c r="B3" s="401"/>
      <c r="C3" s="401"/>
      <c r="D3" s="401"/>
      <c r="E3" s="401"/>
      <c r="F3" s="402"/>
      <c r="G3" s="403" t="s">
        <v>2</v>
      </c>
    </row>
    <row r="4" spans="1:67" ht="16.5" customHeight="1">
      <c r="A4" s="404"/>
      <c r="B4" s="1604" t="s">
        <v>562</v>
      </c>
      <c r="C4" s="1605"/>
      <c r="D4" s="1605"/>
      <c r="E4" s="1606"/>
      <c r="F4" s="1607" t="s">
        <v>563</v>
      </c>
      <c r="G4" s="1608"/>
    </row>
    <row r="5" spans="1:67" ht="15" customHeight="1">
      <c r="A5" s="405"/>
      <c r="B5" s="1601" t="s">
        <v>890</v>
      </c>
      <c r="C5" s="1602"/>
      <c r="D5" s="1602"/>
      <c r="E5" s="1603"/>
      <c r="F5" s="1601" t="s">
        <v>890</v>
      </c>
      <c r="G5" s="1603"/>
      <c r="H5" s="406" t="s">
        <v>4</v>
      </c>
    </row>
    <row r="6" spans="1:67" ht="15.75">
      <c r="A6" s="407" t="s">
        <v>3</v>
      </c>
      <c r="B6" s="408"/>
      <c r="C6" s="409"/>
      <c r="D6" s="410" t="s">
        <v>564</v>
      </c>
      <c r="E6" s="411"/>
      <c r="F6" s="412" t="s">
        <v>4</v>
      </c>
      <c r="G6" s="413" t="s">
        <v>4</v>
      </c>
      <c r="H6" s="406"/>
    </row>
    <row r="7" spans="1:67" ht="14.25" customHeight="1">
      <c r="A7" s="414"/>
      <c r="B7" s="415"/>
      <c r="C7" s="416"/>
      <c r="D7" s="417"/>
      <c r="E7" s="418" t="s">
        <v>564</v>
      </c>
      <c r="F7" s="419" t="s">
        <v>565</v>
      </c>
      <c r="G7" s="413" t="s">
        <v>566</v>
      </c>
      <c r="H7" s="420"/>
    </row>
    <row r="8" spans="1:67" ht="14.25" customHeight="1">
      <c r="A8" s="421"/>
      <c r="B8" s="416" t="s">
        <v>567</v>
      </c>
      <c r="C8" s="416"/>
      <c r="D8" s="407" t="s">
        <v>568</v>
      </c>
      <c r="E8" s="422" t="s">
        <v>569</v>
      </c>
      <c r="F8" s="419" t="s">
        <v>570</v>
      </c>
      <c r="G8" s="413" t="s">
        <v>571</v>
      </c>
      <c r="H8" s="420"/>
    </row>
    <row r="9" spans="1:67" ht="14.25" customHeight="1">
      <c r="A9" s="423"/>
      <c r="B9" s="424"/>
      <c r="C9" s="425"/>
      <c r="D9" s="426"/>
      <c r="E9" s="422" t="s">
        <v>572</v>
      </c>
      <c r="F9" s="427" t="s">
        <v>573</v>
      </c>
      <c r="G9" s="428"/>
      <c r="H9" s="429" t="s">
        <v>4</v>
      </c>
    </row>
    <row r="10" spans="1:67" ht="9.9499999999999993" customHeight="1">
      <c r="A10" s="430" t="s">
        <v>439</v>
      </c>
      <c r="B10" s="431">
        <v>2</v>
      </c>
      <c r="C10" s="432"/>
      <c r="D10" s="433">
        <v>3</v>
      </c>
      <c r="E10" s="433">
        <v>4</v>
      </c>
      <c r="F10" s="434">
        <v>5</v>
      </c>
      <c r="G10" s="435">
        <v>6</v>
      </c>
      <c r="H10" s="429" t="s">
        <v>4</v>
      </c>
    </row>
    <row r="11" spans="1:67" ht="12.75" customHeight="1">
      <c r="A11" s="436" t="s">
        <v>4</v>
      </c>
      <c r="B11" s="749" t="s">
        <v>4</v>
      </c>
      <c r="C11" s="749"/>
      <c r="D11" s="750" t="s">
        <v>124</v>
      </c>
      <c r="E11" s="751"/>
      <c r="F11" s="752" t="s">
        <v>4</v>
      </c>
      <c r="G11" s="753" t="s">
        <v>124</v>
      </c>
      <c r="H11" s="429" t="s">
        <v>4</v>
      </c>
    </row>
    <row r="12" spans="1:67" ht="16.5" customHeight="1">
      <c r="A12" s="436" t="s">
        <v>590</v>
      </c>
      <c r="B12" s="825">
        <v>3159954009.3800006</v>
      </c>
      <c r="C12" s="825"/>
      <c r="D12" s="826">
        <v>805624319.3900001</v>
      </c>
      <c r="E12" s="826">
        <v>786353738.82000005</v>
      </c>
      <c r="F12" s="825">
        <v>689068252.08000004</v>
      </c>
      <c r="G12" s="826">
        <v>116556067.31</v>
      </c>
      <c r="H12" s="429" t="s">
        <v>4</v>
      </c>
      <c r="K12" s="1150"/>
    </row>
    <row r="13" spans="1:67" s="437" customFormat="1" ht="21.75" customHeight="1">
      <c r="A13" s="754" t="s">
        <v>234</v>
      </c>
      <c r="B13" s="799">
        <v>3958387.4499999993</v>
      </c>
      <c r="C13" s="799"/>
      <c r="D13" s="827">
        <v>0</v>
      </c>
      <c r="E13" s="827">
        <v>0</v>
      </c>
      <c r="F13" s="828">
        <v>0</v>
      </c>
      <c r="G13" s="800">
        <v>0</v>
      </c>
      <c r="H13" s="429" t="s">
        <v>4</v>
      </c>
      <c r="I13" s="399"/>
      <c r="J13" s="399"/>
      <c r="K13" s="896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  <c r="W13" s="399"/>
      <c r="X13" s="399"/>
      <c r="Y13" s="399"/>
      <c r="Z13" s="399"/>
      <c r="AA13" s="399"/>
      <c r="AB13" s="399"/>
      <c r="AC13" s="399"/>
      <c r="AD13" s="399"/>
      <c r="AE13" s="399"/>
      <c r="AF13" s="399"/>
      <c r="AG13" s="399"/>
      <c r="AH13" s="399"/>
      <c r="AI13" s="399"/>
      <c r="AJ13" s="399"/>
      <c r="AK13" s="399"/>
      <c r="AL13" s="399"/>
      <c r="AM13" s="399"/>
      <c r="AN13" s="399"/>
      <c r="AO13" s="399"/>
      <c r="AP13" s="399"/>
      <c r="AQ13" s="399"/>
      <c r="AR13" s="399"/>
      <c r="AS13" s="399"/>
      <c r="AT13" s="399"/>
      <c r="AU13" s="399"/>
      <c r="AV13" s="399"/>
      <c r="AW13" s="399"/>
      <c r="AX13" s="399"/>
      <c r="AY13" s="399"/>
      <c r="AZ13" s="399"/>
      <c r="BA13" s="399"/>
      <c r="BB13" s="399"/>
      <c r="BC13" s="399"/>
      <c r="BD13" s="399"/>
      <c r="BE13" s="399"/>
      <c r="BF13" s="399"/>
      <c r="BG13" s="399"/>
      <c r="BH13" s="399"/>
      <c r="BI13" s="399"/>
      <c r="BJ13" s="399"/>
      <c r="BK13" s="399"/>
      <c r="BL13" s="399"/>
      <c r="BM13" s="399"/>
      <c r="BN13" s="399"/>
      <c r="BO13" s="399"/>
    </row>
    <row r="14" spans="1:67" s="437" customFormat="1" ht="21.75" customHeight="1">
      <c r="A14" s="754" t="s">
        <v>235</v>
      </c>
      <c r="B14" s="799">
        <v>9177870.2599999998</v>
      </c>
      <c r="C14" s="799"/>
      <c r="D14" s="827">
        <v>0</v>
      </c>
      <c r="E14" s="827">
        <v>0</v>
      </c>
      <c r="F14" s="828">
        <v>0</v>
      </c>
      <c r="G14" s="800">
        <v>0</v>
      </c>
      <c r="H14" s="429" t="s">
        <v>4</v>
      </c>
      <c r="I14" s="399"/>
      <c r="J14" s="399"/>
      <c r="K14" s="896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X14" s="399"/>
      <c r="Y14" s="399"/>
      <c r="Z14" s="399"/>
      <c r="AA14" s="399"/>
      <c r="AB14" s="399"/>
      <c r="AC14" s="399"/>
      <c r="AD14" s="399"/>
      <c r="AE14" s="399"/>
      <c r="AF14" s="399"/>
      <c r="AG14" s="399"/>
      <c r="AH14" s="399"/>
      <c r="AI14" s="399"/>
      <c r="AJ14" s="399"/>
      <c r="AK14" s="399"/>
      <c r="AL14" s="399"/>
      <c r="AM14" s="399"/>
      <c r="AN14" s="399"/>
      <c r="AO14" s="399"/>
      <c r="AP14" s="399"/>
      <c r="AQ14" s="399"/>
      <c r="AR14" s="399"/>
      <c r="AS14" s="399"/>
      <c r="AT14" s="399"/>
      <c r="AU14" s="399"/>
      <c r="AV14" s="399"/>
      <c r="AW14" s="399"/>
      <c r="AX14" s="399"/>
      <c r="AY14" s="399"/>
      <c r="AZ14" s="399"/>
      <c r="BA14" s="399"/>
      <c r="BB14" s="399"/>
      <c r="BC14" s="399"/>
      <c r="BD14" s="399"/>
      <c r="BE14" s="399"/>
      <c r="BF14" s="399"/>
      <c r="BG14" s="399"/>
      <c r="BH14" s="399"/>
      <c r="BI14" s="399"/>
      <c r="BJ14" s="399"/>
      <c r="BK14" s="399"/>
      <c r="BL14" s="399"/>
      <c r="BM14" s="399"/>
      <c r="BN14" s="399"/>
      <c r="BO14" s="399"/>
    </row>
    <row r="15" spans="1:67" s="437" customFormat="1" ht="21.75" customHeight="1">
      <c r="A15" s="754" t="s">
        <v>236</v>
      </c>
      <c r="B15" s="799">
        <v>1621819.3900000004</v>
      </c>
      <c r="C15" s="799"/>
      <c r="D15" s="827">
        <v>0</v>
      </c>
      <c r="E15" s="827">
        <v>0</v>
      </c>
      <c r="F15" s="828">
        <v>0</v>
      </c>
      <c r="G15" s="800">
        <v>0</v>
      </c>
      <c r="H15" s="429" t="s">
        <v>4</v>
      </c>
      <c r="I15" s="399"/>
      <c r="J15" s="399"/>
      <c r="K15" s="896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399"/>
      <c r="AK15" s="399"/>
      <c r="AL15" s="399"/>
      <c r="AM15" s="399"/>
      <c r="AN15" s="399"/>
      <c r="AO15" s="399"/>
      <c r="AP15" s="399"/>
      <c r="AQ15" s="399"/>
      <c r="AR15" s="399"/>
      <c r="AS15" s="399"/>
      <c r="AT15" s="399"/>
      <c r="AU15" s="399"/>
      <c r="AV15" s="399"/>
      <c r="AW15" s="399"/>
      <c r="AX15" s="399"/>
      <c r="AY15" s="399"/>
      <c r="AZ15" s="399"/>
      <c r="BA15" s="399"/>
      <c r="BB15" s="399"/>
      <c r="BC15" s="399"/>
      <c r="BD15" s="399"/>
      <c r="BE15" s="399"/>
      <c r="BF15" s="399"/>
      <c r="BG15" s="399"/>
      <c r="BH15" s="399"/>
      <c r="BI15" s="399"/>
      <c r="BJ15" s="399"/>
      <c r="BK15" s="399"/>
      <c r="BL15" s="399"/>
      <c r="BM15" s="399"/>
      <c r="BN15" s="399"/>
      <c r="BO15" s="399"/>
    </row>
    <row r="16" spans="1:67" s="437" customFormat="1" ht="21.75" customHeight="1">
      <c r="A16" s="754" t="s">
        <v>237</v>
      </c>
      <c r="B16" s="799">
        <v>4283.47</v>
      </c>
      <c r="C16" s="799"/>
      <c r="D16" s="827">
        <v>0</v>
      </c>
      <c r="E16" s="827">
        <v>0</v>
      </c>
      <c r="F16" s="828">
        <v>0</v>
      </c>
      <c r="G16" s="800">
        <v>0</v>
      </c>
      <c r="H16" s="429" t="s">
        <v>4</v>
      </c>
      <c r="I16" s="399"/>
      <c r="J16" s="399"/>
      <c r="K16" s="896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  <c r="Y16" s="399"/>
      <c r="Z16" s="399"/>
      <c r="AA16" s="399"/>
      <c r="AB16" s="399"/>
      <c r="AC16" s="399"/>
      <c r="AD16" s="399"/>
      <c r="AE16" s="399"/>
      <c r="AF16" s="399"/>
      <c r="AG16" s="399"/>
      <c r="AH16" s="399"/>
      <c r="AI16" s="399"/>
      <c r="AJ16" s="399"/>
      <c r="AK16" s="399"/>
      <c r="AL16" s="399"/>
      <c r="AM16" s="399"/>
      <c r="AN16" s="399"/>
      <c r="AO16" s="399"/>
      <c r="AP16" s="399"/>
      <c r="AQ16" s="399"/>
      <c r="AR16" s="399"/>
      <c r="AS16" s="399"/>
      <c r="AT16" s="399"/>
      <c r="AU16" s="399"/>
      <c r="AV16" s="399"/>
      <c r="AW16" s="399"/>
      <c r="AX16" s="399"/>
      <c r="AY16" s="399"/>
      <c r="AZ16" s="399"/>
      <c r="BA16" s="399"/>
      <c r="BB16" s="399"/>
      <c r="BC16" s="399"/>
      <c r="BD16" s="399"/>
      <c r="BE16" s="399"/>
      <c r="BF16" s="399"/>
      <c r="BG16" s="399"/>
      <c r="BH16" s="399"/>
      <c r="BI16" s="399"/>
      <c r="BJ16" s="399"/>
      <c r="BK16" s="399"/>
      <c r="BL16" s="399"/>
      <c r="BM16" s="399"/>
      <c r="BN16" s="399"/>
      <c r="BO16" s="399"/>
    </row>
    <row r="17" spans="1:74" s="437" customFormat="1" ht="21.75" customHeight="1">
      <c r="A17" s="754" t="s">
        <v>238</v>
      </c>
      <c r="B17" s="799">
        <v>6750524.6300000008</v>
      </c>
      <c r="C17" s="799"/>
      <c r="D17" s="827">
        <v>0</v>
      </c>
      <c r="E17" s="827">
        <v>0</v>
      </c>
      <c r="F17" s="828">
        <v>0</v>
      </c>
      <c r="G17" s="800">
        <v>0</v>
      </c>
      <c r="H17" s="429" t="s">
        <v>4</v>
      </c>
      <c r="I17" s="399"/>
      <c r="J17" s="399"/>
      <c r="K17" s="896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399"/>
      <c r="AA17" s="399"/>
      <c r="AB17" s="399"/>
      <c r="AC17" s="399"/>
      <c r="AD17" s="399"/>
      <c r="AE17" s="399"/>
      <c r="AF17" s="399"/>
      <c r="AG17" s="399"/>
      <c r="AH17" s="399"/>
      <c r="AI17" s="399"/>
      <c r="AJ17" s="399"/>
      <c r="AK17" s="399"/>
      <c r="AL17" s="399"/>
      <c r="AM17" s="399"/>
      <c r="AN17" s="399"/>
      <c r="AO17" s="399"/>
      <c r="AP17" s="399"/>
      <c r="AQ17" s="399"/>
      <c r="AR17" s="399"/>
      <c r="AS17" s="399"/>
      <c r="AT17" s="399"/>
      <c r="AU17" s="399"/>
      <c r="AV17" s="399"/>
      <c r="AW17" s="399"/>
      <c r="AX17" s="399"/>
      <c r="AY17" s="399"/>
      <c r="AZ17" s="399"/>
      <c r="BA17" s="399"/>
      <c r="BB17" s="399"/>
      <c r="BC17" s="399"/>
      <c r="BD17" s="399"/>
      <c r="BE17" s="399"/>
      <c r="BF17" s="399"/>
      <c r="BG17" s="399"/>
      <c r="BH17" s="399"/>
      <c r="BI17" s="399"/>
      <c r="BJ17" s="399"/>
      <c r="BK17" s="399"/>
      <c r="BL17" s="399"/>
      <c r="BM17" s="399"/>
      <c r="BN17" s="399"/>
      <c r="BO17" s="399"/>
    </row>
    <row r="18" spans="1:74" s="437" customFormat="1" ht="21.75" customHeight="1">
      <c r="A18" s="754" t="s">
        <v>239</v>
      </c>
      <c r="B18" s="799">
        <v>21649.769999999997</v>
      </c>
      <c r="C18" s="799"/>
      <c r="D18" s="827">
        <v>0</v>
      </c>
      <c r="E18" s="827">
        <v>0</v>
      </c>
      <c r="F18" s="828">
        <v>0</v>
      </c>
      <c r="G18" s="800">
        <v>0</v>
      </c>
      <c r="H18" s="429" t="s">
        <v>4</v>
      </c>
      <c r="I18" s="399"/>
      <c r="J18" s="399"/>
      <c r="K18" s="896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  <c r="X18" s="399"/>
      <c r="Y18" s="399"/>
      <c r="Z18" s="399"/>
      <c r="AA18" s="399"/>
      <c r="AB18" s="399"/>
      <c r="AC18" s="399"/>
      <c r="AD18" s="399"/>
      <c r="AE18" s="399"/>
      <c r="AF18" s="399"/>
      <c r="AG18" s="399"/>
      <c r="AH18" s="399"/>
      <c r="AI18" s="399"/>
      <c r="AJ18" s="399"/>
      <c r="AK18" s="399"/>
      <c r="AL18" s="399"/>
      <c r="AM18" s="399"/>
      <c r="AN18" s="399"/>
      <c r="AO18" s="399"/>
      <c r="AP18" s="399"/>
      <c r="AQ18" s="399"/>
      <c r="AR18" s="399"/>
      <c r="AS18" s="399"/>
      <c r="AT18" s="399"/>
      <c r="AU18" s="399"/>
      <c r="AV18" s="399"/>
      <c r="AW18" s="399"/>
      <c r="AX18" s="399"/>
      <c r="AY18" s="399"/>
      <c r="AZ18" s="399"/>
      <c r="BA18" s="399"/>
      <c r="BB18" s="399"/>
      <c r="BC18" s="399"/>
      <c r="BD18" s="399"/>
      <c r="BE18" s="399"/>
      <c r="BF18" s="399"/>
      <c r="BG18" s="399"/>
      <c r="BH18" s="399"/>
      <c r="BI18" s="399"/>
      <c r="BJ18" s="399"/>
      <c r="BK18" s="399"/>
      <c r="BL18" s="399"/>
      <c r="BM18" s="399"/>
      <c r="BN18" s="399"/>
      <c r="BO18" s="399"/>
    </row>
    <row r="19" spans="1:74" s="437" customFormat="1" ht="21.75" customHeight="1">
      <c r="A19" s="754" t="s">
        <v>240</v>
      </c>
      <c r="B19" s="799">
        <v>463344.89</v>
      </c>
      <c r="C19" s="799"/>
      <c r="D19" s="827">
        <v>0</v>
      </c>
      <c r="E19" s="827">
        <v>0</v>
      </c>
      <c r="F19" s="828">
        <v>0</v>
      </c>
      <c r="G19" s="800">
        <v>0</v>
      </c>
      <c r="H19" s="429" t="s">
        <v>4</v>
      </c>
      <c r="I19" s="399"/>
      <c r="J19" s="399"/>
      <c r="K19" s="896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Y19" s="399"/>
      <c r="Z19" s="399"/>
      <c r="AA19" s="399"/>
      <c r="AB19" s="399"/>
      <c r="AC19" s="399"/>
      <c r="AD19" s="399"/>
      <c r="AE19" s="399"/>
      <c r="AF19" s="399"/>
      <c r="AG19" s="399"/>
      <c r="AH19" s="399"/>
      <c r="AI19" s="399"/>
      <c r="AJ19" s="399"/>
      <c r="AK19" s="399"/>
      <c r="AL19" s="399"/>
      <c r="AM19" s="399"/>
      <c r="AN19" s="399"/>
      <c r="AO19" s="399"/>
      <c r="AP19" s="399"/>
      <c r="AQ19" s="399"/>
      <c r="AR19" s="399"/>
      <c r="AS19" s="399"/>
      <c r="AT19" s="399"/>
      <c r="AU19" s="399"/>
      <c r="AV19" s="399"/>
      <c r="AW19" s="399"/>
      <c r="AX19" s="399"/>
      <c r="AY19" s="399"/>
      <c r="AZ19" s="399"/>
      <c r="BA19" s="399"/>
      <c r="BB19" s="399"/>
      <c r="BC19" s="399"/>
      <c r="BD19" s="399"/>
      <c r="BE19" s="399"/>
      <c r="BF19" s="399"/>
      <c r="BG19" s="399"/>
      <c r="BH19" s="399"/>
      <c r="BI19" s="399"/>
      <c r="BJ19" s="399"/>
      <c r="BK19" s="399"/>
      <c r="BL19" s="399"/>
      <c r="BM19" s="399"/>
      <c r="BN19" s="399"/>
      <c r="BO19" s="399"/>
    </row>
    <row r="20" spans="1:74" s="437" customFormat="1" ht="21.75" customHeight="1">
      <c r="A20" s="754" t="s">
        <v>241</v>
      </c>
      <c r="B20" s="799">
        <v>749835.30999999994</v>
      </c>
      <c r="C20" s="799"/>
      <c r="D20" s="827">
        <v>0</v>
      </c>
      <c r="E20" s="827">
        <v>0</v>
      </c>
      <c r="F20" s="828">
        <v>0</v>
      </c>
      <c r="G20" s="800">
        <v>0</v>
      </c>
      <c r="H20" s="429" t="s">
        <v>4</v>
      </c>
      <c r="I20" s="399"/>
      <c r="J20" s="399"/>
      <c r="K20" s="896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399"/>
      <c r="AV20" s="399"/>
      <c r="AW20" s="399"/>
      <c r="AX20" s="399"/>
      <c r="AY20" s="399"/>
      <c r="AZ20" s="399"/>
      <c r="BA20" s="399"/>
      <c r="BB20" s="399"/>
      <c r="BC20" s="399"/>
      <c r="BD20" s="399"/>
      <c r="BE20" s="399"/>
      <c r="BF20" s="399"/>
      <c r="BG20" s="399"/>
      <c r="BH20" s="399"/>
      <c r="BI20" s="399"/>
      <c r="BJ20" s="399"/>
      <c r="BK20" s="399"/>
      <c r="BL20" s="399"/>
      <c r="BM20" s="399"/>
      <c r="BN20" s="399"/>
      <c r="BO20" s="399"/>
    </row>
    <row r="21" spans="1:74" s="437" customFormat="1" ht="21.75" customHeight="1">
      <c r="A21" s="754" t="s">
        <v>591</v>
      </c>
      <c r="B21" s="799">
        <v>199431.9</v>
      </c>
      <c r="C21" s="799"/>
      <c r="D21" s="827">
        <v>0</v>
      </c>
      <c r="E21" s="827">
        <v>0</v>
      </c>
      <c r="F21" s="828">
        <v>0</v>
      </c>
      <c r="G21" s="800">
        <v>0</v>
      </c>
      <c r="H21" s="429" t="s">
        <v>4</v>
      </c>
      <c r="I21" s="399"/>
      <c r="J21" s="399"/>
      <c r="K21" s="896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99"/>
      <c r="AV21" s="399"/>
      <c r="AW21" s="399"/>
      <c r="AX21" s="399"/>
      <c r="AY21" s="399"/>
      <c r="AZ21" s="399"/>
      <c r="BA21" s="399"/>
      <c r="BB21" s="399"/>
      <c r="BC21" s="399"/>
      <c r="BD21" s="399"/>
      <c r="BE21" s="399"/>
      <c r="BF21" s="399"/>
      <c r="BG21" s="399"/>
      <c r="BH21" s="399"/>
      <c r="BI21" s="399"/>
      <c r="BJ21" s="399"/>
      <c r="BK21" s="399"/>
      <c r="BL21" s="399"/>
      <c r="BM21" s="399"/>
      <c r="BN21" s="399"/>
      <c r="BO21" s="399"/>
    </row>
    <row r="22" spans="1:74" s="437" customFormat="1" ht="21.75" customHeight="1">
      <c r="A22" s="754" t="s">
        <v>720</v>
      </c>
      <c r="B22" s="799">
        <v>6354.13</v>
      </c>
      <c r="C22" s="799"/>
      <c r="D22" s="827">
        <v>0</v>
      </c>
      <c r="E22" s="827">
        <v>0</v>
      </c>
      <c r="F22" s="828">
        <v>0</v>
      </c>
      <c r="G22" s="800">
        <v>0</v>
      </c>
      <c r="H22" s="429" t="s">
        <v>4</v>
      </c>
      <c r="I22" s="399"/>
      <c r="J22" s="399"/>
      <c r="K22" s="896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99"/>
      <c r="AV22" s="399"/>
      <c r="AW22" s="399"/>
      <c r="AX22" s="399"/>
      <c r="AY22" s="399"/>
      <c r="AZ22" s="399"/>
      <c r="BA22" s="399"/>
      <c r="BB22" s="399"/>
      <c r="BC22" s="399"/>
      <c r="BD22" s="399"/>
      <c r="BE22" s="399"/>
      <c r="BF22" s="399"/>
      <c r="BG22" s="399"/>
      <c r="BH22" s="399"/>
      <c r="BI22" s="399"/>
      <c r="BJ22" s="399"/>
      <c r="BK22" s="399"/>
      <c r="BL22" s="399"/>
      <c r="BM22" s="399"/>
      <c r="BN22" s="399"/>
      <c r="BO22" s="399"/>
    </row>
    <row r="23" spans="1:74" ht="21.75" customHeight="1">
      <c r="A23" s="754" t="s">
        <v>243</v>
      </c>
      <c r="B23" s="799">
        <v>1755043.03</v>
      </c>
      <c r="C23" s="799"/>
      <c r="D23" s="827">
        <v>0</v>
      </c>
      <c r="E23" s="827">
        <v>0</v>
      </c>
      <c r="F23" s="828">
        <v>0</v>
      </c>
      <c r="G23" s="800">
        <v>0</v>
      </c>
      <c r="H23" s="429" t="s">
        <v>4</v>
      </c>
      <c r="K23" s="896"/>
    </row>
    <row r="24" spans="1:74" s="437" customFormat="1" ht="21.75" customHeight="1">
      <c r="A24" s="754" t="s">
        <v>244</v>
      </c>
      <c r="B24" s="799">
        <v>228144.05999999997</v>
      </c>
      <c r="C24" s="799"/>
      <c r="D24" s="827">
        <v>0</v>
      </c>
      <c r="E24" s="827">
        <v>0</v>
      </c>
      <c r="F24" s="828">
        <v>0</v>
      </c>
      <c r="G24" s="800">
        <v>0</v>
      </c>
      <c r="H24" s="429" t="s">
        <v>4</v>
      </c>
      <c r="I24" s="399"/>
      <c r="J24" s="399"/>
      <c r="K24" s="896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399"/>
      <c r="AF24" s="399"/>
      <c r="AG24" s="399"/>
      <c r="AH24" s="399"/>
      <c r="AI24" s="399"/>
      <c r="AJ24" s="399"/>
      <c r="AK24" s="399"/>
      <c r="AL24" s="399"/>
      <c r="AM24" s="399"/>
      <c r="AN24" s="399"/>
      <c r="AO24" s="399"/>
      <c r="AP24" s="399"/>
      <c r="AQ24" s="399"/>
      <c r="AR24" s="399"/>
      <c r="AS24" s="399"/>
      <c r="AT24" s="399"/>
      <c r="AU24" s="399"/>
      <c r="AV24" s="399"/>
      <c r="AW24" s="399"/>
      <c r="AX24" s="399"/>
      <c r="AY24" s="399"/>
      <c r="AZ24" s="399"/>
      <c r="BA24" s="399"/>
      <c r="BB24" s="399"/>
      <c r="BC24" s="399"/>
      <c r="BD24" s="399"/>
      <c r="BE24" s="399"/>
      <c r="BF24" s="399"/>
      <c r="BG24" s="399"/>
      <c r="BH24" s="399"/>
      <c r="BI24" s="399"/>
      <c r="BJ24" s="399"/>
      <c r="BK24" s="399"/>
      <c r="BL24" s="399"/>
      <c r="BM24" s="399"/>
      <c r="BN24" s="399"/>
      <c r="BO24" s="399"/>
    </row>
    <row r="25" spans="1:74" s="439" customFormat="1" ht="31.5" customHeight="1">
      <c r="A25" s="438" t="s">
        <v>592</v>
      </c>
      <c r="B25" s="799">
        <v>3321134.7100000004</v>
      </c>
      <c r="C25" s="798"/>
      <c r="D25" s="827">
        <v>0</v>
      </c>
      <c r="E25" s="827">
        <v>0</v>
      </c>
      <c r="F25" s="829">
        <v>0</v>
      </c>
      <c r="G25" s="800">
        <v>0</v>
      </c>
      <c r="H25" s="429" t="s">
        <v>4</v>
      </c>
      <c r="I25" s="399"/>
      <c r="J25" s="399"/>
      <c r="K25" s="896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399"/>
      <c r="AC25" s="399"/>
      <c r="AD25" s="399"/>
      <c r="AE25" s="399"/>
      <c r="AF25" s="399"/>
      <c r="AG25" s="399"/>
      <c r="AH25" s="399"/>
      <c r="AI25" s="399"/>
      <c r="AJ25" s="399"/>
      <c r="AK25" s="399"/>
      <c r="AL25" s="399"/>
      <c r="AM25" s="399"/>
      <c r="AN25" s="399"/>
      <c r="AO25" s="399"/>
      <c r="AP25" s="399"/>
      <c r="AQ25" s="399"/>
      <c r="AR25" s="399"/>
      <c r="AS25" s="399"/>
      <c r="AT25" s="399"/>
      <c r="AU25" s="399"/>
      <c r="AV25" s="399"/>
      <c r="AW25" s="399"/>
      <c r="AX25" s="399"/>
      <c r="AY25" s="399"/>
      <c r="AZ25" s="399"/>
      <c r="BA25" s="399"/>
      <c r="BB25" s="399"/>
      <c r="BC25" s="399"/>
      <c r="BD25" s="399"/>
      <c r="BE25" s="399"/>
      <c r="BF25" s="399"/>
      <c r="BG25" s="399"/>
      <c r="BH25" s="399"/>
      <c r="BI25" s="399"/>
      <c r="BJ25" s="399"/>
      <c r="BK25" s="399"/>
      <c r="BL25" s="399"/>
      <c r="BM25" s="399"/>
      <c r="BN25" s="399"/>
      <c r="BO25" s="399"/>
    </row>
    <row r="26" spans="1:74" s="440" customFormat="1" ht="19.5" customHeight="1">
      <c r="A26" s="754" t="s">
        <v>246</v>
      </c>
      <c r="B26" s="799">
        <v>233711.25</v>
      </c>
      <c r="C26" s="799"/>
      <c r="D26" s="827">
        <v>0</v>
      </c>
      <c r="E26" s="827">
        <v>0</v>
      </c>
      <c r="F26" s="828">
        <v>0</v>
      </c>
      <c r="G26" s="800">
        <v>0</v>
      </c>
      <c r="H26" s="429" t="s">
        <v>4</v>
      </c>
      <c r="I26" s="399"/>
      <c r="J26" s="399"/>
      <c r="K26" s="896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399"/>
      <c r="Z26" s="399"/>
      <c r="AA26" s="399"/>
      <c r="AB26" s="399"/>
      <c r="AC26" s="399"/>
      <c r="AD26" s="399"/>
      <c r="AE26" s="399"/>
      <c r="AF26" s="399"/>
      <c r="AG26" s="399"/>
      <c r="AH26" s="399"/>
      <c r="AI26" s="399"/>
      <c r="AJ26" s="399"/>
      <c r="AK26" s="399"/>
      <c r="AL26" s="399"/>
      <c r="AM26" s="399"/>
      <c r="AN26" s="399"/>
      <c r="AO26" s="399"/>
      <c r="AP26" s="399"/>
      <c r="AQ26" s="399"/>
      <c r="AR26" s="399"/>
      <c r="AS26" s="399"/>
      <c r="AT26" s="399"/>
      <c r="AU26" s="399"/>
      <c r="AV26" s="399"/>
      <c r="AW26" s="399"/>
      <c r="AX26" s="399"/>
      <c r="AY26" s="399"/>
      <c r="AZ26" s="399"/>
      <c r="BA26" s="399"/>
      <c r="BB26" s="399"/>
      <c r="BC26" s="399"/>
      <c r="BD26" s="399"/>
      <c r="BE26" s="399"/>
      <c r="BF26" s="399"/>
      <c r="BG26" s="399"/>
      <c r="BH26" s="399"/>
      <c r="BI26" s="399"/>
      <c r="BJ26" s="399"/>
      <c r="BK26" s="399"/>
      <c r="BL26" s="399"/>
      <c r="BM26" s="399"/>
      <c r="BN26" s="399"/>
      <c r="BO26" s="399"/>
    </row>
    <row r="27" spans="1:74" s="440" customFormat="1" ht="21.75" customHeight="1">
      <c r="A27" s="754" t="s">
        <v>247</v>
      </c>
      <c r="B27" s="799">
        <v>119616072.75000001</v>
      </c>
      <c r="C27" s="799"/>
      <c r="D27" s="827">
        <v>100395.21</v>
      </c>
      <c r="E27" s="827">
        <v>13491.529999999999</v>
      </c>
      <c r="F27" s="828">
        <v>95988.930000000008</v>
      </c>
      <c r="G27" s="800">
        <v>4406.28</v>
      </c>
      <c r="H27" s="429" t="s">
        <v>4</v>
      </c>
      <c r="I27" s="755"/>
      <c r="J27" s="399"/>
      <c r="K27" s="896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399"/>
      <c r="AF27" s="399"/>
      <c r="AG27" s="399"/>
      <c r="AH27" s="399"/>
      <c r="AI27" s="399"/>
      <c r="AJ27" s="399"/>
      <c r="AK27" s="399"/>
      <c r="AL27" s="399"/>
      <c r="AM27" s="399"/>
      <c r="AN27" s="399"/>
      <c r="AO27" s="399"/>
      <c r="AP27" s="399"/>
      <c r="AQ27" s="399"/>
      <c r="AR27" s="399"/>
      <c r="AS27" s="399"/>
      <c r="AT27" s="399"/>
      <c r="AU27" s="399"/>
      <c r="AV27" s="399"/>
      <c r="AW27" s="399"/>
      <c r="AX27" s="399"/>
      <c r="AY27" s="399"/>
      <c r="AZ27" s="399"/>
      <c r="BA27" s="399"/>
      <c r="BB27" s="399"/>
      <c r="BC27" s="399"/>
      <c r="BD27" s="399"/>
      <c r="BE27" s="399"/>
      <c r="BF27" s="399"/>
      <c r="BG27" s="399"/>
      <c r="BH27" s="399"/>
      <c r="BI27" s="399"/>
      <c r="BJ27" s="399"/>
      <c r="BK27" s="399"/>
      <c r="BL27" s="399"/>
      <c r="BM27" s="399"/>
      <c r="BN27" s="399"/>
      <c r="BO27" s="399"/>
      <c r="BP27" s="399"/>
      <c r="BQ27" s="399"/>
      <c r="BR27" s="399"/>
      <c r="BS27" s="399"/>
      <c r="BT27" s="399"/>
      <c r="BU27" s="399"/>
      <c r="BV27" s="399"/>
    </row>
    <row r="28" spans="1:74" s="440" customFormat="1" ht="21.75" customHeight="1">
      <c r="A28" s="754" t="s">
        <v>593</v>
      </c>
      <c r="B28" s="799">
        <v>30951757.390000001</v>
      </c>
      <c r="C28" s="799"/>
      <c r="D28" s="827">
        <v>0</v>
      </c>
      <c r="E28" s="827">
        <v>0</v>
      </c>
      <c r="F28" s="828">
        <v>0</v>
      </c>
      <c r="G28" s="800">
        <v>0</v>
      </c>
      <c r="H28" s="429" t="s">
        <v>4</v>
      </c>
      <c r="I28" s="755"/>
      <c r="J28" s="399"/>
      <c r="K28" s="896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9"/>
      <c r="AF28" s="399"/>
      <c r="AG28" s="399"/>
      <c r="AH28" s="399"/>
      <c r="AI28" s="399"/>
      <c r="AJ28" s="399"/>
      <c r="AK28" s="399"/>
      <c r="AL28" s="399"/>
      <c r="AM28" s="399"/>
      <c r="AN28" s="399"/>
      <c r="AO28" s="399"/>
      <c r="AP28" s="399"/>
      <c r="AQ28" s="399"/>
      <c r="AR28" s="399"/>
      <c r="AS28" s="399"/>
      <c r="AT28" s="399"/>
      <c r="AU28" s="399"/>
      <c r="AV28" s="399"/>
      <c r="AW28" s="399"/>
      <c r="AX28" s="399"/>
      <c r="AY28" s="399"/>
      <c r="AZ28" s="399"/>
      <c r="BA28" s="399"/>
      <c r="BB28" s="399"/>
      <c r="BC28" s="399"/>
      <c r="BD28" s="399"/>
      <c r="BE28" s="399"/>
      <c r="BF28" s="399"/>
      <c r="BG28" s="399"/>
      <c r="BH28" s="399"/>
      <c r="BI28" s="399"/>
      <c r="BJ28" s="399"/>
      <c r="BK28" s="399"/>
      <c r="BL28" s="399"/>
      <c r="BM28" s="399"/>
      <c r="BN28" s="399"/>
      <c r="BO28" s="399"/>
      <c r="BP28" s="399"/>
      <c r="BQ28" s="399"/>
      <c r="BR28" s="399"/>
      <c r="BS28" s="399"/>
      <c r="BT28" s="399"/>
      <c r="BU28" s="399"/>
      <c r="BV28" s="399"/>
    </row>
    <row r="29" spans="1:74" s="440" customFormat="1" ht="21" customHeight="1">
      <c r="A29" s="754" t="s">
        <v>249</v>
      </c>
      <c r="B29" s="799">
        <v>502929.34999999992</v>
      </c>
      <c r="C29" s="799"/>
      <c r="D29" s="827">
        <v>0</v>
      </c>
      <c r="E29" s="827">
        <v>0</v>
      </c>
      <c r="F29" s="828">
        <v>0</v>
      </c>
      <c r="G29" s="800">
        <v>0</v>
      </c>
      <c r="H29" s="429" t="s">
        <v>4</v>
      </c>
      <c r="I29" s="755"/>
      <c r="J29" s="399"/>
      <c r="K29" s="896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399"/>
      <c r="AC29" s="399"/>
      <c r="AD29" s="399"/>
      <c r="AE29" s="399"/>
      <c r="AF29" s="399"/>
      <c r="AG29" s="399"/>
      <c r="AH29" s="399"/>
      <c r="AI29" s="399"/>
      <c r="AJ29" s="399"/>
      <c r="AK29" s="399"/>
      <c r="AL29" s="399"/>
      <c r="AM29" s="399"/>
      <c r="AN29" s="399"/>
      <c r="AO29" s="399"/>
      <c r="AP29" s="399"/>
      <c r="AQ29" s="399"/>
      <c r="AR29" s="399"/>
      <c r="AS29" s="399"/>
      <c r="AT29" s="399"/>
      <c r="AU29" s="399"/>
      <c r="AV29" s="399"/>
      <c r="AW29" s="399"/>
      <c r="AX29" s="399"/>
      <c r="AY29" s="399"/>
      <c r="AZ29" s="399"/>
      <c r="BA29" s="399"/>
      <c r="BB29" s="399"/>
      <c r="BC29" s="399"/>
      <c r="BD29" s="399"/>
      <c r="BE29" s="399"/>
      <c r="BF29" s="399"/>
      <c r="BG29" s="399"/>
      <c r="BH29" s="399"/>
      <c r="BI29" s="399"/>
      <c r="BJ29" s="399"/>
      <c r="BK29" s="399"/>
      <c r="BL29" s="399"/>
      <c r="BM29" s="399"/>
      <c r="BN29" s="399"/>
      <c r="BO29" s="399"/>
      <c r="BP29" s="399"/>
      <c r="BQ29" s="399"/>
      <c r="BR29" s="399"/>
      <c r="BS29" s="399"/>
      <c r="BT29" s="399"/>
      <c r="BU29" s="399"/>
      <c r="BV29" s="399"/>
    </row>
    <row r="30" spans="1:74" s="437" customFormat="1" ht="31.5" customHeight="1">
      <c r="A30" s="438" t="s">
        <v>594</v>
      </c>
      <c r="B30" s="799">
        <v>1338759.7199999997</v>
      </c>
      <c r="C30" s="798"/>
      <c r="D30" s="827">
        <v>0</v>
      </c>
      <c r="E30" s="827">
        <v>0</v>
      </c>
      <c r="F30" s="828">
        <v>0</v>
      </c>
      <c r="G30" s="800">
        <v>0</v>
      </c>
      <c r="H30" s="429" t="s">
        <v>4</v>
      </c>
      <c r="I30" s="755"/>
      <c r="J30" s="399"/>
      <c r="K30" s="896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399"/>
      <c r="AL30" s="399"/>
      <c r="AM30" s="399"/>
      <c r="AN30" s="399"/>
      <c r="AO30" s="399"/>
      <c r="AP30" s="399"/>
      <c r="AQ30" s="399"/>
      <c r="AR30" s="399"/>
      <c r="AS30" s="399"/>
      <c r="AT30" s="399"/>
      <c r="AU30" s="399"/>
      <c r="AV30" s="399"/>
      <c r="AW30" s="399"/>
      <c r="AX30" s="399"/>
      <c r="AY30" s="399"/>
      <c r="AZ30" s="399"/>
      <c r="BA30" s="399"/>
      <c r="BB30" s="399"/>
      <c r="BC30" s="399"/>
      <c r="BD30" s="399"/>
      <c r="BE30" s="399"/>
      <c r="BF30" s="399"/>
      <c r="BG30" s="399"/>
      <c r="BH30" s="399"/>
      <c r="BI30" s="399"/>
      <c r="BJ30" s="399"/>
      <c r="BK30" s="399"/>
      <c r="BL30" s="399"/>
      <c r="BM30" s="399"/>
      <c r="BN30" s="399"/>
      <c r="BO30" s="399"/>
      <c r="BP30" s="399"/>
      <c r="BQ30" s="399"/>
      <c r="BR30" s="399"/>
      <c r="BS30" s="399"/>
      <c r="BT30" s="399"/>
      <c r="BU30" s="399"/>
      <c r="BV30" s="399"/>
    </row>
    <row r="31" spans="1:74" s="437" customFormat="1" ht="21" customHeight="1">
      <c r="A31" s="754" t="s">
        <v>251</v>
      </c>
      <c r="B31" s="799">
        <v>920410765.55000007</v>
      </c>
      <c r="C31" s="799"/>
      <c r="D31" s="827">
        <v>786408223.85000002</v>
      </c>
      <c r="E31" s="827">
        <v>786313034.61000001</v>
      </c>
      <c r="F31" s="828">
        <v>669856562.82000005</v>
      </c>
      <c r="G31" s="800">
        <v>116551661.03</v>
      </c>
      <c r="H31" s="429" t="s">
        <v>4</v>
      </c>
      <c r="I31" s="755"/>
      <c r="J31" s="399"/>
      <c r="K31" s="896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  <c r="AG31" s="399"/>
      <c r="AH31" s="399"/>
      <c r="AI31" s="399"/>
      <c r="AJ31" s="399"/>
      <c r="AK31" s="399"/>
      <c r="AL31" s="399"/>
      <c r="AM31" s="399"/>
      <c r="AN31" s="399"/>
      <c r="AO31" s="399"/>
      <c r="AP31" s="399"/>
      <c r="AQ31" s="399"/>
      <c r="AR31" s="399"/>
      <c r="AS31" s="399"/>
      <c r="AT31" s="399"/>
      <c r="AU31" s="399"/>
      <c r="AV31" s="399"/>
      <c r="AW31" s="399"/>
      <c r="AX31" s="399"/>
      <c r="AY31" s="399"/>
      <c r="AZ31" s="399"/>
      <c r="BA31" s="399"/>
      <c r="BB31" s="399"/>
      <c r="BC31" s="399"/>
      <c r="BD31" s="399"/>
      <c r="BE31" s="399"/>
      <c r="BF31" s="399"/>
      <c r="BG31" s="399"/>
      <c r="BH31" s="399"/>
      <c r="BI31" s="399"/>
      <c r="BJ31" s="399"/>
      <c r="BK31" s="399"/>
      <c r="BL31" s="399"/>
      <c r="BM31" s="399"/>
      <c r="BN31" s="399"/>
      <c r="BO31" s="399"/>
      <c r="BP31" s="399"/>
      <c r="BQ31" s="399"/>
      <c r="BR31" s="399"/>
      <c r="BS31" s="399"/>
      <c r="BT31" s="399"/>
      <c r="BU31" s="399"/>
      <c r="BV31" s="399"/>
    </row>
    <row r="32" spans="1:74" s="437" customFormat="1" ht="23.25" customHeight="1">
      <c r="A32" s="754" t="s">
        <v>252</v>
      </c>
      <c r="B32" s="799">
        <v>2562140.7399999998</v>
      </c>
      <c r="C32" s="799"/>
      <c r="D32" s="827">
        <v>0</v>
      </c>
      <c r="E32" s="827">
        <v>0</v>
      </c>
      <c r="F32" s="828">
        <v>0</v>
      </c>
      <c r="G32" s="800">
        <v>0</v>
      </c>
      <c r="H32" s="429" t="s">
        <v>4</v>
      </c>
      <c r="I32" s="755"/>
      <c r="J32" s="399"/>
      <c r="K32" s="896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  <c r="AQ32" s="399"/>
      <c r="AR32" s="399"/>
      <c r="AS32" s="399"/>
      <c r="AT32" s="399"/>
      <c r="AU32" s="399"/>
      <c r="AV32" s="399"/>
      <c r="AW32" s="399"/>
      <c r="AX32" s="399"/>
      <c r="AY32" s="399"/>
      <c r="AZ32" s="399"/>
      <c r="BA32" s="399"/>
      <c r="BB32" s="399"/>
      <c r="BC32" s="399"/>
      <c r="BD32" s="399"/>
      <c r="BE32" s="399"/>
      <c r="BF32" s="399"/>
      <c r="BG32" s="399"/>
      <c r="BH32" s="399"/>
      <c r="BI32" s="399"/>
      <c r="BJ32" s="399"/>
      <c r="BK32" s="399"/>
      <c r="BL32" s="399"/>
      <c r="BM32" s="399"/>
      <c r="BN32" s="399"/>
      <c r="BO32" s="399"/>
      <c r="BP32" s="399"/>
      <c r="BQ32" s="399"/>
      <c r="BR32" s="399"/>
      <c r="BS32" s="399"/>
      <c r="BT32" s="399"/>
      <c r="BU32" s="399"/>
      <c r="BV32" s="399"/>
    </row>
    <row r="33" spans="1:74" s="437" customFormat="1" ht="21.75" customHeight="1">
      <c r="A33" s="754" t="s">
        <v>253</v>
      </c>
      <c r="B33" s="799">
        <v>13273948.709999999</v>
      </c>
      <c r="C33" s="799"/>
      <c r="D33" s="827">
        <v>2010432</v>
      </c>
      <c r="E33" s="827">
        <v>0</v>
      </c>
      <c r="F33" s="828">
        <v>2010432</v>
      </c>
      <c r="G33" s="800">
        <v>0</v>
      </c>
      <c r="H33" s="429" t="s">
        <v>4</v>
      </c>
      <c r="I33" s="755"/>
      <c r="J33" s="399"/>
      <c r="K33" s="896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399"/>
      <c r="AB33" s="399"/>
      <c r="AC33" s="399"/>
      <c r="AD33" s="399"/>
      <c r="AE33" s="399"/>
      <c r="AF33" s="399"/>
      <c r="AG33" s="399"/>
      <c r="AH33" s="399"/>
      <c r="AI33" s="399"/>
      <c r="AJ33" s="399"/>
      <c r="AK33" s="399"/>
      <c r="AL33" s="399"/>
      <c r="AM33" s="399"/>
      <c r="AN33" s="399"/>
      <c r="AO33" s="399"/>
      <c r="AP33" s="399"/>
      <c r="AQ33" s="399"/>
      <c r="AR33" s="399"/>
      <c r="AS33" s="399"/>
      <c r="AT33" s="399"/>
      <c r="AU33" s="399"/>
      <c r="AV33" s="399"/>
      <c r="AW33" s="399"/>
      <c r="AX33" s="399"/>
      <c r="AY33" s="399"/>
      <c r="AZ33" s="399"/>
      <c r="BA33" s="399"/>
      <c r="BB33" s="399"/>
      <c r="BC33" s="399"/>
      <c r="BD33" s="399"/>
      <c r="BE33" s="399"/>
      <c r="BF33" s="399"/>
      <c r="BG33" s="399"/>
      <c r="BH33" s="399"/>
      <c r="BI33" s="399"/>
      <c r="BJ33" s="399"/>
      <c r="BK33" s="399"/>
      <c r="BL33" s="399"/>
      <c r="BM33" s="399"/>
      <c r="BN33" s="399"/>
      <c r="BO33" s="399"/>
      <c r="BP33" s="399"/>
      <c r="BQ33" s="399"/>
      <c r="BR33" s="399"/>
      <c r="BS33" s="399"/>
      <c r="BT33" s="399"/>
      <c r="BU33" s="399"/>
      <c r="BV33" s="399"/>
    </row>
    <row r="34" spans="1:74" s="437" customFormat="1" ht="21.95" customHeight="1">
      <c r="A34" s="754" t="s">
        <v>254</v>
      </c>
      <c r="B34" s="799">
        <v>322957.65000000002</v>
      </c>
      <c r="C34" s="799"/>
      <c r="D34" s="827">
        <v>0</v>
      </c>
      <c r="E34" s="827">
        <v>0</v>
      </c>
      <c r="F34" s="828">
        <v>0</v>
      </c>
      <c r="G34" s="800">
        <v>0</v>
      </c>
      <c r="H34" s="429" t="s">
        <v>4</v>
      </c>
      <c r="I34" s="755"/>
      <c r="J34" s="399"/>
      <c r="K34" s="896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399"/>
      <c r="AA34" s="399"/>
      <c r="AB34" s="399"/>
      <c r="AC34" s="399"/>
      <c r="AD34" s="399"/>
      <c r="AE34" s="399"/>
      <c r="AF34" s="399"/>
      <c r="AG34" s="399"/>
      <c r="AH34" s="399"/>
      <c r="AI34" s="399"/>
      <c r="AJ34" s="399"/>
      <c r="AK34" s="399"/>
      <c r="AL34" s="399"/>
      <c r="AM34" s="399"/>
      <c r="AN34" s="399"/>
      <c r="AO34" s="399"/>
      <c r="AP34" s="399"/>
      <c r="AQ34" s="399"/>
      <c r="AR34" s="399"/>
      <c r="AS34" s="399"/>
      <c r="AT34" s="399"/>
      <c r="AU34" s="399"/>
      <c r="AV34" s="399"/>
      <c r="AW34" s="399"/>
      <c r="AX34" s="399"/>
      <c r="AY34" s="399"/>
      <c r="AZ34" s="399"/>
      <c r="BA34" s="399"/>
      <c r="BB34" s="399"/>
      <c r="BC34" s="399"/>
      <c r="BD34" s="399"/>
      <c r="BE34" s="399"/>
      <c r="BF34" s="399"/>
      <c r="BG34" s="399"/>
      <c r="BH34" s="399"/>
      <c r="BI34" s="399"/>
      <c r="BJ34" s="399"/>
      <c r="BK34" s="399"/>
      <c r="BL34" s="399"/>
      <c r="BM34" s="399"/>
      <c r="BN34" s="399"/>
      <c r="BO34" s="399"/>
      <c r="BP34" s="399"/>
      <c r="BQ34" s="399"/>
      <c r="BR34" s="399"/>
      <c r="BS34" s="399"/>
      <c r="BT34" s="399"/>
      <c r="BU34" s="399"/>
      <c r="BV34" s="399"/>
    </row>
    <row r="35" spans="1:74" s="437" customFormat="1" ht="21.95" customHeight="1">
      <c r="A35" s="756" t="s">
        <v>255</v>
      </c>
      <c r="B35" s="799">
        <v>713780.36</v>
      </c>
      <c r="C35" s="799"/>
      <c r="D35" s="827">
        <v>0</v>
      </c>
      <c r="E35" s="827">
        <v>0</v>
      </c>
      <c r="F35" s="828">
        <v>0</v>
      </c>
      <c r="G35" s="800">
        <v>0</v>
      </c>
      <c r="H35" s="429" t="s">
        <v>4</v>
      </c>
      <c r="I35" s="755"/>
      <c r="J35" s="399"/>
      <c r="K35" s="896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399"/>
      <c r="AH35" s="399"/>
      <c r="AI35" s="399"/>
      <c r="AJ35" s="399"/>
      <c r="AK35" s="399"/>
      <c r="AL35" s="399"/>
      <c r="AM35" s="399"/>
      <c r="AN35" s="399"/>
      <c r="AO35" s="399"/>
      <c r="AP35" s="399"/>
      <c r="AQ35" s="399"/>
      <c r="AR35" s="399"/>
      <c r="AS35" s="399"/>
      <c r="AT35" s="399"/>
      <c r="AU35" s="399"/>
      <c r="AV35" s="399"/>
      <c r="AW35" s="399"/>
      <c r="AX35" s="399"/>
      <c r="AY35" s="399"/>
      <c r="AZ35" s="399"/>
      <c r="BA35" s="399"/>
      <c r="BB35" s="399"/>
      <c r="BC35" s="399"/>
      <c r="BD35" s="399"/>
      <c r="BE35" s="399"/>
      <c r="BF35" s="399"/>
      <c r="BG35" s="399"/>
      <c r="BH35" s="399"/>
      <c r="BI35" s="399"/>
      <c r="BJ35" s="399"/>
      <c r="BK35" s="399"/>
      <c r="BL35" s="399"/>
      <c r="BM35" s="399"/>
      <c r="BN35" s="399"/>
      <c r="BO35" s="399"/>
      <c r="BP35" s="399"/>
      <c r="BQ35" s="399"/>
      <c r="BR35" s="399"/>
      <c r="BS35" s="399"/>
      <c r="BT35" s="399"/>
      <c r="BU35" s="399"/>
      <c r="BV35" s="399"/>
    </row>
    <row r="36" spans="1:74" s="437" customFormat="1" ht="21.95" customHeight="1">
      <c r="A36" s="754" t="s">
        <v>256</v>
      </c>
      <c r="B36" s="799">
        <v>19826471.390000008</v>
      </c>
      <c r="C36" s="799"/>
      <c r="D36" s="827">
        <v>60</v>
      </c>
      <c r="E36" s="827">
        <v>0</v>
      </c>
      <c r="F36" s="828">
        <v>60</v>
      </c>
      <c r="G36" s="800">
        <v>0</v>
      </c>
      <c r="H36" s="429" t="s">
        <v>4</v>
      </c>
      <c r="I36" s="755"/>
      <c r="J36" s="399"/>
      <c r="K36" s="896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399"/>
      <c r="AB36" s="399"/>
      <c r="AC36" s="399"/>
      <c r="AD36" s="399"/>
      <c r="AE36" s="399"/>
      <c r="AF36" s="399"/>
      <c r="AG36" s="399"/>
      <c r="AH36" s="399"/>
      <c r="AI36" s="399"/>
      <c r="AJ36" s="399"/>
      <c r="AK36" s="399"/>
      <c r="AL36" s="399"/>
      <c r="AM36" s="399"/>
      <c r="AN36" s="399"/>
      <c r="AO36" s="399"/>
      <c r="AP36" s="399"/>
      <c r="AQ36" s="399"/>
      <c r="AR36" s="399"/>
      <c r="AS36" s="399"/>
      <c r="AT36" s="399"/>
      <c r="AU36" s="399"/>
      <c r="AV36" s="399"/>
      <c r="AW36" s="399"/>
      <c r="AX36" s="399"/>
      <c r="AY36" s="399"/>
      <c r="AZ36" s="399"/>
      <c r="BA36" s="399"/>
      <c r="BB36" s="399"/>
      <c r="BC36" s="399"/>
      <c r="BD36" s="399"/>
      <c r="BE36" s="399"/>
      <c r="BF36" s="399"/>
      <c r="BG36" s="399"/>
      <c r="BH36" s="399"/>
      <c r="BI36" s="399"/>
      <c r="BJ36" s="399"/>
      <c r="BK36" s="399"/>
      <c r="BL36" s="399"/>
      <c r="BM36" s="399"/>
      <c r="BN36" s="399"/>
      <c r="BO36" s="399"/>
      <c r="BP36" s="399"/>
      <c r="BQ36" s="399"/>
      <c r="BR36" s="399"/>
      <c r="BS36" s="399"/>
      <c r="BT36" s="399"/>
      <c r="BU36" s="399"/>
      <c r="BV36" s="399"/>
    </row>
    <row r="37" spans="1:74" s="437" customFormat="1" ht="21.95" customHeight="1">
      <c r="A37" s="754" t="s">
        <v>257</v>
      </c>
      <c r="B37" s="799">
        <v>5287739.87</v>
      </c>
      <c r="C37" s="799"/>
      <c r="D37" s="827">
        <v>0</v>
      </c>
      <c r="E37" s="827">
        <v>0</v>
      </c>
      <c r="F37" s="828">
        <v>0</v>
      </c>
      <c r="G37" s="800">
        <v>0</v>
      </c>
      <c r="H37" s="429" t="s">
        <v>4</v>
      </c>
      <c r="I37" s="755"/>
      <c r="J37" s="399"/>
      <c r="K37" s="896"/>
      <c r="L37" s="399"/>
      <c r="M37" s="399"/>
      <c r="N37" s="399"/>
      <c r="O37" s="399"/>
      <c r="P37" s="399"/>
      <c r="Q37" s="399"/>
      <c r="R37" s="399"/>
      <c r="S37" s="399"/>
      <c r="T37" s="399"/>
      <c r="U37" s="399"/>
      <c r="V37" s="399"/>
      <c r="W37" s="399"/>
      <c r="X37" s="399"/>
      <c r="Y37" s="399"/>
      <c r="Z37" s="399"/>
      <c r="AA37" s="399"/>
      <c r="AB37" s="399"/>
      <c r="AC37" s="399"/>
      <c r="AD37" s="399"/>
      <c r="AE37" s="399"/>
      <c r="AF37" s="399"/>
      <c r="AG37" s="399"/>
      <c r="AH37" s="399"/>
      <c r="AI37" s="399"/>
      <c r="AJ37" s="399"/>
      <c r="AK37" s="399"/>
      <c r="AL37" s="399"/>
      <c r="AM37" s="399"/>
      <c r="AN37" s="399"/>
      <c r="AO37" s="399"/>
      <c r="AP37" s="399"/>
      <c r="AQ37" s="399"/>
      <c r="AR37" s="399"/>
      <c r="AS37" s="399"/>
      <c r="AT37" s="399"/>
      <c r="AU37" s="399"/>
      <c r="AV37" s="399"/>
      <c r="AW37" s="399"/>
      <c r="AX37" s="399"/>
      <c r="AY37" s="399"/>
      <c r="AZ37" s="399"/>
      <c r="BA37" s="399"/>
      <c r="BB37" s="399"/>
      <c r="BC37" s="399"/>
      <c r="BD37" s="399"/>
      <c r="BE37" s="399"/>
      <c r="BF37" s="399"/>
      <c r="BG37" s="399"/>
      <c r="BH37" s="399"/>
      <c r="BI37" s="399"/>
      <c r="BJ37" s="399"/>
      <c r="BK37" s="399"/>
      <c r="BL37" s="399"/>
      <c r="BM37" s="399"/>
      <c r="BN37" s="399"/>
      <c r="BO37" s="399"/>
      <c r="BP37" s="399"/>
      <c r="BQ37" s="399"/>
      <c r="BR37" s="399"/>
      <c r="BS37" s="399"/>
      <c r="BT37" s="399"/>
      <c r="BU37" s="399"/>
      <c r="BV37" s="399"/>
    </row>
    <row r="38" spans="1:74" s="437" customFormat="1" ht="21.95" customHeight="1">
      <c r="A38" s="754" t="s">
        <v>258</v>
      </c>
      <c r="B38" s="799">
        <v>286328.62000000005</v>
      </c>
      <c r="C38" s="799"/>
      <c r="D38" s="827">
        <v>0</v>
      </c>
      <c r="E38" s="827">
        <v>0</v>
      </c>
      <c r="F38" s="828">
        <v>0</v>
      </c>
      <c r="G38" s="800">
        <v>0</v>
      </c>
      <c r="H38" s="429" t="s">
        <v>4</v>
      </c>
      <c r="I38" s="755"/>
      <c r="J38" s="399"/>
      <c r="K38" s="896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  <c r="W38" s="399"/>
      <c r="X38" s="399"/>
      <c r="Y38" s="399"/>
      <c r="Z38" s="399"/>
      <c r="AA38" s="399"/>
      <c r="AB38" s="399"/>
      <c r="AC38" s="399"/>
      <c r="AD38" s="399"/>
      <c r="AE38" s="399"/>
      <c r="AF38" s="399"/>
      <c r="AG38" s="399"/>
      <c r="AH38" s="399"/>
      <c r="AI38" s="399"/>
      <c r="AJ38" s="399"/>
      <c r="AK38" s="399"/>
      <c r="AL38" s="399"/>
      <c r="AM38" s="399"/>
      <c r="AN38" s="399"/>
      <c r="AO38" s="399"/>
      <c r="AP38" s="399"/>
      <c r="AQ38" s="399"/>
      <c r="AR38" s="399"/>
      <c r="AS38" s="399"/>
      <c r="AT38" s="399"/>
      <c r="AU38" s="399"/>
      <c r="AV38" s="399"/>
      <c r="AW38" s="399"/>
      <c r="AX38" s="399"/>
      <c r="AY38" s="399"/>
      <c r="AZ38" s="399"/>
      <c r="BA38" s="399"/>
      <c r="BB38" s="399"/>
      <c r="BC38" s="399"/>
      <c r="BD38" s="399"/>
      <c r="BE38" s="399"/>
      <c r="BF38" s="399"/>
      <c r="BG38" s="399"/>
      <c r="BH38" s="399"/>
      <c r="BI38" s="399"/>
      <c r="BJ38" s="399"/>
      <c r="BK38" s="399"/>
      <c r="BL38" s="399"/>
      <c r="BM38" s="399"/>
      <c r="BN38" s="399"/>
      <c r="BO38" s="399"/>
      <c r="BP38" s="399"/>
      <c r="BQ38" s="399"/>
      <c r="BR38" s="399"/>
      <c r="BS38" s="399"/>
      <c r="BT38" s="399"/>
      <c r="BU38" s="399"/>
      <c r="BV38" s="399"/>
    </row>
    <row r="39" spans="1:74" s="437" customFormat="1" ht="21.95" customHeight="1">
      <c r="A39" s="754" t="s">
        <v>259</v>
      </c>
      <c r="B39" s="799">
        <v>3193038.72</v>
      </c>
      <c r="C39" s="799"/>
      <c r="D39" s="827">
        <v>0</v>
      </c>
      <c r="E39" s="827">
        <v>0</v>
      </c>
      <c r="F39" s="828">
        <v>0</v>
      </c>
      <c r="G39" s="800">
        <v>0</v>
      </c>
      <c r="H39" s="429" t="s">
        <v>4</v>
      </c>
      <c r="I39" s="755"/>
      <c r="J39" s="399"/>
      <c r="K39" s="896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  <c r="AG39" s="399"/>
      <c r="AH39" s="399"/>
      <c r="AI39" s="399"/>
      <c r="AJ39" s="399"/>
      <c r="AK39" s="399"/>
      <c r="AL39" s="399"/>
      <c r="AM39" s="399"/>
      <c r="AN39" s="399"/>
      <c r="AO39" s="399"/>
      <c r="AP39" s="399"/>
      <c r="AQ39" s="399"/>
      <c r="AR39" s="399"/>
      <c r="AS39" s="399"/>
      <c r="AT39" s="399"/>
      <c r="AU39" s="399"/>
      <c r="AV39" s="399"/>
      <c r="AW39" s="399"/>
      <c r="AX39" s="399"/>
      <c r="AY39" s="399"/>
      <c r="AZ39" s="399"/>
      <c r="BA39" s="399"/>
      <c r="BB39" s="399"/>
      <c r="BC39" s="399"/>
      <c r="BD39" s="399"/>
      <c r="BE39" s="399"/>
      <c r="BF39" s="399"/>
      <c r="BG39" s="399"/>
      <c r="BH39" s="399"/>
      <c r="BI39" s="399"/>
      <c r="BJ39" s="399"/>
      <c r="BK39" s="399"/>
      <c r="BL39" s="399"/>
      <c r="BM39" s="399"/>
      <c r="BN39" s="399"/>
      <c r="BO39" s="399"/>
      <c r="BP39" s="399"/>
      <c r="BQ39" s="399"/>
      <c r="BR39" s="399"/>
      <c r="BS39" s="399"/>
      <c r="BT39" s="399"/>
      <c r="BU39" s="399"/>
      <c r="BV39" s="399"/>
    </row>
    <row r="40" spans="1:74" s="437" customFormat="1" ht="21.95" customHeight="1">
      <c r="A40" s="754" t="s">
        <v>717</v>
      </c>
      <c r="B40" s="799">
        <v>206631.84</v>
      </c>
      <c r="C40" s="799"/>
      <c r="D40" s="827">
        <v>0</v>
      </c>
      <c r="E40" s="827">
        <v>0</v>
      </c>
      <c r="F40" s="828">
        <v>0</v>
      </c>
      <c r="G40" s="800">
        <v>0</v>
      </c>
      <c r="H40" s="429" t="s">
        <v>4</v>
      </c>
      <c r="I40" s="755"/>
      <c r="J40" s="399"/>
      <c r="K40" s="896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399"/>
      <c r="AZ40" s="399"/>
      <c r="BA40" s="399"/>
      <c r="BB40" s="399"/>
      <c r="BC40" s="399"/>
      <c r="BD40" s="399"/>
      <c r="BE40" s="399"/>
      <c r="BF40" s="399"/>
      <c r="BG40" s="399"/>
      <c r="BH40" s="399"/>
      <c r="BI40" s="399"/>
      <c r="BJ40" s="399"/>
      <c r="BK40" s="399"/>
      <c r="BL40" s="399"/>
      <c r="BM40" s="399"/>
      <c r="BN40" s="399"/>
      <c r="BO40" s="399"/>
      <c r="BP40" s="399"/>
      <c r="BQ40" s="399"/>
      <c r="BR40" s="399"/>
      <c r="BS40" s="399"/>
      <c r="BT40" s="399"/>
      <c r="BU40" s="399"/>
      <c r="BV40" s="399"/>
    </row>
    <row r="41" spans="1:74" s="437" customFormat="1" ht="21.95" customHeight="1">
      <c r="A41" s="754" t="s">
        <v>260</v>
      </c>
      <c r="B41" s="799">
        <v>904881624.00000012</v>
      </c>
      <c r="C41" s="799"/>
      <c r="D41" s="827">
        <v>0</v>
      </c>
      <c r="E41" s="827">
        <v>0</v>
      </c>
      <c r="F41" s="828">
        <v>0</v>
      </c>
      <c r="G41" s="800">
        <v>0</v>
      </c>
      <c r="H41" s="429" t="s">
        <v>4</v>
      </c>
      <c r="I41" s="755"/>
      <c r="J41" s="399"/>
      <c r="K41" s="896"/>
      <c r="L41" s="399"/>
      <c r="M41" s="399"/>
      <c r="N41" s="399"/>
      <c r="O41" s="399"/>
      <c r="P41" s="399"/>
      <c r="Q41" s="399"/>
      <c r="R41" s="399"/>
      <c r="S41" s="399"/>
      <c r="T41" s="399"/>
      <c r="U41" s="399"/>
      <c r="V41" s="399"/>
      <c r="W41" s="399"/>
      <c r="X41" s="399"/>
      <c r="Y41" s="399"/>
      <c r="Z41" s="399"/>
      <c r="AA41" s="399"/>
      <c r="AB41" s="399"/>
      <c r="AC41" s="399"/>
      <c r="AD41" s="399"/>
      <c r="AE41" s="399"/>
      <c r="AF41" s="399"/>
      <c r="AG41" s="399"/>
      <c r="AH41" s="399"/>
      <c r="AI41" s="399"/>
      <c r="AJ41" s="399"/>
      <c r="AK41" s="399"/>
      <c r="AL41" s="399"/>
      <c r="AM41" s="399"/>
      <c r="AN41" s="399"/>
      <c r="AO41" s="399"/>
      <c r="AP41" s="399"/>
      <c r="AQ41" s="399"/>
      <c r="AR41" s="399"/>
      <c r="AS41" s="399"/>
      <c r="AT41" s="399"/>
      <c r="AU41" s="399"/>
      <c r="AV41" s="399"/>
      <c r="AW41" s="399"/>
      <c r="AX41" s="399"/>
      <c r="AY41" s="399"/>
      <c r="AZ41" s="399"/>
      <c r="BA41" s="399"/>
      <c r="BB41" s="399"/>
      <c r="BC41" s="399"/>
      <c r="BD41" s="399"/>
      <c r="BE41" s="399"/>
      <c r="BF41" s="399"/>
      <c r="BG41" s="399"/>
      <c r="BH41" s="399"/>
      <c r="BI41" s="399"/>
      <c r="BJ41" s="399"/>
      <c r="BK41" s="399"/>
      <c r="BL41" s="399"/>
      <c r="BM41" s="399"/>
      <c r="BN41" s="399"/>
      <c r="BO41" s="399"/>
      <c r="BP41" s="399"/>
      <c r="BQ41" s="399"/>
      <c r="BR41" s="399"/>
      <c r="BS41" s="399"/>
      <c r="BT41" s="399"/>
      <c r="BU41" s="399"/>
      <c r="BV41" s="399"/>
    </row>
    <row r="42" spans="1:74" s="437" customFormat="1" ht="21.95" customHeight="1">
      <c r="A42" s="754" t="s">
        <v>261</v>
      </c>
      <c r="B42" s="799">
        <v>2100080.3800000004</v>
      </c>
      <c r="C42" s="799"/>
      <c r="D42" s="827">
        <v>0</v>
      </c>
      <c r="E42" s="827">
        <v>0</v>
      </c>
      <c r="F42" s="828">
        <v>0</v>
      </c>
      <c r="G42" s="800">
        <v>0</v>
      </c>
      <c r="H42" s="429" t="s">
        <v>4</v>
      </c>
      <c r="I42" s="755"/>
      <c r="J42" s="399"/>
      <c r="K42" s="896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  <c r="W42" s="399"/>
      <c r="X42" s="399"/>
      <c r="Y42" s="399"/>
      <c r="Z42" s="399"/>
      <c r="AA42" s="399"/>
      <c r="AB42" s="399"/>
      <c r="AC42" s="399"/>
      <c r="AD42" s="399"/>
      <c r="AE42" s="399"/>
      <c r="AF42" s="399"/>
      <c r="AG42" s="399"/>
      <c r="AH42" s="399"/>
      <c r="AI42" s="399"/>
      <c r="AJ42" s="399"/>
      <c r="AK42" s="399"/>
      <c r="AL42" s="399"/>
      <c r="AM42" s="399"/>
      <c r="AN42" s="399"/>
      <c r="AO42" s="399"/>
      <c r="AP42" s="399"/>
      <c r="AQ42" s="399"/>
      <c r="AR42" s="399"/>
      <c r="AS42" s="399"/>
      <c r="AT42" s="399"/>
      <c r="AU42" s="399"/>
      <c r="AV42" s="399"/>
      <c r="AW42" s="399"/>
      <c r="AX42" s="399"/>
      <c r="AY42" s="399"/>
      <c r="AZ42" s="399"/>
      <c r="BA42" s="399"/>
      <c r="BB42" s="399"/>
      <c r="BC42" s="399"/>
      <c r="BD42" s="399"/>
      <c r="BE42" s="399"/>
      <c r="BF42" s="399"/>
      <c r="BG42" s="399"/>
      <c r="BH42" s="399"/>
      <c r="BI42" s="399"/>
      <c r="BJ42" s="399"/>
      <c r="BK42" s="399"/>
      <c r="BL42" s="399"/>
      <c r="BM42" s="399"/>
      <c r="BN42" s="399"/>
      <c r="BO42" s="399"/>
      <c r="BP42" s="399"/>
      <c r="BQ42" s="399"/>
      <c r="BR42" s="399"/>
      <c r="BS42" s="399"/>
      <c r="BT42" s="399"/>
      <c r="BU42" s="399"/>
      <c r="BV42" s="399"/>
    </row>
    <row r="43" spans="1:74" s="437" customFormat="1" ht="21.95" customHeight="1">
      <c r="A43" s="754" t="s">
        <v>262</v>
      </c>
      <c r="B43" s="799">
        <v>1828461.8799999997</v>
      </c>
      <c r="C43" s="799"/>
      <c r="D43" s="827">
        <v>0</v>
      </c>
      <c r="E43" s="827">
        <v>0</v>
      </c>
      <c r="F43" s="828">
        <v>0</v>
      </c>
      <c r="G43" s="800">
        <v>0</v>
      </c>
      <c r="H43" s="429" t="s">
        <v>4</v>
      </c>
      <c r="I43" s="755"/>
      <c r="J43" s="399"/>
      <c r="K43" s="896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  <c r="W43" s="399"/>
      <c r="X43" s="399"/>
      <c r="Y43" s="399"/>
      <c r="Z43" s="399"/>
      <c r="AA43" s="399"/>
      <c r="AB43" s="399"/>
      <c r="AC43" s="399"/>
      <c r="AD43" s="399"/>
      <c r="AE43" s="399"/>
      <c r="AF43" s="399"/>
      <c r="AG43" s="399"/>
      <c r="AH43" s="399"/>
      <c r="AI43" s="399"/>
      <c r="AJ43" s="399"/>
      <c r="AK43" s="399"/>
      <c r="AL43" s="399"/>
      <c r="AM43" s="399"/>
      <c r="AN43" s="399"/>
      <c r="AO43" s="399"/>
      <c r="AP43" s="399"/>
      <c r="AQ43" s="399"/>
      <c r="AR43" s="399"/>
      <c r="AS43" s="399"/>
      <c r="AT43" s="399"/>
      <c r="AU43" s="399"/>
      <c r="AV43" s="399"/>
      <c r="AW43" s="399"/>
      <c r="AX43" s="399"/>
      <c r="AY43" s="399"/>
      <c r="AZ43" s="399"/>
      <c r="BA43" s="399"/>
      <c r="BB43" s="399"/>
      <c r="BC43" s="399"/>
      <c r="BD43" s="399"/>
      <c r="BE43" s="399"/>
      <c r="BF43" s="399"/>
      <c r="BG43" s="399"/>
      <c r="BH43" s="399"/>
      <c r="BI43" s="399"/>
      <c r="BJ43" s="399"/>
      <c r="BK43" s="399"/>
      <c r="BL43" s="399"/>
      <c r="BM43" s="399"/>
      <c r="BN43" s="399"/>
      <c r="BO43" s="399"/>
      <c r="BP43" s="399"/>
      <c r="BQ43" s="399"/>
      <c r="BR43" s="399"/>
      <c r="BS43" s="399"/>
      <c r="BT43" s="399"/>
      <c r="BU43" s="399"/>
      <c r="BV43" s="399"/>
    </row>
    <row r="44" spans="1:74" s="437" customFormat="1" ht="21.95" customHeight="1">
      <c r="A44" s="754" t="s">
        <v>263</v>
      </c>
      <c r="B44" s="799">
        <v>6796148.370000002</v>
      </c>
      <c r="C44" s="799"/>
      <c r="D44" s="827">
        <v>0</v>
      </c>
      <c r="E44" s="827">
        <v>0</v>
      </c>
      <c r="F44" s="828">
        <v>0</v>
      </c>
      <c r="G44" s="800">
        <v>0</v>
      </c>
      <c r="H44" s="429" t="s">
        <v>4</v>
      </c>
      <c r="I44" s="755"/>
      <c r="J44" s="399"/>
      <c r="K44" s="896"/>
      <c r="L44" s="399"/>
      <c r="M44" s="399"/>
      <c r="N44" s="399"/>
      <c r="O44" s="399"/>
      <c r="P44" s="399"/>
      <c r="Q44" s="399"/>
      <c r="R44" s="399"/>
      <c r="S44" s="399"/>
      <c r="T44" s="399"/>
      <c r="U44" s="399"/>
      <c r="V44" s="399"/>
      <c r="W44" s="399"/>
      <c r="X44" s="399"/>
      <c r="Y44" s="399"/>
      <c r="Z44" s="399"/>
      <c r="AA44" s="399"/>
      <c r="AB44" s="399"/>
      <c r="AC44" s="399"/>
      <c r="AD44" s="399"/>
      <c r="AE44" s="399"/>
      <c r="AF44" s="399"/>
      <c r="AG44" s="399"/>
      <c r="AH44" s="399"/>
      <c r="AI44" s="399"/>
      <c r="AJ44" s="399"/>
      <c r="AK44" s="399"/>
      <c r="AL44" s="399"/>
      <c r="AM44" s="399"/>
      <c r="AN44" s="399"/>
      <c r="AO44" s="399"/>
      <c r="AP44" s="399"/>
      <c r="AQ44" s="399"/>
      <c r="AR44" s="399"/>
      <c r="AS44" s="399"/>
      <c r="AT44" s="399"/>
      <c r="AU44" s="399"/>
      <c r="AV44" s="399"/>
      <c r="AW44" s="399"/>
      <c r="AX44" s="399"/>
      <c r="AY44" s="399"/>
      <c r="AZ44" s="399"/>
      <c r="BA44" s="399"/>
      <c r="BB44" s="399"/>
      <c r="BC44" s="399"/>
      <c r="BD44" s="399"/>
      <c r="BE44" s="399"/>
      <c r="BF44" s="399"/>
      <c r="BG44" s="399"/>
      <c r="BH44" s="399"/>
      <c r="BI44" s="399"/>
      <c r="BJ44" s="399"/>
      <c r="BK44" s="399"/>
      <c r="BL44" s="399"/>
      <c r="BM44" s="399"/>
      <c r="BN44" s="399"/>
      <c r="BO44" s="399"/>
      <c r="BP44" s="399"/>
      <c r="BQ44" s="399"/>
      <c r="BR44" s="399"/>
      <c r="BS44" s="399"/>
      <c r="BT44" s="399"/>
      <c r="BU44" s="399"/>
      <c r="BV44" s="399"/>
    </row>
    <row r="45" spans="1:74" s="437" customFormat="1" ht="21.95" customHeight="1">
      <c r="A45" s="754" t="s">
        <v>264</v>
      </c>
      <c r="B45" s="799">
        <v>299404.39999999997</v>
      </c>
      <c r="C45" s="799"/>
      <c r="D45" s="827">
        <v>1345</v>
      </c>
      <c r="E45" s="827">
        <v>1345</v>
      </c>
      <c r="F45" s="828">
        <v>1345</v>
      </c>
      <c r="G45" s="800">
        <v>0</v>
      </c>
      <c r="H45" s="429" t="s">
        <v>4</v>
      </c>
      <c r="I45" s="755"/>
      <c r="J45" s="399"/>
      <c r="K45" s="896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  <c r="W45" s="399"/>
      <c r="X45" s="399"/>
      <c r="Y45" s="399"/>
      <c r="Z45" s="399"/>
      <c r="AA45" s="399"/>
      <c r="AB45" s="399"/>
      <c r="AC45" s="399"/>
      <c r="AD45" s="399"/>
      <c r="AE45" s="399"/>
      <c r="AF45" s="399"/>
      <c r="AG45" s="399"/>
      <c r="AH45" s="399"/>
      <c r="AI45" s="399"/>
      <c r="AJ45" s="399"/>
      <c r="AK45" s="399"/>
      <c r="AL45" s="399"/>
      <c r="AM45" s="399"/>
      <c r="AN45" s="399"/>
      <c r="AO45" s="399"/>
      <c r="AP45" s="399"/>
      <c r="AQ45" s="399"/>
      <c r="AR45" s="399"/>
      <c r="AS45" s="399"/>
      <c r="AT45" s="399"/>
      <c r="AU45" s="399"/>
      <c r="AV45" s="399"/>
      <c r="AW45" s="399"/>
      <c r="AX45" s="399"/>
      <c r="AY45" s="399"/>
      <c r="AZ45" s="399"/>
      <c r="BA45" s="399"/>
      <c r="BB45" s="399"/>
      <c r="BC45" s="399"/>
      <c r="BD45" s="399"/>
      <c r="BE45" s="399"/>
      <c r="BF45" s="399"/>
      <c r="BG45" s="399"/>
      <c r="BH45" s="399"/>
      <c r="BI45" s="399"/>
      <c r="BJ45" s="399"/>
      <c r="BK45" s="399"/>
      <c r="BL45" s="399"/>
      <c r="BM45" s="399"/>
      <c r="BN45" s="399"/>
      <c r="BO45" s="399"/>
      <c r="BP45" s="399"/>
      <c r="BQ45" s="399"/>
      <c r="BR45" s="399"/>
      <c r="BS45" s="399"/>
      <c r="BT45" s="399"/>
      <c r="BU45" s="399"/>
      <c r="BV45" s="399"/>
    </row>
    <row r="46" spans="1:74" s="437" customFormat="1" ht="21.95" customHeight="1">
      <c r="A46" s="754" t="s">
        <v>265</v>
      </c>
      <c r="B46" s="799">
        <v>4832456.7600000016</v>
      </c>
      <c r="C46" s="799"/>
      <c r="D46" s="827">
        <v>0</v>
      </c>
      <c r="E46" s="827">
        <v>0</v>
      </c>
      <c r="F46" s="828">
        <v>0</v>
      </c>
      <c r="G46" s="800">
        <v>0</v>
      </c>
      <c r="H46" s="429" t="s">
        <v>4</v>
      </c>
      <c r="I46" s="755"/>
      <c r="J46" s="399"/>
      <c r="K46" s="896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399"/>
      <c r="AD46" s="399"/>
      <c r="AE46" s="399"/>
      <c r="AF46" s="399"/>
      <c r="AG46" s="399"/>
      <c r="AH46" s="399"/>
      <c r="AI46" s="399"/>
      <c r="AJ46" s="399"/>
      <c r="AK46" s="399"/>
      <c r="AL46" s="399"/>
      <c r="AM46" s="399"/>
      <c r="AN46" s="399"/>
      <c r="AO46" s="399"/>
      <c r="AP46" s="399"/>
      <c r="AQ46" s="399"/>
      <c r="AR46" s="399"/>
      <c r="AS46" s="399"/>
      <c r="AT46" s="399"/>
      <c r="AU46" s="399"/>
      <c r="AV46" s="399"/>
      <c r="AW46" s="399"/>
      <c r="AX46" s="399"/>
      <c r="AY46" s="399"/>
      <c r="AZ46" s="399"/>
      <c r="BA46" s="399"/>
      <c r="BB46" s="399"/>
      <c r="BC46" s="399"/>
      <c r="BD46" s="399"/>
      <c r="BE46" s="399"/>
      <c r="BF46" s="399"/>
      <c r="BG46" s="399"/>
      <c r="BH46" s="399"/>
      <c r="BI46" s="399"/>
      <c r="BJ46" s="399"/>
      <c r="BK46" s="399"/>
      <c r="BL46" s="399"/>
      <c r="BM46" s="399"/>
      <c r="BN46" s="399"/>
      <c r="BO46" s="399"/>
      <c r="BP46" s="399"/>
      <c r="BQ46" s="399"/>
      <c r="BR46" s="399"/>
      <c r="BS46" s="399"/>
      <c r="BT46" s="399"/>
      <c r="BU46" s="399"/>
      <c r="BV46" s="399"/>
    </row>
    <row r="47" spans="1:74" s="437" customFormat="1" ht="21.95" customHeight="1">
      <c r="A47" s="754" t="s">
        <v>266</v>
      </c>
      <c r="B47" s="799">
        <v>581968.64000000001</v>
      </c>
      <c r="C47" s="799"/>
      <c r="D47" s="827">
        <v>0</v>
      </c>
      <c r="E47" s="827">
        <v>0</v>
      </c>
      <c r="F47" s="828">
        <v>0</v>
      </c>
      <c r="G47" s="800">
        <v>0</v>
      </c>
      <c r="H47" s="429" t="s">
        <v>4</v>
      </c>
      <c r="I47" s="755"/>
      <c r="J47" s="399"/>
      <c r="K47" s="896"/>
      <c r="L47" s="399"/>
      <c r="M47" s="399"/>
      <c r="N47" s="399"/>
      <c r="O47" s="399"/>
      <c r="P47" s="399"/>
      <c r="Q47" s="399"/>
      <c r="R47" s="399"/>
      <c r="S47" s="399"/>
      <c r="T47" s="399"/>
      <c r="U47" s="399"/>
      <c r="V47" s="399"/>
      <c r="W47" s="399"/>
      <c r="X47" s="399"/>
      <c r="Y47" s="399"/>
      <c r="Z47" s="399"/>
      <c r="AA47" s="399"/>
      <c r="AB47" s="399"/>
      <c r="AC47" s="399"/>
      <c r="AD47" s="399"/>
      <c r="AE47" s="399"/>
      <c r="AF47" s="399"/>
      <c r="AG47" s="399"/>
      <c r="AH47" s="399"/>
      <c r="AI47" s="399"/>
      <c r="AJ47" s="399"/>
      <c r="AK47" s="399"/>
      <c r="AL47" s="399"/>
      <c r="AM47" s="399"/>
      <c r="AN47" s="399"/>
      <c r="AO47" s="399"/>
      <c r="AP47" s="399"/>
      <c r="AQ47" s="399"/>
      <c r="AR47" s="399"/>
      <c r="AS47" s="399"/>
      <c r="AT47" s="399"/>
      <c r="AU47" s="399"/>
      <c r="AV47" s="399"/>
      <c r="AW47" s="399"/>
      <c r="AX47" s="399"/>
      <c r="AY47" s="399"/>
      <c r="AZ47" s="399"/>
      <c r="BA47" s="399"/>
      <c r="BB47" s="399"/>
      <c r="BC47" s="399"/>
      <c r="BD47" s="399"/>
      <c r="BE47" s="399"/>
      <c r="BF47" s="399"/>
      <c r="BG47" s="399"/>
      <c r="BH47" s="399"/>
      <c r="BI47" s="399"/>
      <c r="BJ47" s="399"/>
      <c r="BK47" s="399"/>
      <c r="BL47" s="399"/>
      <c r="BM47" s="399"/>
      <c r="BN47" s="399"/>
      <c r="BO47" s="399"/>
      <c r="BP47" s="399"/>
      <c r="BQ47" s="399"/>
      <c r="BR47" s="399"/>
      <c r="BS47" s="399"/>
      <c r="BT47" s="399"/>
      <c r="BU47" s="399"/>
      <c r="BV47" s="399"/>
    </row>
    <row r="48" spans="1:74" s="437" customFormat="1" ht="21.95" customHeight="1">
      <c r="A48" s="754" t="s">
        <v>267</v>
      </c>
      <c r="B48" s="799">
        <v>91980856.48999998</v>
      </c>
      <c r="C48" s="799"/>
      <c r="D48" s="827">
        <v>2193.1999999999998</v>
      </c>
      <c r="E48" s="827">
        <v>2193.1999999999998</v>
      </c>
      <c r="F48" s="828">
        <v>2193.1999999999998</v>
      </c>
      <c r="G48" s="800">
        <v>0</v>
      </c>
      <c r="H48" s="429" t="s">
        <v>4</v>
      </c>
      <c r="I48" s="755"/>
      <c r="J48" s="399"/>
      <c r="K48" s="896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399"/>
      <c r="Z48" s="399"/>
      <c r="AA48" s="399"/>
      <c r="AB48" s="399"/>
      <c r="AC48" s="399"/>
      <c r="AD48" s="399"/>
      <c r="AE48" s="399"/>
      <c r="AF48" s="399"/>
      <c r="AG48" s="399"/>
      <c r="AH48" s="399"/>
      <c r="AI48" s="399"/>
      <c r="AJ48" s="399"/>
      <c r="AK48" s="399"/>
      <c r="AL48" s="399"/>
      <c r="AM48" s="399"/>
      <c r="AN48" s="399"/>
      <c r="AO48" s="399"/>
      <c r="AP48" s="399"/>
      <c r="AQ48" s="399"/>
      <c r="AR48" s="399"/>
      <c r="AS48" s="399"/>
      <c r="AT48" s="399"/>
      <c r="AU48" s="399"/>
      <c r="AV48" s="399"/>
      <c r="AW48" s="399"/>
      <c r="AX48" s="399"/>
      <c r="AY48" s="399"/>
      <c r="AZ48" s="399"/>
      <c r="BA48" s="399"/>
      <c r="BB48" s="399"/>
      <c r="BC48" s="399"/>
      <c r="BD48" s="399"/>
      <c r="BE48" s="399"/>
      <c r="BF48" s="399"/>
      <c r="BG48" s="399"/>
      <c r="BH48" s="399"/>
      <c r="BI48" s="399"/>
      <c r="BJ48" s="399"/>
      <c r="BK48" s="399"/>
      <c r="BL48" s="399"/>
      <c r="BM48" s="399"/>
      <c r="BN48" s="399"/>
      <c r="BO48" s="399"/>
      <c r="BP48" s="399"/>
      <c r="BQ48" s="399"/>
      <c r="BR48" s="399"/>
      <c r="BS48" s="399"/>
      <c r="BT48" s="399"/>
      <c r="BU48" s="399"/>
      <c r="BV48" s="399"/>
    </row>
    <row r="49" spans="1:74" s="437" customFormat="1" ht="21.95" customHeight="1">
      <c r="A49" s="754" t="s">
        <v>268</v>
      </c>
      <c r="B49" s="799">
        <v>250465752.76999998</v>
      </c>
      <c r="C49" s="799"/>
      <c r="D49" s="827">
        <v>18958.169999999998</v>
      </c>
      <c r="E49" s="827">
        <v>18470</v>
      </c>
      <c r="F49" s="828">
        <v>18958.169999999998</v>
      </c>
      <c r="G49" s="800">
        <v>0</v>
      </c>
      <c r="H49" s="429" t="s">
        <v>4</v>
      </c>
      <c r="I49" s="755"/>
      <c r="J49" s="399"/>
      <c r="K49" s="896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  <c r="W49" s="399"/>
      <c r="X49" s="399"/>
      <c r="Y49" s="399"/>
      <c r="Z49" s="399"/>
      <c r="AA49" s="399"/>
      <c r="AB49" s="399"/>
      <c r="AC49" s="399"/>
      <c r="AD49" s="399"/>
      <c r="AE49" s="399"/>
      <c r="AF49" s="399"/>
      <c r="AG49" s="399"/>
      <c r="AH49" s="399"/>
      <c r="AI49" s="399"/>
      <c r="AJ49" s="399"/>
      <c r="AK49" s="399"/>
      <c r="AL49" s="399"/>
      <c r="AM49" s="399"/>
      <c r="AN49" s="399"/>
      <c r="AO49" s="399"/>
      <c r="AP49" s="399"/>
      <c r="AQ49" s="399"/>
      <c r="AR49" s="399"/>
      <c r="AS49" s="399"/>
      <c r="AT49" s="399"/>
      <c r="AU49" s="399"/>
      <c r="AV49" s="399"/>
      <c r="AW49" s="399"/>
      <c r="AX49" s="399"/>
      <c r="AY49" s="399"/>
      <c r="AZ49" s="399"/>
      <c r="BA49" s="399"/>
      <c r="BB49" s="399"/>
      <c r="BC49" s="399"/>
      <c r="BD49" s="399"/>
      <c r="BE49" s="399"/>
      <c r="BF49" s="399"/>
      <c r="BG49" s="399"/>
      <c r="BH49" s="399"/>
      <c r="BI49" s="399"/>
      <c r="BJ49" s="399"/>
      <c r="BK49" s="399"/>
      <c r="BL49" s="399"/>
      <c r="BM49" s="399"/>
      <c r="BN49" s="399"/>
      <c r="BO49" s="399"/>
      <c r="BP49" s="399"/>
      <c r="BQ49" s="399"/>
      <c r="BR49" s="399"/>
      <c r="BS49" s="399"/>
      <c r="BT49" s="399"/>
      <c r="BU49" s="399"/>
      <c r="BV49" s="399"/>
    </row>
    <row r="50" spans="1:74" s="437" customFormat="1" ht="21.95" customHeight="1">
      <c r="A50" s="754" t="s">
        <v>269</v>
      </c>
      <c r="B50" s="799">
        <v>98097.590000000011</v>
      </c>
      <c r="C50" s="799"/>
      <c r="D50" s="827">
        <v>0</v>
      </c>
      <c r="E50" s="827">
        <v>0</v>
      </c>
      <c r="F50" s="828">
        <v>0</v>
      </c>
      <c r="G50" s="800">
        <v>0</v>
      </c>
      <c r="H50" s="429" t="s">
        <v>4</v>
      </c>
      <c r="I50" s="755"/>
      <c r="J50" s="399"/>
      <c r="K50" s="896"/>
      <c r="L50" s="399"/>
      <c r="M50" s="399"/>
      <c r="N50" s="399"/>
      <c r="O50" s="399"/>
      <c r="P50" s="399"/>
      <c r="Q50" s="399"/>
      <c r="R50" s="399"/>
      <c r="S50" s="399"/>
      <c r="T50" s="399"/>
      <c r="U50" s="399"/>
      <c r="V50" s="399"/>
      <c r="W50" s="399"/>
      <c r="X50" s="399"/>
      <c r="Y50" s="399"/>
      <c r="Z50" s="399"/>
      <c r="AA50" s="399"/>
      <c r="AB50" s="399"/>
      <c r="AC50" s="399"/>
      <c r="AD50" s="399"/>
      <c r="AE50" s="399"/>
      <c r="AF50" s="399"/>
      <c r="AG50" s="399"/>
      <c r="AH50" s="399"/>
      <c r="AI50" s="399"/>
      <c r="AJ50" s="399"/>
      <c r="AK50" s="399"/>
      <c r="AL50" s="399"/>
      <c r="AM50" s="399"/>
      <c r="AN50" s="399"/>
      <c r="AO50" s="399"/>
      <c r="AP50" s="399"/>
      <c r="AQ50" s="399"/>
      <c r="AR50" s="399"/>
      <c r="AS50" s="399"/>
      <c r="AT50" s="399"/>
      <c r="AU50" s="399"/>
      <c r="AV50" s="399"/>
      <c r="AW50" s="399"/>
      <c r="AX50" s="399"/>
      <c r="AY50" s="399"/>
      <c r="AZ50" s="399"/>
      <c r="BA50" s="399"/>
      <c r="BB50" s="399"/>
      <c r="BC50" s="399"/>
      <c r="BD50" s="399"/>
      <c r="BE50" s="399"/>
      <c r="BF50" s="399"/>
      <c r="BG50" s="399"/>
      <c r="BH50" s="399"/>
      <c r="BI50" s="399"/>
      <c r="BJ50" s="399"/>
      <c r="BK50" s="399"/>
      <c r="BL50" s="399"/>
      <c r="BM50" s="399"/>
      <c r="BN50" s="399"/>
      <c r="BO50" s="399"/>
      <c r="BP50" s="399"/>
      <c r="BQ50" s="399"/>
      <c r="BR50" s="399"/>
      <c r="BS50" s="399"/>
      <c r="BT50" s="399"/>
      <c r="BU50" s="399"/>
      <c r="BV50" s="399"/>
    </row>
    <row r="51" spans="1:74" s="437" customFormat="1" ht="21.95" customHeight="1">
      <c r="A51" s="754" t="s">
        <v>270</v>
      </c>
      <c r="B51" s="799">
        <v>10751746.590000002</v>
      </c>
      <c r="C51" s="799"/>
      <c r="D51" s="827">
        <v>34193.449999999997</v>
      </c>
      <c r="E51" s="827">
        <v>0</v>
      </c>
      <c r="F51" s="828">
        <v>34193.449999999997</v>
      </c>
      <c r="G51" s="800">
        <v>0</v>
      </c>
      <c r="H51" s="429" t="s">
        <v>4</v>
      </c>
      <c r="I51" s="755"/>
      <c r="J51" s="399"/>
      <c r="K51" s="896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  <c r="W51" s="399"/>
      <c r="X51" s="399"/>
      <c r="Y51" s="399"/>
      <c r="Z51" s="399"/>
      <c r="AA51" s="399"/>
      <c r="AB51" s="399"/>
      <c r="AC51" s="399"/>
      <c r="AD51" s="399"/>
      <c r="AE51" s="399"/>
      <c r="AF51" s="399"/>
      <c r="AG51" s="399"/>
      <c r="AH51" s="399"/>
      <c r="AI51" s="399"/>
      <c r="AJ51" s="399"/>
      <c r="AK51" s="399"/>
      <c r="AL51" s="399"/>
      <c r="AM51" s="399"/>
      <c r="AN51" s="399"/>
      <c r="AO51" s="399"/>
      <c r="AP51" s="399"/>
      <c r="AQ51" s="399"/>
      <c r="AR51" s="399"/>
      <c r="AS51" s="399"/>
      <c r="AT51" s="399"/>
      <c r="AU51" s="399"/>
      <c r="AV51" s="399"/>
      <c r="AW51" s="399"/>
      <c r="AX51" s="399"/>
      <c r="AY51" s="399"/>
      <c r="AZ51" s="399"/>
      <c r="BA51" s="399"/>
      <c r="BB51" s="399"/>
      <c r="BC51" s="399"/>
      <c r="BD51" s="399"/>
      <c r="BE51" s="399"/>
      <c r="BF51" s="399"/>
      <c r="BG51" s="399"/>
      <c r="BH51" s="399"/>
      <c r="BI51" s="399"/>
      <c r="BJ51" s="399"/>
      <c r="BK51" s="399"/>
      <c r="BL51" s="399"/>
      <c r="BM51" s="399"/>
      <c r="BN51" s="399"/>
      <c r="BO51" s="399"/>
      <c r="BP51" s="399"/>
      <c r="BQ51" s="399"/>
      <c r="BR51" s="399"/>
      <c r="BS51" s="399"/>
      <c r="BT51" s="399"/>
      <c r="BU51" s="399"/>
      <c r="BV51" s="399"/>
    </row>
    <row r="52" spans="1:74" s="437" customFormat="1" ht="21.95" customHeight="1">
      <c r="A52" s="754" t="s">
        <v>271</v>
      </c>
      <c r="B52" s="799">
        <v>394934172.28000003</v>
      </c>
      <c r="C52" s="799"/>
      <c r="D52" s="827">
        <v>0</v>
      </c>
      <c r="E52" s="827">
        <v>0</v>
      </c>
      <c r="F52" s="828">
        <v>0</v>
      </c>
      <c r="G52" s="800">
        <v>0</v>
      </c>
      <c r="H52" s="429" t="s">
        <v>4</v>
      </c>
      <c r="I52" s="755"/>
      <c r="J52" s="399"/>
      <c r="K52" s="896"/>
      <c r="L52" s="399"/>
      <c r="M52" s="399"/>
      <c r="N52" s="399"/>
      <c r="O52" s="399"/>
      <c r="P52" s="399"/>
      <c r="Q52" s="399"/>
      <c r="R52" s="399"/>
      <c r="S52" s="399"/>
      <c r="T52" s="399"/>
      <c r="U52" s="399"/>
      <c r="V52" s="399"/>
      <c r="W52" s="399"/>
      <c r="X52" s="399"/>
      <c r="Y52" s="399"/>
      <c r="Z52" s="399"/>
      <c r="AA52" s="399"/>
      <c r="AB52" s="399"/>
      <c r="AC52" s="399"/>
      <c r="AD52" s="399"/>
      <c r="AE52" s="399"/>
      <c r="AF52" s="399"/>
      <c r="AG52" s="399"/>
      <c r="AH52" s="399"/>
      <c r="AI52" s="399"/>
      <c r="AJ52" s="399"/>
      <c r="AK52" s="399"/>
      <c r="AL52" s="399"/>
      <c r="AM52" s="399"/>
      <c r="AN52" s="399"/>
      <c r="AO52" s="399"/>
      <c r="AP52" s="399"/>
      <c r="AQ52" s="399"/>
      <c r="AR52" s="399"/>
      <c r="AS52" s="399"/>
      <c r="AT52" s="399"/>
      <c r="AU52" s="399"/>
      <c r="AV52" s="399"/>
      <c r="AW52" s="399"/>
      <c r="AX52" s="399"/>
      <c r="AY52" s="399"/>
      <c r="AZ52" s="399"/>
      <c r="BA52" s="399"/>
      <c r="BB52" s="399"/>
      <c r="BC52" s="399"/>
      <c r="BD52" s="399"/>
      <c r="BE52" s="399"/>
      <c r="BF52" s="399"/>
      <c r="BG52" s="399"/>
      <c r="BH52" s="399"/>
      <c r="BI52" s="399"/>
      <c r="BJ52" s="399"/>
      <c r="BK52" s="399"/>
      <c r="BL52" s="399"/>
      <c r="BM52" s="399"/>
      <c r="BN52" s="399"/>
      <c r="BO52" s="399"/>
      <c r="BP52" s="399"/>
      <c r="BQ52" s="399"/>
      <c r="BR52" s="399"/>
      <c r="BS52" s="399"/>
      <c r="BT52" s="399"/>
      <c r="BU52" s="399"/>
      <c r="BV52" s="399"/>
    </row>
    <row r="53" spans="1:74" s="437" customFormat="1" ht="21.95" customHeight="1">
      <c r="A53" s="754" t="s">
        <v>595</v>
      </c>
      <c r="B53" s="799">
        <v>245728.43</v>
      </c>
      <c r="C53" s="799"/>
      <c r="D53" s="827">
        <v>0</v>
      </c>
      <c r="E53" s="827">
        <v>0</v>
      </c>
      <c r="F53" s="828">
        <v>0</v>
      </c>
      <c r="G53" s="800">
        <v>0</v>
      </c>
      <c r="H53" s="429" t="s">
        <v>4</v>
      </c>
      <c r="I53" s="755"/>
      <c r="J53" s="399"/>
      <c r="K53" s="896"/>
      <c r="L53" s="399"/>
      <c r="M53" s="399"/>
      <c r="N53" s="399"/>
      <c r="O53" s="399"/>
      <c r="P53" s="399"/>
      <c r="Q53" s="399"/>
      <c r="R53" s="399"/>
      <c r="S53" s="399"/>
      <c r="T53" s="399"/>
      <c r="U53" s="399"/>
      <c r="V53" s="399"/>
      <c r="W53" s="399"/>
      <c r="X53" s="399"/>
      <c r="Y53" s="399"/>
      <c r="Z53" s="399"/>
      <c r="AA53" s="399"/>
      <c r="AB53" s="399"/>
      <c r="AC53" s="399"/>
      <c r="AD53" s="399"/>
      <c r="AE53" s="399"/>
      <c r="AF53" s="399"/>
      <c r="AG53" s="399"/>
      <c r="AH53" s="399"/>
      <c r="AI53" s="399"/>
      <c r="AJ53" s="399"/>
      <c r="AK53" s="399"/>
      <c r="AL53" s="399"/>
      <c r="AM53" s="399"/>
      <c r="AN53" s="399"/>
      <c r="AO53" s="399"/>
      <c r="AP53" s="399"/>
      <c r="AQ53" s="399"/>
      <c r="AR53" s="399"/>
      <c r="AS53" s="399"/>
      <c r="AT53" s="399"/>
      <c r="AU53" s="399"/>
      <c r="AV53" s="399"/>
      <c r="AW53" s="399"/>
      <c r="AX53" s="399"/>
      <c r="AY53" s="399"/>
      <c r="AZ53" s="399"/>
      <c r="BA53" s="399"/>
      <c r="BB53" s="399"/>
      <c r="BC53" s="399"/>
      <c r="BD53" s="399"/>
      <c r="BE53" s="399"/>
      <c r="BF53" s="399"/>
      <c r="BG53" s="399"/>
      <c r="BH53" s="399"/>
      <c r="BI53" s="399"/>
      <c r="BJ53" s="399"/>
      <c r="BK53" s="399"/>
      <c r="BL53" s="399"/>
      <c r="BM53" s="399"/>
      <c r="BN53" s="399"/>
      <c r="BO53" s="399"/>
      <c r="BP53" s="399"/>
      <c r="BQ53" s="399"/>
      <c r="BR53" s="399"/>
      <c r="BS53" s="399"/>
      <c r="BT53" s="399"/>
      <c r="BU53" s="399"/>
      <c r="BV53" s="399"/>
    </row>
    <row r="54" spans="1:74" s="437" customFormat="1" ht="21.95" customHeight="1">
      <c r="A54" s="754" t="s">
        <v>273</v>
      </c>
      <c r="B54" s="799">
        <v>1003097.2900000002</v>
      </c>
      <c r="C54" s="799"/>
      <c r="D54" s="827">
        <v>0</v>
      </c>
      <c r="E54" s="827">
        <v>0</v>
      </c>
      <c r="F54" s="828">
        <v>0</v>
      </c>
      <c r="G54" s="800">
        <v>0</v>
      </c>
      <c r="H54" s="429" t="s">
        <v>4</v>
      </c>
      <c r="I54" s="755"/>
      <c r="J54" s="399"/>
      <c r="K54" s="896"/>
      <c r="L54" s="399"/>
      <c r="M54" s="399"/>
      <c r="N54" s="399"/>
      <c r="O54" s="399"/>
      <c r="P54" s="399"/>
      <c r="Q54" s="399"/>
      <c r="R54" s="399"/>
      <c r="S54" s="399"/>
      <c r="T54" s="399"/>
      <c r="U54" s="399"/>
      <c r="V54" s="399"/>
      <c r="W54" s="399"/>
      <c r="X54" s="399"/>
      <c r="Y54" s="399"/>
      <c r="Z54" s="399"/>
      <c r="AA54" s="399"/>
      <c r="AB54" s="399"/>
      <c r="AC54" s="399"/>
      <c r="AD54" s="399"/>
      <c r="AE54" s="399"/>
      <c r="AF54" s="399"/>
      <c r="AG54" s="399"/>
      <c r="AH54" s="399"/>
      <c r="AI54" s="399"/>
      <c r="AJ54" s="399"/>
      <c r="AK54" s="399"/>
      <c r="AL54" s="399"/>
      <c r="AM54" s="399"/>
      <c r="AN54" s="399"/>
      <c r="AO54" s="399"/>
      <c r="AP54" s="399"/>
      <c r="AQ54" s="399"/>
      <c r="AR54" s="399"/>
      <c r="AS54" s="399"/>
      <c r="AT54" s="399"/>
      <c r="AU54" s="399"/>
      <c r="AV54" s="399"/>
      <c r="AW54" s="399"/>
      <c r="AX54" s="399"/>
      <c r="AY54" s="399"/>
      <c r="AZ54" s="399"/>
      <c r="BA54" s="399"/>
      <c r="BB54" s="399"/>
      <c r="BC54" s="399"/>
      <c r="BD54" s="399"/>
      <c r="BE54" s="399"/>
      <c r="BF54" s="399"/>
      <c r="BG54" s="399"/>
      <c r="BH54" s="399"/>
      <c r="BI54" s="399"/>
      <c r="BJ54" s="399"/>
      <c r="BK54" s="399"/>
      <c r="BL54" s="399"/>
      <c r="BM54" s="399"/>
      <c r="BN54" s="399"/>
      <c r="BO54" s="399"/>
      <c r="BP54" s="399"/>
      <c r="BQ54" s="399"/>
      <c r="BR54" s="399"/>
      <c r="BS54" s="399"/>
      <c r="BT54" s="399"/>
      <c r="BU54" s="399"/>
      <c r="BV54" s="399"/>
    </row>
    <row r="55" spans="1:74" s="437" customFormat="1" ht="21.95" customHeight="1">
      <c r="A55" s="757" t="s">
        <v>274</v>
      </c>
      <c r="B55" s="799">
        <v>67204621.469999999</v>
      </c>
      <c r="C55" s="799"/>
      <c r="D55" s="827">
        <v>16776439.279999999</v>
      </c>
      <c r="E55" s="827">
        <v>0</v>
      </c>
      <c r="F55" s="828">
        <v>16776439.279999999</v>
      </c>
      <c r="G55" s="800">
        <v>0</v>
      </c>
      <c r="H55" s="429" t="s">
        <v>4</v>
      </c>
      <c r="I55" s="755"/>
      <c r="J55" s="399"/>
      <c r="K55" s="896"/>
      <c r="L55" s="399"/>
      <c r="M55" s="399"/>
      <c r="N55" s="399"/>
      <c r="O55" s="399"/>
      <c r="P55" s="399"/>
      <c r="Q55" s="399"/>
      <c r="R55" s="399"/>
      <c r="S55" s="399"/>
      <c r="T55" s="399"/>
      <c r="U55" s="399"/>
      <c r="V55" s="399"/>
      <c r="W55" s="399"/>
      <c r="X55" s="399"/>
      <c r="Y55" s="399"/>
      <c r="Z55" s="399"/>
      <c r="AA55" s="399"/>
      <c r="AB55" s="399"/>
      <c r="AC55" s="399"/>
      <c r="AD55" s="399"/>
      <c r="AE55" s="399"/>
      <c r="AF55" s="399"/>
      <c r="AG55" s="399"/>
      <c r="AH55" s="399"/>
      <c r="AI55" s="399"/>
      <c r="AJ55" s="399"/>
      <c r="AK55" s="399"/>
      <c r="AL55" s="399"/>
      <c r="AM55" s="399"/>
      <c r="AN55" s="399"/>
      <c r="AO55" s="399"/>
      <c r="AP55" s="399"/>
      <c r="AQ55" s="399"/>
      <c r="AR55" s="399"/>
      <c r="AS55" s="399"/>
      <c r="AT55" s="399"/>
      <c r="AU55" s="399"/>
      <c r="AV55" s="399"/>
      <c r="AW55" s="399"/>
      <c r="AX55" s="399"/>
      <c r="AY55" s="399"/>
      <c r="AZ55" s="399"/>
      <c r="BA55" s="399"/>
      <c r="BB55" s="399"/>
      <c r="BC55" s="399"/>
      <c r="BD55" s="399"/>
      <c r="BE55" s="399"/>
      <c r="BF55" s="399"/>
      <c r="BG55" s="399"/>
      <c r="BH55" s="399"/>
      <c r="BI55" s="399"/>
      <c r="BJ55" s="399"/>
      <c r="BK55" s="399"/>
      <c r="BL55" s="399"/>
      <c r="BM55" s="399"/>
      <c r="BN55" s="399"/>
      <c r="BO55" s="399"/>
      <c r="BP55" s="399"/>
      <c r="BQ55" s="399"/>
      <c r="BR55" s="399"/>
      <c r="BS55" s="399"/>
      <c r="BT55" s="399"/>
      <c r="BU55" s="399"/>
      <c r="BV55" s="399"/>
    </row>
    <row r="56" spans="1:74" s="437" customFormat="1" ht="21.75" customHeight="1">
      <c r="A56" s="754" t="s">
        <v>275</v>
      </c>
      <c r="B56" s="799">
        <v>102199683.05999999</v>
      </c>
      <c r="C56" s="799"/>
      <c r="D56" s="827">
        <v>0</v>
      </c>
      <c r="E56" s="827">
        <v>0</v>
      </c>
      <c r="F56" s="828">
        <v>0</v>
      </c>
      <c r="G56" s="800">
        <v>0</v>
      </c>
      <c r="H56" s="429" t="s">
        <v>4</v>
      </c>
      <c r="I56" s="755"/>
      <c r="J56" s="399"/>
      <c r="K56" s="896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399"/>
      <c r="AA56" s="399"/>
      <c r="AB56" s="399"/>
      <c r="AC56" s="399"/>
      <c r="AD56" s="399"/>
      <c r="AE56" s="399"/>
      <c r="AF56" s="399"/>
      <c r="AG56" s="399"/>
      <c r="AH56" s="399"/>
      <c r="AI56" s="399"/>
      <c r="AJ56" s="399"/>
      <c r="AK56" s="399"/>
      <c r="AL56" s="399"/>
      <c r="AM56" s="399"/>
      <c r="AN56" s="399"/>
      <c r="AO56" s="399"/>
      <c r="AP56" s="399"/>
      <c r="AQ56" s="399"/>
      <c r="AR56" s="399"/>
      <c r="AS56" s="399"/>
      <c r="AT56" s="399"/>
      <c r="AU56" s="399"/>
      <c r="AV56" s="399"/>
      <c r="AW56" s="399"/>
      <c r="AX56" s="399"/>
      <c r="AY56" s="399"/>
      <c r="AZ56" s="399"/>
      <c r="BA56" s="399"/>
      <c r="BB56" s="399"/>
      <c r="BC56" s="399"/>
      <c r="BD56" s="399"/>
      <c r="BE56" s="399"/>
      <c r="BF56" s="399"/>
      <c r="BG56" s="399"/>
      <c r="BH56" s="399"/>
      <c r="BI56" s="399"/>
      <c r="BJ56" s="399"/>
      <c r="BK56" s="399"/>
      <c r="BL56" s="399"/>
      <c r="BM56" s="399"/>
      <c r="BN56" s="399"/>
      <c r="BO56" s="399"/>
      <c r="BP56" s="399"/>
      <c r="BQ56" s="399"/>
      <c r="BR56" s="399"/>
      <c r="BS56" s="399"/>
      <c r="BT56" s="399"/>
      <c r="BU56" s="399"/>
      <c r="BV56" s="399"/>
    </row>
    <row r="57" spans="1:74" s="437" customFormat="1" ht="21.75" customHeight="1">
      <c r="A57" s="754" t="s">
        <v>276</v>
      </c>
      <c r="B57" s="799">
        <v>5690199.6600000011</v>
      </c>
      <c r="C57" s="799"/>
      <c r="D57" s="827">
        <v>0</v>
      </c>
      <c r="E57" s="827">
        <v>0</v>
      </c>
      <c r="F57" s="828">
        <v>0</v>
      </c>
      <c r="G57" s="800">
        <v>0</v>
      </c>
      <c r="H57" s="429" t="s">
        <v>4</v>
      </c>
      <c r="I57" s="755"/>
      <c r="J57" s="399"/>
      <c r="K57" s="896"/>
      <c r="L57" s="399"/>
      <c r="M57" s="399"/>
      <c r="N57" s="399"/>
      <c r="O57" s="399"/>
      <c r="P57" s="399"/>
      <c r="Q57" s="399"/>
      <c r="R57" s="399"/>
      <c r="S57" s="399"/>
      <c r="T57" s="399"/>
      <c r="U57" s="399"/>
      <c r="V57" s="399"/>
      <c r="W57" s="399"/>
      <c r="X57" s="399"/>
      <c r="Y57" s="399"/>
      <c r="Z57" s="399"/>
      <c r="AA57" s="399"/>
      <c r="AB57" s="399"/>
      <c r="AC57" s="399"/>
      <c r="AD57" s="399"/>
      <c r="AE57" s="399"/>
      <c r="AF57" s="399"/>
      <c r="AG57" s="399"/>
      <c r="AH57" s="399"/>
      <c r="AI57" s="399"/>
      <c r="AJ57" s="399"/>
      <c r="AK57" s="399"/>
      <c r="AL57" s="399"/>
      <c r="AM57" s="399"/>
      <c r="AN57" s="399"/>
      <c r="AO57" s="399"/>
      <c r="AP57" s="399"/>
      <c r="AQ57" s="399"/>
      <c r="AR57" s="399"/>
      <c r="AS57" s="399"/>
      <c r="AT57" s="399"/>
      <c r="AU57" s="399"/>
      <c r="AV57" s="399"/>
      <c r="AW57" s="399"/>
      <c r="AX57" s="399"/>
      <c r="AY57" s="399"/>
      <c r="AZ57" s="399"/>
      <c r="BA57" s="399"/>
      <c r="BB57" s="399"/>
      <c r="BC57" s="399"/>
      <c r="BD57" s="399"/>
      <c r="BE57" s="399"/>
      <c r="BF57" s="399"/>
      <c r="BG57" s="399"/>
      <c r="BH57" s="399"/>
      <c r="BI57" s="399"/>
      <c r="BJ57" s="399"/>
      <c r="BK57" s="399"/>
      <c r="BL57" s="399"/>
      <c r="BM57" s="399"/>
      <c r="BN57" s="399"/>
      <c r="BO57" s="399"/>
      <c r="BP57" s="399"/>
      <c r="BQ57" s="399"/>
      <c r="BR57" s="399"/>
      <c r="BS57" s="399"/>
      <c r="BT57" s="399"/>
      <c r="BU57" s="399"/>
      <c r="BV57" s="399"/>
    </row>
    <row r="58" spans="1:74" s="437" customFormat="1" ht="21.75" customHeight="1">
      <c r="A58" s="756" t="s">
        <v>277</v>
      </c>
      <c r="B58" s="799">
        <v>1175906.7900000005</v>
      </c>
      <c r="C58" s="799"/>
      <c r="D58" s="827">
        <v>0</v>
      </c>
      <c r="E58" s="827">
        <v>0</v>
      </c>
      <c r="F58" s="828">
        <v>0</v>
      </c>
      <c r="G58" s="800">
        <v>0</v>
      </c>
      <c r="H58" s="429" t="s">
        <v>4</v>
      </c>
      <c r="I58" s="755"/>
      <c r="J58" s="399"/>
      <c r="K58" s="896"/>
      <c r="L58" s="399"/>
      <c r="M58" s="399"/>
      <c r="N58" s="399"/>
      <c r="O58" s="399"/>
      <c r="P58" s="399"/>
      <c r="Q58" s="399"/>
      <c r="R58" s="399"/>
      <c r="S58" s="399"/>
      <c r="T58" s="399"/>
      <c r="U58" s="399"/>
      <c r="V58" s="399"/>
      <c r="W58" s="399"/>
      <c r="X58" s="399"/>
      <c r="Y58" s="399"/>
      <c r="Z58" s="399"/>
      <c r="AA58" s="399"/>
      <c r="AB58" s="399"/>
      <c r="AC58" s="399"/>
      <c r="AD58" s="399"/>
      <c r="AE58" s="399"/>
      <c r="AF58" s="399"/>
      <c r="AG58" s="399"/>
      <c r="AH58" s="399"/>
      <c r="AI58" s="399"/>
      <c r="AJ58" s="399"/>
      <c r="AK58" s="399"/>
      <c r="AL58" s="399"/>
      <c r="AM58" s="399"/>
      <c r="AN58" s="399"/>
      <c r="AO58" s="399"/>
      <c r="AP58" s="399"/>
      <c r="AQ58" s="399"/>
      <c r="AR58" s="399"/>
      <c r="AS58" s="399"/>
      <c r="AT58" s="399"/>
      <c r="AU58" s="399"/>
      <c r="AV58" s="399"/>
      <c r="AW58" s="399"/>
      <c r="AX58" s="399"/>
      <c r="AY58" s="399"/>
      <c r="AZ58" s="399"/>
      <c r="BA58" s="399"/>
      <c r="BB58" s="399"/>
      <c r="BC58" s="399"/>
      <c r="BD58" s="399"/>
      <c r="BE58" s="399"/>
      <c r="BF58" s="399"/>
      <c r="BG58" s="399"/>
      <c r="BH58" s="399"/>
      <c r="BI58" s="399"/>
      <c r="BJ58" s="399"/>
      <c r="BK58" s="399"/>
      <c r="BL58" s="399"/>
      <c r="BM58" s="399"/>
      <c r="BN58" s="399"/>
      <c r="BO58" s="399"/>
      <c r="BP58" s="399"/>
      <c r="BQ58" s="399"/>
      <c r="BR58" s="399"/>
      <c r="BS58" s="399"/>
      <c r="BT58" s="399"/>
      <c r="BU58" s="399"/>
      <c r="BV58" s="399"/>
    </row>
    <row r="59" spans="1:74" s="437" customFormat="1" ht="21.75" customHeight="1">
      <c r="A59" s="754" t="s">
        <v>278</v>
      </c>
      <c r="B59" s="799">
        <v>29000</v>
      </c>
      <c r="C59" s="799"/>
      <c r="D59" s="827">
        <v>0</v>
      </c>
      <c r="E59" s="827">
        <v>0</v>
      </c>
      <c r="F59" s="828">
        <v>0</v>
      </c>
      <c r="G59" s="800">
        <v>0</v>
      </c>
      <c r="H59" s="429" t="s">
        <v>4</v>
      </c>
      <c r="I59" s="755"/>
      <c r="J59" s="399"/>
      <c r="K59" s="896"/>
      <c r="L59" s="399"/>
      <c r="M59" s="399"/>
      <c r="N59" s="399"/>
      <c r="O59" s="399"/>
      <c r="P59" s="399"/>
      <c r="Q59" s="399"/>
      <c r="R59" s="399"/>
      <c r="S59" s="399"/>
      <c r="T59" s="399"/>
      <c r="U59" s="399"/>
      <c r="V59" s="399"/>
      <c r="W59" s="399"/>
      <c r="X59" s="399"/>
      <c r="Y59" s="399"/>
      <c r="Z59" s="399"/>
      <c r="AA59" s="399"/>
      <c r="AB59" s="399"/>
      <c r="AC59" s="399"/>
      <c r="AD59" s="399"/>
      <c r="AE59" s="399"/>
      <c r="AF59" s="399"/>
      <c r="AG59" s="399"/>
      <c r="AH59" s="399"/>
      <c r="AI59" s="399"/>
      <c r="AJ59" s="399"/>
      <c r="AK59" s="399"/>
      <c r="AL59" s="399"/>
      <c r="AM59" s="399"/>
      <c r="AN59" s="399"/>
      <c r="AO59" s="399"/>
      <c r="AP59" s="399"/>
      <c r="AQ59" s="399"/>
      <c r="AR59" s="399"/>
      <c r="AS59" s="399"/>
      <c r="AT59" s="399"/>
      <c r="AU59" s="399"/>
      <c r="AV59" s="399"/>
      <c r="AW59" s="399"/>
      <c r="AX59" s="399"/>
      <c r="AY59" s="399"/>
      <c r="AZ59" s="399"/>
      <c r="BA59" s="399"/>
      <c r="BB59" s="399"/>
      <c r="BC59" s="399"/>
      <c r="BD59" s="399"/>
      <c r="BE59" s="399"/>
      <c r="BF59" s="399"/>
      <c r="BG59" s="399"/>
      <c r="BH59" s="399"/>
      <c r="BI59" s="399"/>
      <c r="BJ59" s="399"/>
      <c r="BK59" s="399"/>
      <c r="BL59" s="399"/>
      <c r="BM59" s="399"/>
      <c r="BN59" s="399"/>
      <c r="BO59" s="399"/>
      <c r="BP59" s="399"/>
      <c r="BQ59" s="399"/>
      <c r="BR59" s="399"/>
      <c r="BS59" s="399"/>
      <c r="BT59" s="399"/>
      <c r="BU59" s="399"/>
      <c r="BV59" s="399"/>
    </row>
    <row r="60" spans="1:74" s="437" customFormat="1" ht="21.75" customHeight="1">
      <c r="A60" s="754" t="s">
        <v>279</v>
      </c>
      <c r="B60" s="799">
        <v>977469.04</v>
      </c>
      <c r="C60" s="799"/>
      <c r="D60" s="827">
        <v>0</v>
      </c>
      <c r="E60" s="827">
        <v>0</v>
      </c>
      <c r="F60" s="828">
        <v>0</v>
      </c>
      <c r="G60" s="800">
        <v>0</v>
      </c>
      <c r="H60" s="429" t="s">
        <v>4</v>
      </c>
      <c r="I60" s="755"/>
      <c r="J60" s="399"/>
      <c r="K60" s="896"/>
      <c r="L60" s="399"/>
      <c r="M60" s="399"/>
      <c r="N60" s="399"/>
      <c r="O60" s="399"/>
      <c r="P60" s="399"/>
      <c r="Q60" s="399"/>
      <c r="R60" s="399"/>
      <c r="S60" s="399"/>
      <c r="T60" s="399"/>
      <c r="U60" s="399"/>
      <c r="V60" s="399"/>
      <c r="W60" s="399"/>
      <c r="X60" s="399"/>
      <c r="Y60" s="399"/>
      <c r="Z60" s="399"/>
      <c r="AA60" s="399"/>
      <c r="AB60" s="399"/>
      <c r="AC60" s="399"/>
      <c r="AD60" s="399"/>
      <c r="AE60" s="399"/>
      <c r="AF60" s="399"/>
      <c r="AG60" s="399"/>
      <c r="AH60" s="399"/>
      <c r="AI60" s="399"/>
      <c r="AJ60" s="399"/>
      <c r="AK60" s="399"/>
      <c r="AL60" s="399"/>
      <c r="AM60" s="399"/>
      <c r="AN60" s="399"/>
      <c r="AO60" s="399"/>
      <c r="AP60" s="399"/>
      <c r="AQ60" s="399"/>
      <c r="AR60" s="399"/>
      <c r="AS60" s="399"/>
      <c r="AT60" s="399"/>
      <c r="AU60" s="399"/>
      <c r="AV60" s="399"/>
      <c r="AW60" s="399"/>
      <c r="AX60" s="399"/>
      <c r="AY60" s="399"/>
      <c r="AZ60" s="399"/>
      <c r="BA60" s="399"/>
      <c r="BB60" s="399"/>
      <c r="BC60" s="399"/>
      <c r="BD60" s="399"/>
      <c r="BE60" s="399"/>
      <c r="BF60" s="399"/>
      <c r="BG60" s="399"/>
      <c r="BH60" s="399"/>
      <c r="BI60" s="399"/>
      <c r="BJ60" s="399"/>
      <c r="BK60" s="399"/>
      <c r="BL60" s="399"/>
      <c r="BM60" s="399"/>
      <c r="BN60" s="399"/>
      <c r="BO60" s="399"/>
      <c r="BP60" s="399"/>
      <c r="BQ60" s="399"/>
      <c r="BR60" s="399"/>
      <c r="BS60" s="399"/>
      <c r="BT60" s="399"/>
      <c r="BU60" s="399"/>
      <c r="BV60" s="399"/>
    </row>
    <row r="61" spans="1:74" s="437" customFormat="1" ht="21.75" customHeight="1">
      <c r="A61" s="754" t="s">
        <v>748</v>
      </c>
      <c r="B61" s="799">
        <v>2421447.5099999998</v>
      </c>
      <c r="C61" s="799"/>
      <c r="D61" s="827">
        <v>0</v>
      </c>
      <c r="E61" s="827">
        <v>0</v>
      </c>
      <c r="F61" s="828">
        <v>0</v>
      </c>
      <c r="G61" s="800">
        <v>0</v>
      </c>
      <c r="H61" s="429"/>
      <c r="I61" s="755"/>
      <c r="J61" s="399"/>
      <c r="K61" s="896"/>
      <c r="L61" s="399"/>
      <c r="M61" s="399"/>
      <c r="N61" s="399"/>
      <c r="O61" s="399"/>
      <c r="P61" s="399"/>
      <c r="Q61" s="399"/>
      <c r="R61" s="399"/>
      <c r="S61" s="399"/>
      <c r="T61" s="399"/>
      <c r="U61" s="399"/>
      <c r="V61" s="399"/>
      <c r="W61" s="399"/>
      <c r="X61" s="399"/>
      <c r="Y61" s="399"/>
      <c r="Z61" s="399"/>
      <c r="AA61" s="399"/>
      <c r="AB61" s="399"/>
      <c r="AC61" s="399"/>
      <c r="AD61" s="399"/>
      <c r="AE61" s="399"/>
      <c r="AF61" s="399"/>
      <c r="AG61" s="399"/>
      <c r="AH61" s="399"/>
      <c r="AI61" s="399"/>
      <c r="AJ61" s="399"/>
      <c r="AK61" s="399"/>
      <c r="AL61" s="399"/>
      <c r="AM61" s="399"/>
      <c r="AN61" s="399"/>
      <c r="AO61" s="399"/>
      <c r="AP61" s="399"/>
      <c r="AQ61" s="399"/>
      <c r="AR61" s="399"/>
      <c r="AS61" s="399"/>
      <c r="AT61" s="399"/>
      <c r="AU61" s="399"/>
      <c r="AV61" s="399"/>
      <c r="AW61" s="399"/>
      <c r="AX61" s="399"/>
      <c r="AY61" s="399"/>
      <c r="AZ61" s="399"/>
      <c r="BA61" s="399"/>
      <c r="BB61" s="399"/>
      <c r="BC61" s="399"/>
      <c r="BD61" s="399"/>
      <c r="BE61" s="399"/>
      <c r="BF61" s="399"/>
      <c r="BG61" s="399"/>
      <c r="BH61" s="399"/>
      <c r="BI61" s="399"/>
      <c r="BJ61" s="399"/>
      <c r="BK61" s="399"/>
      <c r="BL61" s="399"/>
      <c r="BM61" s="399"/>
      <c r="BN61" s="399"/>
      <c r="BO61" s="399"/>
      <c r="BP61" s="399"/>
      <c r="BQ61" s="399"/>
      <c r="BR61" s="399"/>
      <c r="BS61" s="399"/>
      <c r="BT61" s="399"/>
      <c r="BU61" s="399"/>
      <c r="BV61" s="399"/>
    </row>
    <row r="62" spans="1:74" s="437" customFormat="1" ht="21.75" customHeight="1">
      <c r="A62" s="754" t="s">
        <v>280</v>
      </c>
      <c r="B62" s="799">
        <v>58094.689999999995</v>
      </c>
      <c r="C62" s="799"/>
      <c r="D62" s="827">
        <v>0</v>
      </c>
      <c r="E62" s="827">
        <v>0</v>
      </c>
      <c r="F62" s="828">
        <v>0</v>
      </c>
      <c r="G62" s="800">
        <v>0</v>
      </c>
      <c r="H62" s="429"/>
      <c r="I62" s="755"/>
      <c r="J62" s="399"/>
      <c r="K62" s="896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99"/>
      <c r="W62" s="399"/>
      <c r="X62" s="399"/>
      <c r="Y62" s="399"/>
      <c r="Z62" s="399"/>
      <c r="AA62" s="399"/>
      <c r="AB62" s="399"/>
      <c r="AC62" s="399"/>
      <c r="AD62" s="399"/>
      <c r="AE62" s="399"/>
      <c r="AF62" s="399"/>
      <c r="AG62" s="399"/>
      <c r="AH62" s="399"/>
      <c r="AI62" s="399"/>
      <c r="AJ62" s="399"/>
      <c r="AK62" s="399"/>
      <c r="AL62" s="399"/>
      <c r="AM62" s="399"/>
      <c r="AN62" s="399"/>
      <c r="AO62" s="399"/>
      <c r="AP62" s="399"/>
      <c r="AQ62" s="399"/>
      <c r="AR62" s="399"/>
      <c r="AS62" s="399"/>
      <c r="AT62" s="399"/>
      <c r="AU62" s="399"/>
      <c r="AV62" s="399"/>
      <c r="AW62" s="399"/>
      <c r="AX62" s="399"/>
      <c r="AY62" s="399"/>
      <c r="AZ62" s="399"/>
      <c r="BA62" s="399"/>
      <c r="BB62" s="399"/>
      <c r="BC62" s="399"/>
      <c r="BD62" s="399"/>
      <c r="BE62" s="399"/>
      <c r="BF62" s="399"/>
      <c r="BG62" s="399"/>
      <c r="BH62" s="399"/>
      <c r="BI62" s="399"/>
      <c r="BJ62" s="399"/>
      <c r="BK62" s="399"/>
      <c r="BL62" s="399"/>
      <c r="BM62" s="399"/>
      <c r="BN62" s="399"/>
      <c r="BO62" s="399"/>
      <c r="BP62" s="399"/>
      <c r="BQ62" s="399"/>
      <c r="BR62" s="399"/>
      <c r="BS62" s="399"/>
      <c r="BT62" s="399"/>
      <c r="BU62" s="399"/>
      <c r="BV62" s="399"/>
    </row>
    <row r="63" spans="1:74" s="437" customFormat="1" ht="21.75" customHeight="1">
      <c r="A63" s="754" t="s">
        <v>596</v>
      </c>
      <c r="B63" s="799">
        <v>631046.59</v>
      </c>
      <c r="C63" s="799"/>
      <c r="D63" s="827">
        <v>0</v>
      </c>
      <c r="E63" s="827">
        <v>0</v>
      </c>
      <c r="F63" s="828">
        <v>0</v>
      </c>
      <c r="G63" s="800">
        <v>0</v>
      </c>
      <c r="H63" s="429" t="s">
        <v>4</v>
      </c>
      <c r="I63" s="755"/>
      <c r="J63" s="399"/>
      <c r="K63" s="896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  <c r="AG63" s="399"/>
      <c r="AH63" s="399"/>
      <c r="AI63" s="399"/>
      <c r="AJ63" s="399"/>
      <c r="AK63" s="399"/>
      <c r="AL63" s="399"/>
      <c r="AM63" s="399"/>
      <c r="AN63" s="399"/>
      <c r="AO63" s="399"/>
      <c r="AP63" s="399"/>
      <c r="AQ63" s="399"/>
      <c r="AR63" s="399"/>
      <c r="AS63" s="399"/>
      <c r="AT63" s="399"/>
      <c r="AU63" s="399"/>
      <c r="AV63" s="399"/>
      <c r="AW63" s="399"/>
      <c r="AX63" s="399"/>
      <c r="AY63" s="399"/>
      <c r="AZ63" s="399"/>
      <c r="BA63" s="399"/>
      <c r="BB63" s="399"/>
      <c r="BC63" s="399"/>
      <c r="BD63" s="399"/>
      <c r="BE63" s="399"/>
      <c r="BF63" s="399"/>
      <c r="BG63" s="399"/>
      <c r="BH63" s="399"/>
      <c r="BI63" s="399"/>
      <c r="BJ63" s="399"/>
      <c r="BK63" s="399"/>
      <c r="BL63" s="399"/>
      <c r="BM63" s="399"/>
      <c r="BN63" s="399"/>
      <c r="BO63" s="399"/>
      <c r="BP63" s="399"/>
      <c r="BQ63" s="399"/>
      <c r="BR63" s="399"/>
      <c r="BS63" s="399"/>
      <c r="BT63" s="399"/>
      <c r="BU63" s="399"/>
      <c r="BV63" s="399"/>
    </row>
    <row r="64" spans="1:74" s="437" customFormat="1" ht="21.75" customHeight="1">
      <c r="A64" s="754" t="s">
        <v>282</v>
      </c>
      <c r="B64" s="799">
        <v>220257.69</v>
      </c>
      <c r="C64" s="799"/>
      <c r="D64" s="827">
        <v>0</v>
      </c>
      <c r="E64" s="827">
        <v>0</v>
      </c>
      <c r="F64" s="828">
        <v>0</v>
      </c>
      <c r="G64" s="800">
        <v>0</v>
      </c>
      <c r="H64" s="429" t="s">
        <v>4</v>
      </c>
      <c r="I64" s="755"/>
      <c r="J64" s="399"/>
      <c r="K64" s="896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399"/>
      <c r="AC64" s="399"/>
      <c r="AD64" s="399"/>
      <c r="AE64" s="399"/>
      <c r="AF64" s="399"/>
      <c r="AG64" s="399"/>
      <c r="AH64" s="399"/>
      <c r="AI64" s="399"/>
      <c r="AJ64" s="399"/>
      <c r="AK64" s="399"/>
      <c r="AL64" s="399"/>
      <c r="AM64" s="399"/>
      <c r="AN64" s="399"/>
      <c r="AO64" s="399"/>
      <c r="AP64" s="399"/>
      <c r="AQ64" s="399"/>
      <c r="AR64" s="399"/>
      <c r="AS64" s="399"/>
      <c r="AT64" s="399"/>
      <c r="AU64" s="399"/>
      <c r="AV64" s="399"/>
      <c r="AW64" s="399"/>
      <c r="AX64" s="399"/>
      <c r="AY64" s="399"/>
      <c r="AZ64" s="399"/>
      <c r="BA64" s="399"/>
      <c r="BB64" s="399"/>
      <c r="BC64" s="399"/>
      <c r="BD64" s="399"/>
      <c r="BE64" s="399"/>
      <c r="BF64" s="399"/>
      <c r="BG64" s="399"/>
      <c r="BH64" s="399"/>
      <c r="BI64" s="399"/>
      <c r="BJ64" s="399"/>
      <c r="BK64" s="399"/>
      <c r="BL64" s="399"/>
      <c r="BM64" s="399"/>
      <c r="BN64" s="399"/>
      <c r="BO64" s="399"/>
      <c r="BP64" s="399"/>
      <c r="BQ64" s="399"/>
      <c r="BR64" s="399"/>
      <c r="BS64" s="399"/>
      <c r="BT64" s="399"/>
      <c r="BU64" s="399"/>
      <c r="BV64" s="399"/>
    </row>
    <row r="65" spans="1:76" s="437" customFormat="1" ht="21.75" customHeight="1">
      <c r="A65" s="754" t="s">
        <v>756</v>
      </c>
      <c r="B65" s="799">
        <v>982757.11</v>
      </c>
      <c r="C65" s="799"/>
      <c r="D65" s="827">
        <v>0</v>
      </c>
      <c r="E65" s="827">
        <v>0</v>
      </c>
      <c r="F65" s="828">
        <v>0</v>
      </c>
      <c r="G65" s="800">
        <v>0</v>
      </c>
      <c r="H65" s="429"/>
      <c r="I65" s="755"/>
      <c r="J65" s="399"/>
      <c r="K65" s="896"/>
      <c r="L65" s="399"/>
      <c r="M65" s="399"/>
      <c r="N65" s="399"/>
      <c r="O65" s="399"/>
      <c r="P65" s="399"/>
      <c r="Q65" s="399"/>
      <c r="R65" s="399"/>
      <c r="S65" s="399"/>
      <c r="T65" s="399"/>
      <c r="U65" s="399"/>
      <c r="V65" s="399"/>
      <c r="W65" s="399"/>
      <c r="X65" s="399"/>
      <c r="Y65" s="399"/>
      <c r="Z65" s="399"/>
      <c r="AA65" s="399"/>
      <c r="AB65" s="399"/>
      <c r="AC65" s="399"/>
      <c r="AD65" s="399"/>
      <c r="AE65" s="399"/>
      <c r="AF65" s="399"/>
      <c r="AG65" s="399"/>
      <c r="AH65" s="399"/>
      <c r="AI65" s="399"/>
      <c r="AJ65" s="399"/>
      <c r="AK65" s="399"/>
      <c r="AL65" s="399"/>
      <c r="AM65" s="399"/>
      <c r="AN65" s="399"/>
      <c r="AO65" s="399"/>
      <c r="AP65" s="399"/>
      <c r="AQ65" s="399"/>
      <c r="AR65" s="399"/>
      <c r="AS65" s="399"/>
      <c r="AT65" s="399"/>
      <c r="AU65" s="399"/>
      <c r="AV65" s="399"/>
      <c r="AW65" s="399"/>
      <c r="AX65" s="399"/>
      <c r="AY65" s="399"/>
      <c r="AZ65" s="399"/>
      <c r="BA65" s="399"/>
      <c r="BB65" s="399"/>
      <c r="BC65" s="399"/>
      <c r="BD65" s="399"/>
      <c r="BE65" s="399"/>
      <c r="BF65" s="399"/>
      <c r="BG65" s="399"/>
      <c r="BH65" s="399"/>
      <c r="BI65" s="399"/>
      <c r="BJ65" s="399"/>
      <c r="BK65" s="399"/>
      <c r="BL65" s="399"/>
      <c r="BM65" s="399"/>
      <c r="BN65" s="399"/>
      <c r="BO65" s="399"/>
      <c r="BP65" s="399"/>
      <c r="BQ65" s="399"/>
      <c r="BR65" s="399"/>
      <c r="BS65" s="399"/>
      <c r="BT65" s="399"/>
      <c r="BU65" s="399"/>
      <c r="BV65" s="399"/>
    </row>
    <row r="66" spans="1:76" s="437" customFormat="1" ht="21.75" customHeight="1">
      <c r="A66" s="754" t="s">
        <v>283</v>
      </c>
      <c r="B66" s="799">
        <v>3338981.53</v>
      </c>
      <c r="C66" s="799"/>
      <c r="D66" s="827">
        <v>0</v>
      </c>
      <c r="E66" s="827">
        <v>0</v>
      </c>
      <c r="F66" s="828">
        <v>0</v>
      </c>
      <c r="G66" s="800">
        <v>0</v>
      </c>
      <c r="H66" s="429" t="s">
        <v>4</v>
      </c>
      <c r="I66" s="755"/>
      <c r="J66" s="399"/>
      <c r="K66" s="896"/>
      <c r="L66" s="399"/>
      <c r="M66" s="399"/>
      <c r="N66" s="399"/>
      <c r="O66" s="399"/>
      <c r="P66" s="399"/>
      <c r="Q66" s="399"/>
      <c r="R66" s="399"/>
      <c r="S66" s="399"/>
      <c r="T66" s="399"/>
      <c r="U66" s="399"/>
      <c r="V66" s="399"/>
      <c r="W66" s="399"/>
      <c r="X66" s="399"/>
      <c r="Y66" s="399"/>
      <c r="Z66" s="399"/>
      <c r="AA66" s="399"/>
      <c r="AB66" s="399"/>
      <c r="AC66" s="399"/>
      <c r="AD66" s="399"/>
      <c r="AE66" s="399"/>
      <c r="AF66" s="399"/>
      <c r="AG66" s="399"/>
      <c r="AH66" s="399"/>
      <c r="AI66" s="399"/>
      <c r="AJ66" s="399"/>
      <c r="AK66" s="399"/>
      <c r="AL66" s="399"/>
      <c r="AM66" s="399"/>
      <c r="AN66" s="399"/>
      <c r="AO66" s="399"/>
      <c r="AP66" s="399"/>
      <c r="AQ66" s="399"/>
      <c r="AR66" s="399"/>
      <c r="AS66" s="399"/>
      <c r="AT66" s="399"/>
      <c r="AU66" s="399"/>
      <c r="AV66" s="399"/>
      <c r="AW66" s="399"/>
      <c r="AX66" s="399"/>
      <c r="AY66" s="399"/>
      <c r="AZ66" s="399"/>
      <c r="BA66" s="399"/>
      <c r="BB66" s="399"/>
      <c r="BC66" s="399"/>
      <c r="BD66" s="399"/>
      <c r="BE66" s="399"/>
      <c r="BF66" s="399"/>
      <c r="BG66" s="399"/>
      <c r="BH66" s="399"/>
      <c r="BI66" s="399"/>
      <c r="BJ66" s="399"/>
      <c r="BK66" s="399"/>
      <c r="BL66" s="399"/>
      <c r="BM66" s="399"/>
      <c r="BN66" s="399"/>
      <c r="BO66" s="399"/>
      <c r="BP66" s="399"/>
      <c r="BQ66" s="399"/>
      <c r="BR66" s="399"/>
      <c r="BS66" s="399"/>
      <c r="BT66" s="399"/>
      <c r="BU66" s="399"/>
      <c r="BV66" s="399"/>
    </row>
    <row r="67" spans="1:76" s="437" customFormat="1" ht="21.95" customHeight="1">
      <c r="A67" s="754" t="s">
        <v>284</v>
      </c>
      <c r="B67" s="799">
        <v>7932108.209999999</v>
      </c>
      <c r="C67" s="799"/>
      <c r="D67" s="827">
        <v>0</v>
      </c>
      <c r="E67" s="827">
        <v>0</v>
      </c>
      <c r="F67" s="828">
        <v>0</v>
      </c>
      <c r="G67" s="800">
        <v>0</v>
      </c>
      <c r="H67" s="429" t="s">
        <v>4</v>
      </c>
      <c r="I67" s="755"/>
      <c r="J67" s="399"/>
      <c r="K67" s="896"/>
      <c r="L67" s="399"/>
      <c r="M67" s="399"/>
      <c r="N67" s="399"/>
      <c r="O67" s="399"/>
      <c r="P67" s="399"/>
      <c r="Q67" s="399"/>
      <c r="R67" s="399"/>
      <c r="S67" s="399"/>
      <c r="T67" s="399"/>
      <c r="U67" s="399"/>
      <c r="V67" s="399"/>
      <c r="W67" s="399"/>
      <c r="X67" s="399"/>
      <c r="Y67" s="399"/>
      <c r="Z67" s="399"/>
      <c r="AA67" s="399"/>
      <c r="AB67" s="399"/>
      <c r="AC67" s="399"/>
      <c r="AD67" s="399"/>
      <c r="AE67" s="399"/>
      <c r="AF67" s="399"/>
      <c r="AG67" s="399"/>
      <c r="AH67" s="399"/>
      <c r="AI67" s="399"/>
      <c r="AJ67" s="399"/>
      <c r="AK67" s="399"/>
      <c r="AL67" s="399"/>
      <c r="AM67" s="399"/>
      <c r="AN67" s="399"/>
      <c r="AO67" s="399"/>
      <c r="AP67" s="399"/>
      <c r="AQ67" s="399"/>
      <c r="AR67" s="399"/>
      <c r="AS67" s="399"/>
      <c r="AT67" s="399"/>
      <c r="AU67" s="399"/>
      <c r="AV67" s="399"/>
      <c r="AW67" s="399"/>
      <c r="AX67" s="399"/>
      <c r="AY67" s="399"/>
      <c r="AZ67" s="399"/>
      <c r="BA67" s="399"/>
      <c r="BB67" s="399"/>
      <c r="BC67" s="399"/>
      <c r="BD67" s="399"/>
      <c r="BE67" s="399"/>
      <c r="BF67" s="399"/>
      <c r="BG67" s="399"/>
      <c r="BH67" s="399"/>
      <c r="BI67" s="399"/>
      <c r="BJ67" s="399"/>
      <c r="BK67" s="399"/>
      <c r="BL67" s="399"/>
      <c r="BM67" s="399"/>
      <c r="BN67" s="399"/>
      <c r="BO67" s="399"/>
      <c r="BP67" s="399"/>
      <c r="BQ67" s="399"/>
      <c r="BR67" s="399"/>
      <c r="BS67" s="399"/>
      <c r="BT67" s="399"/>
      <c r="BU67" s="399"/>
      <c r="BV67" s="399"/>
    </row>
    <row r="68" spans="1:76" s="437" customFormat="1" ht="21.95" customHeight="1">
      <c r="A68" s="754" t="s">
        <v>285</v>
      </c>
      <c r="B68" s="799">
        <v>1234048.2800000003</v>
      </c>
      <c r="C68" s="799"/>
      <c r="D68" s="827">
        <v>0</v>
      </c>
      <c r="E68" s="827">
        <v>0</v>
      </c>
      <c r="F68" s="828">
        <v>0</v>
      </c>
      <c r="G68" s="800">
        <v>0</v>
      </c>
      <c r="H68" s="429" t="s">
        <v>4</v>
      </c>
      <c r="I68" s="755"/>
      <c r="J68" s="399"/>
      <c r="K68" s="896"/>
      <c r="L68" s="399"/>
      <c r="M68" s="399"/>
      <c r="N68" s="399"/>
      <c r="O68" s="399"/>
      <c r="P68" s="399"/>
      <c r="Q68" s="399"/>
      <c r="R68" s="399"/>
      <c r="S68" s="399"/>
      <c r="T68" s="399"/>
      <c r="U68" s="399"/>
      <c r="V68" s="399"/>
      <c r="W68" s="399"/>
      <c r="X68" s="399"/>
      <c r="Y68" s="399"/>
      <c r="Z68" s="399"/>
      <c r="AA68" s="399"/>
      <c r="AB68" s="399"/>
      <c r="AC68" s="399"/>
      <c r="AD68" s="399"/>
      <c r="AE68" s="399"/>
      <c r="AF68" s="399"/>
      <c r="AG68" s="399"/>
      <c r="AH68" s="399"/>
      <c r="AI68" s="399"/>
      <c r="AJ68" s="399"/>
      <c r="AK68" s="399"/>
      <c r="AL68" s="399"/>
      <c r="AM68" s="399"/>
      <c r="AN68" s="399"/>
      <c r="AO68" s="399"/>
      <c r="AP68" s="399"/>
      <c r="AQ68" s="399"/>
      <c r="AR68" s="399"/>
      <c r="AS68" s="399"/>
      <c r="AT68" s="399"/>
      <c r="AU68" s="399"/>
      <c r="AV68" s="399"/>
      <c r="AW68" s="399"/>
      <c r="AX68" s="399"/>
      <c r="AY68" s="399"/>
      <c r="AZ68" s="399"/>
      <c r="BA68" s="399"/>
      <c r="BB68" s="399"/>
      <c r="BC68" s="399"/>
      <c r="BD68" s="399"/>
      <c r="BE68" s="399"/>
      <c r="BF68" s="399"/>
      <c r="BG68" s="399"/>
      <c r="BH68" s="399"/>
      <c r="BI68" s="399"/>
      <c r="BJ68" s="399"/>
      <c r="BK68" s="399"/>
      <c r="BL68" s="399"/>
      <c r="BM68" s="399"/>
      <c r="BN68" s="399"/>
      <c r="BO68" s="399"/>
      <c r="BP68" s="399"/>
      <c r="BQ68" s="399"/>
      <c r="BR68" s="399"/>
      <c r="BS68" s="399"/>
      <c r="BT68" s="399"/>
      <c r="BU68" s="399"/>
      <c r="BV68" s="399"/>
    </row>
    <row r="69" spans="1:76" s="437" customFormat="1" ht="21.95" customHeight="1">
      <c r="A69" s="754" t="s">
        <v>286</v>
      </c>
      <c r="B69" s="799">
        <v>192489.15000000002</v>
      </c>
      <c r="C69" s="799"/>
      <c r="D69" s="827">
        <v>0</v>
      </c>
      <c r="E69" s="827">
        <v>0</v>
      </c>
      <c r="F69" s="828">
        <v>0</v>
      </c>
      <c r="G69" s="800">
        <v>0</v>
      </c>
      <c r="H69" s="429" t="s">
        <v>4</v>
      </c>
      <c r="I69" s="755"/>
      <c r="J69" s="399"/>
      <c r="K69" s="896"/>
      <c r="L69" s="399"/>
      <c r="M69" s="399"/>
      <c r="N69" s="399"/>
      <c r="O69" s="399"/>
      <c r="P69" s="399"/>
      <c r="Q69" s="399"/>
      <c r="R69" s="399"/>
      <c r="S69" s="399"/>
      <c r="T69" s="399"/>
      <c r="U69" s="399"/>
      <c r="V69" s="399"/>
      <c r="W69" s="399"/>
      <c r="X69" s="399"/>
      <c r="Y69" s="399"/>
      <c r="Z69" s="399"/>
      <c r="AA69" s="399"/>
      <c r="AB69" s="399"/>
      <c r="AC69" s="399"/>
      <c r="AD69" s="399"/>
      <c r="AE69" s="399"/>
      <c r="AF69" s="399"/>
      <c r="AG69" s="399"/>
      <c r="AH69" s="399"/>
      <c r="AI69" s="399"/>
      <c r="AJ69" s="399"/>
      <c r="AK69" s="399"/>
      <c r="AL69" s="399"/>
      <c r="AM69" s="399"/>
      <c r="AN69" s="399"/>
      <c r="AO69" s="399"/>
      <c r="AP69" s="399"/>
      <c r="AQ69" s="399"/>
      <c r="AR69" s="399"/>
      <c r="AS69" s="399"/>
      <c r="AT69" s="399"/>
      <c r="AU69" s="399"/>
      <c r="AV69" s="399"/>
      <c r="AW69" s="399"/>
      <c r="AX69" s="399"/>
      <c r="AY69" s="399"/>
      <c r="AZ69" s="399"/>
      <c r="BA69" s="399"/>
      <c r="BB69" s="399"/>
      <c r="BC69" s="399"/>
      <c r="BD69" s="399"/>
      <c r="BE69" s="399"/>
      <c r="BF69" s="399"/>
      <c r="BG69" s="399"/>
      <c r="BH69" s="399"/>
      <c r="BI69" s="399"/>
      <c r="BJ69" s="399"/>
      <c r="BK69" s="399"/>
      <c r="BL69" s="399"/>
      <c r="BM69" s="399"/>
      <c r="BN69" s="399"/>
      <c r="BO69" s="399"/>
      <c r="BP69" s="399"/>
      <c r="BQ69" s="399"/>
      <c r="BR69" s="399"/>
      <c r="BS69" s="399"/>
      <c r="BT69" s="399"/>
      <c r="BU69" s="399"/>
      <c r="BV69" s="399"/>
    </row>
    <row r="70" spans="1:76" s="437" customFormat="1" ht="21.95" customHeight="1">
      <c r="A70" s="754" t="s">
        <v>287</v>
      </c>
      <c r="B70" s="799">
        <v>2614.4</v>
      </c>
      <c r="C70" s="799"/>
      <c r="D70" s="827">
        <v>0</v>
      </c>
      <c r="E70" s="827">
        <v>0</v>
      </c>
      <c r="F70" s="828">
        <v>0</v>
      </c>
      <c r="G70" s="800">
        <v>0</v>
      </c>
      <c r="H70" s="429" t="s">
        <v>4</v>
      </c>
      <c r="I70" s="755"/>
      <c r="J70" s="399"/>
      <c r="K70" s="896"/>
      <c r="L70" s="399"/>
      <c r="M70" s="399"/>
      <c r="N70" s="399"/>
      <c r="O70" s="399"/>
      <c r="P70" s="399"/>
      <c r="Q70" s="399"/>
      <c r="R70" s="399"/>
      <c r="S70" s="399"/>
      <c r="T70" s="399"/>
      <c r="U70" s="399"/>
      <c r="V70" s="399"/>
      <c r="W70" s="399"/>
      <c r="X70" s="399"/>
      <c r="Y70" s="399"/>
      <c r="Z70" s="399"/>
      <c r="AA70" s="399"/>
      <c r="AB70" s="399"/>
      <c r="AC70" s="399"/>
      <c r="AD70" s="399"/>
      <c r="AE70" s="399"/>
      <c r="AF70" s="399"/>
      <c r="AG70" s="399"/>
      <c r="AH70" s="399"/>
      <c r="AI70" s="399"/>
      <c r="AJ70" s="399"/>
      <c r="AK70" s="399"/>
      <c r="AL70" s="399"/>
      <c r="AM70" s="399"/>
      <c r="AN70" s="399"/>
      <c r="AO70" s="399"/>
      <c r="AP70" s="399"/>
      <c r="AQ70" s="399"/>
      <c r="AR70" s="399"/>
      <c r="AS70" s="399"/>
      <c r="AT70" s="399"/>
      <c r="AU70" s="399"/>
      <c r="AV70" s="399"/>
      <c r="AW70" s="399"/>
      <c r="AX70" s="399"/>
      <c r="AY70" s="399"/>
      <c r="AZ70" s="399"/>
      <c r="BA70" s="399"/>
      <c r="BB70" s="399"/>
      <c r="BC70" s="399"/>
      <c r="BD70" s="399"/>
      <c r="BE70" s="399"/>
      <c r="BF70" s="399"/>
      <c r="BG70" s="399"/>
      <c r="BH70" s="399"/>
      <c r="BI70" s="399"/>
      <c r="BJ70" s="399"/>
      <c r="BK70" s="399"/>
      <c r="BL70" s="399"/>
      <c r="BM70" s="399"/>
      <c r="BN70" s="399"/>
      <c r="BO70" s="399"/>
      <c r="BP70" s="399"/>
      <c r="BQ70" s="399"/>
      <c r="BR70" s="399"/>
      <c r="BS70" s="399"/>
      <c r="BT70" s="399"/>
      <c r="BU70" s="399"/>
      <c r="BV70" s="399"/>
    </row>
    <row r="71" spans="1:76" s="437" customFormat="1" ht="21.95" customHeight="1">
      <c r="A71" s="754" t="s">
        <v>288</v>
      </c>
      <c r="B71" s="799">
        <v>297784.43</v>
      </c>
      <c r="C71" s="799"/>
      <c r="D71" s="827">
        <v>0</v>
      </c>
      <c r="E71" s="827">
        <v>0</v>
      </c>
      <c r="F71" s="828">
        <v>0</v>
      </c>
      <c r="G71" s="800">
        <v>0</v>
      </c>
      <c r="H71" s="429" t="s">
        <v>4</v>
      </c>
      <c r="I71" s="755"/>
      <c r="J71" s="399"/>
      <c r="K71" s="896"/>
      <c r="L71" s="399"/>
      <c r="M71" s="399"/>
      <c r="N71" s="399"/>
      <c r="O71" s="399"/>
      <c r="P71" s="399"/>
      <c r="Q71" s="399"/>
      <c r="R71" s="399"/>
      <c r="S71" s="399"/>
      <c r="T71" s="399"/>
      <c r="U71" s="399"/>
      <c r="V71" s="399"/>
      <c r="W71" s="399"/>
      <c r="X71" s="399"/>
      <c r="Y71" s="399"/>
      <c r="Z71" s="399"/>
      <c r="AA71" s="399"/>
      <c r="AB71" s="399"/>
      <c r="AC71" s="399"/>
      <c r="AD71" s="399"/>
      <c r="AE71" s="399"/>
      <c r="AF71" s="399"/>
      <c r="AG71" s="399"/>
      <c r="AH71" s="399"/>
      <c r="AI71" s="399"/>
      <c r="AJ71" s="399"/>
      <c r="AK71" s="399"/>
      <c r="AL71" s="399"/>
      <c r="AM71" s="399"/>
      <c r="AN71" s="399"/>
      <c r="AO71" s="399"/>
      <c r="AP71" s="399"/>
      <c r="AQ71" s="399"/>
      <c r="AR71" s="399"/>
      <c r="AS71" s="399"/>
      <c r="AT71" s="399"/>
      <c r="AU71" s="399"/>
      <c r="AV71" s="399"/>
      <c r="AW71" s="399"/>
      <c r="AX71" s="399"/>
      <c r="AY71" s="399"/>
      <c r="AZ71" s="399"/>
      <c r="BA71" s="399"/>
      <c r="BB71" s="399"/>
      <c r="BC71" s="399"/>
      <c r="BD71" s="399"/>
      <c r="BE71" s="399"/>
      <c r="BF71" s="399"/>
      <c r="BG71" s="399"/>
      <c r="BH71" s="399"/>
      <c r="BI71" s="399"/>
      <c r="BJ71" s="399"/>
      <c r="BK71" s="399"/>
      <c r="BL71" s="399"/>
      <c r="BM71" s="399"/>
      <c r="BN71" s="399"/>
      <c r="BO71" s="399"/>
      <c r="BP71" s="399"/>
      <c r="BQ71" s="399"/>
      <c r="BR71" s="399"/>
      <c r="BS71" s="399"/>
      <c r="BT71" s="399"/>
      <c r="BU71" s="399"/>
      <c r="BV71" s="399"/>
    </row>
    <row r="72" spans="1:76" s="437" customFormat="1" ht="21.95" customHeight="1">
      <c r="A72" s="909" t="s">
        <v>289</v>
      </c>
      <c r="B72" s="799">
        <v>672063.44</v>
      </c>
      <c r="C72" s="799"/>
      <c r="D72" s="827">
        <v>0</v>
      </c>
      <c r="E72" s="827">
        <v>0</v>
      </c>
      <c r="F72" s="828">
        <v>0</v>
      </c>
      <c r="G72" s="800">
        <v>0</v>
      </c>
      <c r="H72" s="429" t="s">
        <v>4</v>
      </c>
      <c r="I72" s="755"/>
      <c r="J72" s="399"/>
      <c r="K72" s="896"/>
      <c r="L72" s="399"/>
      <c r="M72" s="399"/>
      <c r="N72" s="399"/>
      <c r="O72" s="399"/>
      <c r="P72" s="399"/>
      <c r="Q72" s="399"/>
      <c r="R72" s="399"/>
      <c r="S72" s="399"/>
      <c r="T72" s="399"/>
      <c r="U72" s="399"/>
      <c r="V72" s="399"/>
      <c r="W72" s="399"/>
      <c r="X72" s="399"/>
      <c r="Y72" s="399"/>
      <c r="Z72" s="399"/>
      <c r="AA72" s="399"/>
      <c r="AB72" s="399"/>
      <c r="AC72" s="399"/>
      <c r="AD72" s="399"/>
      <c r="AE72" s="399"/>
      <c r="AF72" s="399"/>
      <c r="AG72" s="399"/>
      <c r="AH72" s="399"/>
      <c r="AI72" s="399"/>
      <c r="AJ72" s="399"/>
      <c r="AK72" s="399"/>
      <c r="AL72" s="399"/>
      <c r="AM72" s="399"/>
      <c r="AN72" s="399"/>
      <c r="AO72" s="399"/>
      <c r="AP72" s="399"/>
      <c r="AQ72" s="399"/>
      <c r="AR72" s="399"/>
      <c r="AS72" s="399"/>
      <c r="AT72" s="399"/>
      <c r="AU72" s="399"/>
      <c r="AV72" s="399"/>
      <c r="AW72" s="399"/>
      <c r="AX72" s="399"/>
      <c r="AY72" s="399"/>
      <c r="AZ72" s="399"/>
      <c r="BA72" s="399"/>
      <c r="BB72" s="399"/>
      <c r="BC72" s="399"/>
      <c r="BD72" s="399"/>
      <c r="BE72" s="399"/>
      <c r="BF72" s="399"/>
      <c r="BG72" s="399"/>
      <c r="BH72" s="399"/>
      <c r="BI72" s="399"/>
      <c r="BJ72" s="399"/>
      <c r="BK72" s="399"/>
      <c r="BL72" s="399"/>
      <c r="BM72" s="399"/>
      <c r="BN72" s="399"/>
      <c r="BO72" s="399"/>
      <c r="BP72" s="399"/>
      <c r="BQ72" s="399"/>
      <c r="BR72" s="399"/>
      <c r="BS72" s="399"/>
      <c r="BT72" s="399"/>
      <c r="BU72" s="399"/>
      <c r="BV72" s="399"/>
    </row>
    <row r="73" spans="1:76" s="437" customFormat="1" ht="21.95" customHeight="1">
      <c r="A73" s="909" t="s">
        <v>290</v>
      </c>
      <c r="B73" s="799">
        <v>283395.71000000002</v>
      </c>
      <c r="C73" s="799"/>
      <c r="D73" s="827">
        <v>0</v>
      </c>
      <c r="E73" s="827">
        <v>0</v>
      </c>
      <c r="F73" s="828">
        <v>0</v>
      </c>
      <c r="G73" s="800">
        <v>0</v>
      </c>
      <c r="H73" s="429" t="s">
        <v>4</v>
      </c>
      <c r="I73" s="755"/>
      <c r="J73" s="399"/>
      <c r="K73" s="896"/>
      <c r="L73" s="399"/>
      <c r="M73" s="399"/>
      <c r="N73" s="399"/>
      <c r="O73" s="399"/>
      <c r="P73" s="399"/>
      <c r="Q73" s="399"/>
      <c r="R73" s="399"/>
      <c r="S73" s="399"/>
      <c r="T73" s="399"/>
      <c r="U73" s="399"/>
      <c r="V73" s="399"/>
      <c r="W73" s="399"/>
      <c r="X73" s="399"/>
      <c r="Y73" s="399"/>
      <c r="Z73" s="399"/>
      <c r="AA73" s="399"/>
      <c r="AB73" s="399"/>
      <c r="AC73" s="399"/>
      <c r="AD73" s="399"/>
      <c r="AE73" s="399"/>
      <c r="AF73" s="399"/>
      <c r="AG73" s="399"/>
      <c r="AH73" s="399"/>
      <c r="AI73" s="399"/>
      <c r="AJ73" s="399"/>
      <c r="AK73" s="399"/>
      <c r="AL73" s="399"/>
      <c r="AM73" s="399"/>
      <c r="AN73" s="399"/>
      <c r="AO73" s="399"/>
      <c r="AP73" s="399"/>
      <c r="AQ73" s="399"/>
      <c r="AR73" s="399"/>
      <c r="AS73" s="399"/>
      <c r="AT73" s="399"/>
      <c r="AU73" s="399"/>
      <c r="AV73" s="399"/>
      <c r="AW73" s="399"/>
      <c r="AX73" s="399"/>
      <c r="AY73" s="399"/>
      <c r="AZ73" s="399"/>
      <c r="BA73" s="399"/>
      <c r="BB73" s="399"/>
      <c r="BC73" s="399"/>
      <c r="BD73" s="399"/>
      <c r="BE73" s="399"/>
      <c r="BF73" s="399"/>
      <c r="BG73" s="399"/>
      <c r="BH73" s="399"/>
      <c r="BI73" s="399"/>
      <c r="BJ73" s="399"/>
      <c r="BK73" s="399"/>
      <c r="BL73" s="399"/>
      <c r="BM73" s="399"/>
      <c r="BN73" s="399"/>
      <c r="BO73" s="399"/>
      <c r="BP73" s="399"/>
      <c r="BQ73" s="399"/>
      <c r="BR73" s="399"/>
      <c r="BS73" s="399"/>
      <c r="BT73" s="399"/>
      <c r="BU73" s="399"/>
      <c r="BV73" s="399"/>
    </row>
    <row r="74" spans="1:76" s="437" customFormat="1" ht="21.95" customHeight="1">
      <c r="A74" s="909" t="s">
        <v>291</v>
      </c>
      <c r="B74" s="799">
        <v>491329.74000000005</v>
      </c>
      <c r="C74" s="799"/>
      <c r="D74" s="827">
        <v>0</v>
      </c>
      <c r="E74" s="827">
        <v>0</v>
      </c>
      <c r="F74" s="828">
        <v>0</v>
      </c>
      <c r="G74" s="800">
        <v>0</v>
      </c>
      <c r="H74" s="429" t="s">
        <v>4</v>
      </c>
      <c r="I74" s="755"/>
      <c r="J74" s="399"/>
      <c r="K74" s="896"/>
      <c r="L74" s="399"/>
      <c r="M74" s="399"/>
      <c r="N74" s="399"/>
      <c r="O74" s="399"/>
      <c r="P74" s="399"/>
      <c r="Q74" s="399"/>
      <c r="R74" s="399"/>
      <c r="S74" s="399"/>
      <c r="T74" s="399"/>
      <c r="U74" s="399"/>
      <c r="V74" s="399"/>
      <c r="W74" s="399"/>
      <c r="X74" s="399"/>
      <c r="Y74" s="399"/>
      <c r="Z74" s="399"/>
      <c r="AA74" s="399"/>
      <c r="AB74" s="399"/>
      <c r="AC74" s="399"/>
      <c r="AD74" s="399"/>
      <c r="AE74" s="399"/>
      <c r="AF74" s="399"/>
      <c r="AG74" s="399"/>
      <c r="AH74" s="399"/>
      <c r="AI74" s="399"/>
      <c r="AJ74" s="399"/>
      <c r="AK74" s="399"/>
      <c r="AL74" s="399"/>
      <c r="AM74" s="399"/>
      <c r="AN74" s="399"/>
      <c r="AO74" s="399"/>
      <c r="AP74" s="399"/>
      <c r="AQ74" s="399"/>
      <c r="AR74" s="399"/>
      <c r="AS74" s="399"/>
      <c r="AT74" s="399"/>
      <c r="AU74" s="399"/>
      <c r="AV74" s="399"/>
      <c r="AW74" s="399"/>
      <c r="AX74" s="399"/>
      <c r="AY74" s="399"/>
      <c r="AZ74" s="399"/>
      <c r="BA74" s="399"/>
      <c r="BB74" s="399"/>
      <c r="BC74" s="399"/>
      <c r="BD74" s="399"/>
      <c r="BE74" s="399"/>
      <c r="BF74" s="399"/>
      <c r="BG74" s="399"/>
      <c r="BH74" s="399"/>
      <c r="BI74" s="399"/>
      <c r="BJ74" s="399"/>
      <c r="BK74" s="399"/>
      <c r="BL74" s="399"/>
      <c r="BM74" s="399"/>
      <c r="BN74" s="399"/>
      <c r="BO74" s="399"/>
      <c r="BP74" s="399"/>
      <c r="BQ74" s="399"/>
      <c r="BR74" s="399"/>
      <c r="BS74" s="399"/>
      <c r="BT74" s="399"/>
      <c r="BU74" s="399"/>
      <c r="BV74" s="399"/>
    </row>
    <row r="75" spans="1:76" s="437" customFormat="1" ht="21.95" customHeight="1">
      <c r="A75" s="909" t="s">
        <v>292</v>
      </c>
      <c r="B75" s="799">
        <v>1337900.9700000002</v>
      </c>
      <c r="C75" s="799"/>
      <c r="D75" s="827">
        <v>0</v>
      </c>
      <c r="E75" s="827">
        <v>0</v>
      </c>
      <c r="F75" s="828">
        <v>0</v>
      </c>
      <c r="G75" s="800">
        <v>0</v>
      </c>
      <c r="H75" s="429" t="s">
        <v>4</v>
      </c>
      <c r="I75" s="755"/>
      <c r="J75" s="399"/>
      <c r="K75" s="896"/>
      <c r="L75" s="399"/>
      <c r="M75" s="399"/>
      <c r="N75" s="399"/>
      <c r="O75" s="399"/>
      <c r="P75" s="399"/>
      <c r="Q75" s="399"/>
      <c r="R75" s="399"/>
      <c r="S75" s="399"/>
      <c r="T75" s="399"/>
      <c r="U75" s="399"/>
      <c r="V75" s="399"/>
      <c r="W75" s="399"/>
      <c r="X75" s="399"/>
      <c r="Y75" s="399"/>
      <c r="Z75" s="399"/>
      <c r="AA75" s="399"/>
      <c r="AB75" s="399"/>
      <c r="AC75" s="399"/>
      <c r="AD75" s="399"/>
      <c r="AE75" s="399"/>
      <c r="AF75" s="399"/>
      <c r="AG75" s="399"/>
      <c r="AH75" s="399"/>
      <c r="AI75" s="399"/>
      <c r="AJ75" s="399"/>
      <c r="AK75" s="399"/>
      <c r="AL75" s="399"/>
      <c r="AM75" s="399"/>
      <c r="AN75" s="399"/>
      <c r="AO75" s="399"/>
      <c r="AP75" s="399"/>
      <c r="AQ75" s="399"/>
      <c r="AR75" s="399"/>
      <c r="AS75" s="399"/>
      <c r="AT75" s="399"/>
      <c r="AU75" s="399"/>
      <c r="AV75" s="399"/>
      <c r="AW75" s="399"/>
      <c r="AX75" s="399"/>
      <c r="AY75" s="399"/>
      <c r="AZ75" s="399"/>
      <c r="BA75" s="399"/>
      <c r="BB75" s="399"/>
      <c r="BC75" s="399"/>
      <c r="BD75" s="399"/>
      <c r="BE75" s="399"/>
      <c r="BF75" s="399"/>
      <c r="BG75" s="399"/>
      <c r="BH75" s="399"/>
      <c r="BI75" s="399"/>
      <c r="BJ75" s="399"/>
      <c r="BK75" s="399"/>
      <c r="BL75" s="399"/>
      <c r="BM75" s="399"/>
      <c r="BN75" s="399"/>
      <c r="BO75" s="399"/>
      <c r="BP75" s="399"/>
      <c r="BQ75" s="399"/>
      <c r="BR75" s="399"/>
      <c r="BS75" s="399"/>
      <c r="BT75" s="399"/>
      <c r="BU75" s="399"/>
      <c r="BV75" s="399"/>
    </row>
    <row r="76" spans="1:76" s="437" customFormat="1" ht="21.95" customHeight="1">
      <c r="A76" s="909" t="s">
        <v>293</v>
      </c>
      <c r="B76" s="799">
        <v>22855.510000000002</v>
      </c>
      <c r="C76" s="799"/>
      <c r="D76" s="827">
        <v>0</v>
      </c>
      <c r="E76" s="827">
        <v>0</v>
      </c>
      <c r="F76" s="828">
        <v>0</v>
      </c>
      <c r="G76" s="800">
        <v>0</v>
      </c>
      <c r="H76" s="429" t="s">
        <v>4</v>
      </c>
      <c r="I76" s="755"/>
      <c r="J76" s="399"/>
      <c r="K76" s="896"/>
      <c r="L76" s="399"/>
      <c r="M76" s="399"/>
      <c r="N76" s="399"/>
      <c r="O76" s="399"/>
      <c r="P76" s="399"/>
      <c r="Q76" s="399"/>
      <c r="R76" s="399"/>
      <c r="S76" s="399"/>
      <c r="T76" s="399"/>
      <c r="U76" s="399"/>
      <c r="V76" s="399"/>
      <c r="W76" s="399"/>
      <c r="X76" s="399"/>
      <c r="Y76" s="399"/>
      <c r="Z76" s="399"/>
      <c r="AA76" s="399"/>
      <c r="AB76" s="399"/>
      <c r="AC76" s="399"/>
      <c r="AD76" s="399"/>
      <c r="AE76" s="399"/>
      <c r="AF76" s="399"/>
      <c r="AG76" s="399"/>
      <c r="AH76" s="399"/>
      <c r="AI76" s="399"/>
      <c r="AJ76" s="399"/>
      <c r="AK76" s="399"/>
      <c r="AL76" s="399"/>
      <c r="AM76" s="399"/>
      <c r="AN76" s="399"/>
      <c r="AO76" s="399"/>
      <c r="AP76" s="399"/>
      <c r="AQ76" s="399"/>
      <c r="AR76" s="399"/>
      <c r="AS76" s="399"/>
      <c r="AT76" s="399"/>
      <c r="AU76" s="399"/>
      <c r="AV76" s="399"/>
      <c r="AW76" s="399"/>
      <c r="AX76" s="399"/>
      <c r="AY76" s="399"/>
      <c r="AZ76" s="399"/>
      <c r="BA76" s="399"/>
      <c r="BB76" s="399"/>
      <c r="BC76" s="399"/>
      <c r="BD76" s="399"/>
      <c r="BE76" s="399"/>
      <c r="BF76" s="399"/>
      <c r="BG76" s="399"/>
      <c r="BH76" s="399"/>
      <c r="BI76" s="399"/>
      <c r="BJ76" s="399"/>
      <c r="BK76" s="399"/>
      <c r="BL76" s="399"/>
      <c r="BM76" s="399"/>
      <c r="BN76" s="399"/>
      <c r="BO76" s="399"/>
      <c r="BP76" s="399"/>
      <c r="BQ76" s="399"/>
      <c r="BR76" s="399"/>
      <c r="BS76" s="399"/>
      <c r="BT76" s="399"/>
      <c r="BU76" s="399"/>
      <c r="BV76" s="399"/>
    </row>
    <row r="77" spans="1:76" s="437" customFormat="1" ht="21.95" hidden="1" customHeight="1">
      <c r="A77" s="754" t="s">
        <v>294</v>
      </c>
      <c r="B77" s="799">
        <v>0</v>
      </c>
      <c r="C77" s="799"/>
      <c r="D77" s="827">
        <v>0</v>
      </c>
      <c r="E77" s="827">
        <v>0</v>
      </c>
      <c r="F77" s="828">
        <v>0</v>
      </c>
      <c r="G77" s="800">
        <v>0</v>
      </c>
      <c r="H77" s="429"/>
      <c r="I77" s="755"/>
      <c r="J77" s="399"/>
      <c r="K77" s="896"/>
      <c r="L77" s="399"/>
      <c r="M77" s="399"/>
      <c r="N77" s="399"/>
      <c r="O77" s="399"/>
      <c r="P77" s="399"/>
      <c r="Q77" s="399"/>
      <c r="R77" s="399"/>
      <c r="S77" s="399"/>
      <c r="T77" s="399"/>
      <c r="U77" s="399"/>
      <c r="V77" s="399"/>
      <c r="W77" s="399"/>
      <c r="X77" s="399"/>
      <c r="Y77" s="399"/>
      <c r="Z77" s="399"/>
      <c r="AA77" s="399"/>
      <c r="AB77" s="399"/>
      <c r="AC77" s="399"/>
      <c r="AD77" s="399"/>
      <c r="AE77" s="399"/>
      <c r="AF77" s="399"/>
      <c r="AG77" s="399"/>
      <c r="AH77" s="399"/>
      <c r="AI77" s="399"/>
      <c r="AJ77" s="399"/>
      <c r="AK77" s="399"/>
      <c r="AL77" s="399"/>
      <c r="AM77" s="399"/>
      <c r="AN77" s="399"/>
      <c r="AO77" s="399"/>
      <c r="AP77" s="399"/>
      <c r="AQ77" s="399"/>
      <c r="AR77" s="399"/>
      <c r="AS77" s="399"/>
      <c r="AT77" s="399"/>
      <c r="AU77" s="399"/>
      <c r="AV77" s="399"/>
      <c r="AW77" s="399"/>
      <c r="AX77" s="399"/>
      <c r="AY77" s="399"/>
      <c r="AZ77" s="399"/>
      <c r="BA77" s="399"/>
      <c r="BB77" s="399"/>
      <c r="BC77" s="399"/>
      <c r="BD77" s="399"/>
      <c r="BE77" s="399"/>
      <c r="BF77" s="399"/>
      <c r="BG77" s="399"/>
      <c r="BH77" s="399"/>
      <c r="BI77" s="399"/>
      <c r="BJ77" s="399"/>
      <c r="BK77" s="399"/>
      <c r="BL77" s="399"/>
      <c r="BM77" s="399"/>
      <c r="BN77" s="399"/>
      <c r="BO77" s="399"/>
      <c r="BP77" s="399"/>
      <c r="BQ77" s="399"/>
      <c r="BR77" s="399"/>
      <c r="BS77" s="399"/>
      <c r="BT77" s="399"/>
      <c r="BU77" s="399"/>
      <c r="BV77" s="399"/>
    </row>
    <row r="78" spans="1:76" s="437" customFormat="1" ht="21.95" customHeight="1">
      <c r="A78" s="754" t="s">
        <v>295</v>
      </c>
      <c r="B78" s="799">
        <v>583156.84</v>
      </c>
      <c r="C78" s="799"/>
      <c r="D78" s="827">
        <v>0</v>
      </c>
      <c r="E78" s="827">
        <v>0</v>
      </c>
      <c r="F78" s="828">
        <v>0</v>
      </c>
      <c r="G78" s="800">
        <v>0</v>
      </c>
      <c r="H78" s="429" t="s">
        <v>4</v>
      </c>
      <c r="I78" s="755"/>
      <c r="J78" s="399"/>
      <c r="K78" s="896"/>
      <c r="L78" s="399"/>
      <c r="M78" s="399"/>
      <c r="N78" s="399"/>
      <c r="O78" s="399"/>
      <c r="P78" s="399"/>
      <c r="Q78" s="399"/>
      <c r="R78" s="399"/>
      <c r="S78" s="399"/>
      <c r="T78" s="399"/>
      <c r="U78" s="399"/>
      <c r="V78" s="399"/>
      <c r="W78" s="399"/>
      <c r="X78" s="399"/>
      <c r="Y78" s="399"/>
      <c r="Z78" s="399"/>
      <c r="AA78" s="399"/>
      <c r="AB78" s="399"/>
      <c r="AC78" s="399"/>
      <c r="AD78" s="399"/>
      <c r="AE78" s="399"/>
      <c r="AF78" s="399"/>
      <c r="AG78" s="399"/>
      <c r="AH78" s="399"/>
      <c r="AI78" s="399"/>
      <c r="AJ78" s="399"/>
      <c r="AK78" s="399"/>
      <c r="AL78" s="399"/>
      <c r="AM78" s="399"/>
      <c r="AN78" s="399"/>
      <c r="AO78" s="399"/>
      <c r="AP78" s="399"/>
      <c r="AQ78" s="399"/>
      <c r="AR78" s="399"/>
      <c r="AS78" s="399"/>
      <c r="AT78" s="399"/>
      <c r="AU78" s="399"/>
      <c r="AV78" s="399"/>
      <c r="AW78" s="399"/>
      <c r="AX78" s="399"/>
      <c r="AY78" s="399"/>
      <c r="AZ78" s="399"/>
      <c r="BA78" s="399"/>
      <c r="BB78" s="399"/>
      <c r="BC78" s="399"/>
      <c r="BD78" s="399"/>
      <c r="BE78" s="399"/>
      <c r="BF78" s="399"/>
      <c r="BG78" s="399"/>
      <c r="BH78" s="399"/>
      <c r="BI78" s="399"/>
      <c r="BJ78" s="399"/>
      <c r="BK78" s="399"/>
      <c r="BL78" s="399"/>
      <c r="BM78" s="399"/>
      <c r="BN78" s="399"/>
      <c r="BO78" s="399"/>
      <c r="BP78" s="399"/>
      <c r="BQ78" s="399"/>
      <c r="BR78" s="399"/>
      <c r="BS78" s="399"/>
      <c r="BT78" s="399"/>
      <c r="BU78" s="399"/>
      <c r="BV78" s="399"/>
    </row>
    <row r="79" spans="1:76" s="437" customFormat="1" ht="21.95" customHeight="1">
      <c r="A79" s="756" t="s">
        <v>296</v>
      </c>
      <c r="B79" s="799">
        <v>430753.2</v>
      </c>
      <c r="C79" s="799"/>
      <c r="D79" s="827">
        <v>0</v>
      </c>
      <c r="E79" s="827">
        <v>0</v>
      </c>
      <c r="F79" s="828">
        <v>0</v>
      </c>
      <c r="G79" s="800">
        <v>0</v>
      </c>
      <c r="H79" s="429" t="s">
        <v>4</v>
      </c>
      <c r="I79" s="755"/>
      <c r="J79" s="399"/>
      <c r="K79" s="896"/>
      <c r="L79" s="755"/>
      <c r="M79" s="399"/>
      <c r="N79" s="399"/>
      <c r="O79" s="399"/>
      <c r="P79" s="399"/>
      <c r="Q79" s="399"/>
      <c r="R79" s="399"/>
      <c r="S79" s="399"/>
      <c r="T79" s="399"/>
      <c r="U79" s="399"/>
      <c r="V79" s="399"/>
      <c r="W79" s="399"/>
      <c r="X79" s="399"/>
      <c r="Y79" s="399"/>
      <c r="Z79" s="399"/>
      <c r="AA79" s="399"/>
      <c r="AB79" s="399"/>
      <c r="AC79" s="399"/>
      <c r="AD79" s="399"/>
      <c r="AE79" s="399"/>
      <c r="AF79" s="399"/>
      <c r="AG79" s="399"/>
      <c r="AH79" s="399"/>
      <c r="AI79" s="399"/>
      <c r="AJ79" s="399"/>
      <c r="AK79" s="399"/>
      <c r="AL79" s="399"/>
      <c r="AM79" s="399"/>
      <c r="AN79" s="399"/>
      <c r="AO79" s="399"/>
      <c r="AP79" s="399"/>
      <c r="AQ79" s="399"/>
      <c r="AR79" s="399"/>
      <c r="AS79" s="399"/>
      <c r="AT79" s="399"/>
      <c r="AU79" s="399"/>
      <c r="AV79" s="399"/>
      <c r="AW79" s="399"/>
      <c r="AX79" s="399"/>
      <c r="AY79" s="399"/>
      <c r="AZ79" s="399"/>
      <c r="BA79" s="399"/>
      <c r="BB79" s="399"/>
      <c r="BC79" s="399"/>
      <c r="BD79" s="399"/>
      <c r="BE79" s="399"/>
      <c r="BF79" s="399"/>
      <c r="BG79" s="399"/>
      <c r="BH79" s="399"/>
      <c r="BI79" s="399"/>
      <c r="BJ79" s="399"/>
      <c r="BK79" s="399"/>
      <c r="BL79" s="399"/>
      <c r="BM79" s="399"/>
      <c r="BN79" s="399"/>
      <c r="BO79" s="399"/>
      <c r="BP79" s="399"/>
      <c r="BQ79" s="399"/>
      <c r="BR79" s="399"/>
      <c r="BS79" s="399"/>
      <c r="BT79" s="399"/>
      <c r="BU79" s="399"/>
      <c r="BV79" s="399"/>
      <c r="BW79" s="399"/>
      <c r="BX79" s="399"/>
    </row>
    <row r="80" spans="1:76" s="437" customFormat="1" ht="21.95" customHeight="1">
      <c r="A80" s="754" t="s">
        <v>297</v>
      </c>
      <c r="B80" s="799">
        <v>20177.39</v>
      </c>
      <c r="C80" s="799"/>
      <c r="D80" s="827">
        <v>0</v>
      </c>
      <c r="E80" s="827">
        <v>0</v>
      </c>
      <c r="F80" s="828">
        <v>0</v>
      </c>
      <c r="G80" s="800">
        <v>0</v>
      </c>
      <c r="H80" s="429"/>
      <c r="I80" s="755"/>
      <c r="J80" s="399"/>
      <c r="K80" s="896"/>
      <c r="L80" s="755"/>
      <c r="M80" s="399"/>
      <c r="N80" s="399"/>
      <c r="O80" s="399"/>
      <c r="P80" s="399"/>
      <c r="Q80" s="399"/>
      <c r="R80" s="399"/>
      <c r="S80" s="399"/>
      <c r="T80" s="399"/>
      <c r="U80" s="399"/>
      <c r="V80" s="399"/>
      <c r="W80" s="399"/>
      <c r="X80" s="399"/>
      <c r="Y80" s="399"/>
      <c r="Z80" s="399"/>
      <c r="AA80" s="399"/>
      <c r="AB80" s="399"/>
      <c r="AC80" s="399"/>
      <c r="AD80" s="399"/>
      <c r="AE80" s="399"/>
      <c r="AF80" s="399"/>
      <c r="AG80" s="399"/>
      <c r="AH80" s="399"/>
      <c r="AI80" s="399"/>
      <c r="AJ80" s="399"/>
      <c r="AK80" s="399"/>
      <c r="AL80" s="399"/>
      <c r="AM80" s="399"/>
      <c r="AN80" s="399"/>
      <c r="AO80" s="399"/>
      <c r="AP80" s="399"/>
      <c r="AQ80" s="399"/>
      <c r="AR80" s="399"/>
      <c r="AS80" s="399"/>
      <c r="AT80" s="399"/>
      <c r="AU80" s="399"/>
      <c r="AV80" s="399"/>
      <c r="AW80" s="399"/>
      <c r="AX80" s="399"/>
      <c r="AY80" s="399"/>
      <c r="AZ80" s="399"/>
      <c r="BA80" s="399"/>
      <c r="BB80" s="399"/>
      <c r="BC80" s="399"/>
      <c r="BD80" s="399"/>
      <c r="BE80" s="399"/>
      <c r="BF80" s="399"/>
      <c r="BG80" s="399"/>
      <c r="BH80" s="399"/>
      <c r="BI80" s="399"/>
      <c r="BJ80" s="399"/>
      <c r="BK80" s="399"/>
      <c r="BL80" s="399"/>
      <c r="BM80" s="399"/>
      <c r="BN80" s="399"/>
      <c r="BO80" s="399"/>
      <c r="BP80" s="399"/>
      <c r="BQ80" s="399"/>
      <c r="BR80" s="399"/>
      <c r="BS80" s="399"/>
      <c r="BT80" s="399"/>
      <c r="BU80" s="399"/>
      <c r="BV80" s="399"/>
      <c r="BW80" s="399"/>
      <c r="BX80" s="399"/>
    </row>
    <row r="81" spans="1:252" s="437" customFormat="1" ht="21.95" customHeight="1">
      <c r="A81" s="754" t="s">
        <v>298</v>
      </c>
      <c r="B81" s="799">
        <v>954938.15</v>
      </c>
      <c r="C81" s="799"/>
      <c r="D81" s="827">
        <v>0</v>
      </c>
      <c r="E81" s="827">
        <v>0</v>
      </c>
      <c r="F81" s="828">
        <v>0</v>
      </c>
      <c r="G81" s="800">
        <v>0</v>
      </c>
      <c r="H81" s="429" t="s">
        <v>4</v>
      </c>
      <c r="I81" s="755"/>
      <c r="J81" s="399"/>
      <c r="K81" s="896"/>
      <c r="L81" s="755"/>
      <c r="M81" s="399"/>
      <c r="N81" s="399"/>
      <c r="O81" s="399"/>
      <c r="P81" s="399"/>
      <c r="Q81" s="399"/>
      <c r="R81" s="399"/>
      <c r="S81" s="399"/>
      <c r="T81" s="399"/>
      <c r="U81" s="399"/>
      <c r="V81" s="399"/>
      <c r="W81" s="399"/>
      <c r="X81" s="399"/>
      <c r="Y81" s="399"/>
      <c r="Z81" s="399"/>
      <c r="AA81" s="399"/>
      <c r="AB81" s="399"/>
      <c r="AC81" s="399"/>
      <c r="AD81" s="399"/>
      <c r="AE81" s="399"/>
      <c r="AF81" s="399"/>
      <c r="AG81" s="399"/>
      <c r="AH81" s="399"/>
      <c r="AI81" s="399"/>
      <c r="AJ81" s="399"/>
      <c r="AK81" s="399"/>
      <c r="AL81" s="399"/>
      <c r="AM81" s="399"/>
      <c r="AN81" s="399"/>
      <c r="AO81" s="399"/>
      <c r="AP81" s="399"/>
      <c r="AQ81" s="399"/>
      <c r="AR81" s="399"/>
      <c r="AS81" s="399"/>
      <c r="AT81" s="399"/>
      <c r="AU81" s="399"/>
      <c r="AV81" s="399"/>
      <c r="AW81" s="399"/>
      <c r="AX81" s="399"/>
      <c r="AY81" s="399"/>
      <c r="AZ81" s="399"/>
      <c r="BA81" s="399"/>
      <c r="BB81" s="399"/>
      <c r="BC81" s="399"/>
      <c r="BD81" s="399"/>
      <c r="BE81" s="399"/>
      <c r="BF81" s="399"/>
      <c r="BG81" s="399"/>
      <c r="BH81" s="399"/>
      <c r="BI81" s="399"/>
      <c r="BJ81" s="399"/>
      <c r="BK81" s="399"/>
      <c r="BL81" s="399"/>
      <c r="BM81" s="399"/>
      <c r="BN81" s="399"/>
      <c r="BO81" s="399"/>
      <c r="BP81" s="399"/>
      <c r="BQ81" s="399"/>
      <c r="BR81" s="399"/>
      <c r="BS81" s="399"/>
      <c r="BT81" s="399"/>
      <c r="BU81" s="399"/>
      <c r="BV81" s="399"/>
      <c r="BW81" s="399"/>
      <c r="BX81" s="399"/>
    </row>
    <row r="82" spans="1:252" s="437" customFormat="1" ht="21.95" hidden="1" customHeight="1">
      <c r="A82" s="754" t="s">
        <v>299</v>
      </c>
      <c r="B82" s="799">
        <v>0</v>
      </c>
      <c r="C82" s="799"/>
      <c r="D82" s="827">
        <v>0</v>
      </c>
      <c r="E82" s="827">
        <v>0</v>
      </c>
      <c r="F82" s="828">
        <v>0</v>
      </c>
      <c r="G82" s="800">
        <v>0</v>
      </c>
      <c r="H82" s="429" t="s">
        <v>4</v>
      </c>
      <c r="I82" s="755"/>
      <c r="J82" s="399"/>
      <c r="K82" s="896"/>
      <c r="L82" s="755"/>
      <c r="M82" s="399"/>
      <c r="N82" s="399"/>
      <c r="O82" s="399"/>
      <c r="P82" s="399"/>
      <c r="Q82" s="399"/>
      <c r="R82" s="399"/>
      <c r="S82" s="399"/>
      <c r="T82" s="399"/>
      <c r="U82" s="399"/>
      <c r="V82" s="399"/>
      <c r="W82" s="399"/>
      <c r="X82" s="399"/>
      <c r="Y82" s="399"/>
      <c r="Z82" s="399"/>
      <c r="AA82" s="399"/>
      <c r="AB82" s="399"/>
      <c r="AC82" s="399"/>
      <c r="AD82" s="399"/>
      <c r="AE82" s="399"/>
      <c r="AF82" s="399"/>
      <c r="AG82" s="399"/>
      <c r="AH82" s="399"/>
      <c r="AI82" s="399"/>
      <c r="AJ82" s="399"/>
      <c r="AK82" s="399"/>
      <c r="AL82" s="399"/>
      <c r="AM82" s="399"/>
      <c r="AN82" s="399"/>
      <c r="AO82" s="399"/>
      <c r="AP82" s="399"/>
      <c r="AQ82" s="399"/>
      <c r="AR82" s="399"/>
      <c r="AS82" s="399"/>
      <c r="AT82" s="399"/>
      <c r="AU82" s="399"/>
      <c r="AV82" s="399"/>
      <c r="AW82" s="399"/>
      <c r="AX82" s="399"/>
      <c r="AY82" s="399"/>
      <c r="AZ82" s="399"/>
      <c r="BA82" s="399"/>
      <c r="BB82" s="399"/>
      <c r="BC82" s="399"/>
      <c r="BD82" s="399"/>
      <c r="BE82" s="399"/>
      <c r="BF82" s="399"/>
      <c r="BG82" s="399"/>
      <c r="BH82" s="399"/>
      <c r="BI82" s="399"/>
      <c r="BJ82" s="399"/>
      <c r="BK82" s="399"/>
      <c r="BL82" s="399"/>
      <c r="BM82" s="399"/>
      <c r="BN82" s="399"/>
      <c r="BO82" s="399"/>
      <c r="BP82" s="399"/>
      <c r="BQ82" s="399"/>
      <c r="BR82" s="399"/>
      <c r="BS82" s="399"/>
      <c r="BT82" s="399"/>
      <c r="BU82" s="399"/>
      <c r="BV82" s="399"/>
      <c r="BW82" s="399"/>
      <c r="BX82" s="399"/>
    </row>
    <row r="83" spans="1:252" s="437" customFormat="1" ht="21.95" customHeight="1">
      <c r="A83" s="754" t="s">
        <v>347</v>
      </c>
      <c r="B83" s="799">
        <v>1191265.8799999999</v>
      </c>
      <c r="C83" s="799"/>
      <c r="D83" s="827">
        <v>0</v>
      </c>
      <c r="E83" s="827">
        <v>0</v>
      </c>
      <c r="F83" s="828">
        <v>0</v>
      </c>
      <c r="G83" s="800">
        <v>0</v>
      </c>
      <c r="H83" s="429" t="s">
        <v>4</v>
      </c>
      <c r="I83" s="755"/>
      <c r="J83" s="399"/>
      <c r="K83" s="896"/>
      <c r="L83" s="755"/>
      <c r="M83" s="399"/>
      <c r="N83" s="399"/>
      <c r="O83" s="399"/>
      <c r="P83" s="399"/>
      <c r="Q83" s="399"/>
      <c r="R83" s="399"/>
      <c r="S83" s="399"/>
      <c r="T83" s="399"/>
      <c r="U83" s="399"/>
      <c r="V83" s="399"/>
      <c r="W83" s="399"/>
      <c r="X83" s="399"/>
      <c r="Y83" s="399"/>
      <c r="Z83" s="399"/>
      <c r="AA83" s="399"/>
      <c r="AB83" s="399"/>
      <c r="AC83" s="399"/>
      <c r="AD83" s="399"/>
      <c r="AE83" s="399"/>
      <c r="AF83" s="399"/>
      <c r="AG83" s="399"/>
      <c r="AH83" s="399"/>
      <c r="AI83" s="399"/>
      <c r="AJ83" s="399"/>
      <c r="AK83" s="399"/>
      <c r="AL83" s="399"/>
      <c r="AM83" s="399"/>
      <c r="AN83" s="399"/>
      <c r="AO83" s="399"/>
      <c r="AP83" s="399"/>
      <c r="AQ83" s="399"/>
      <c r="AR83" s="399"/>
      <c r="AS83" s="399"/>
      <c r="AT83" s="399"/>
      <c r="AU83" s="399"/>
      <c r="AV83" s="399"/>
      <c r="AW83" s="399"/>
      <c r="AX83" s="399"/>
      <c r="AY83" s="399"/>
      <c r="AZ83" s="399"/>
      <c r="BA83" s="399"/>
      <c r="BB83" s="399"/>
      <c r="BC83" s="399"/>
      <c r="BD83" s="399"/>
      <c r="BE83" s="399"/>
      <c r="BF83" s="399"/>
      <c r="BG83" s="399"/>
      <c r="BH83" s="399"/>
      <c r="BI83" s="399"/>
      <c r="BJ83" s="399"/>
      <c r="BK83" s="399"/>
      <c r="BL83" s="399"/>
      <c r="BM83" s="399"/>
      <c r="BN83" s="399"/>
      <c r="BO83" s="399"/>
      <c r="BP83" s="399"/>
      <c r="BQ83" s="399"/>
      <c r="BR83" s="399"/>
      <c r="BS83" s="399"/>
      <c r="BT83" s="399"/>
      <c r="BU83" s="399"/>
      <c r="BV83" s="399"/>
      <c r="BW83" s="399"/>
      <c r="BX83" s="399"/>
    </row>
    <row r="84" spans="1:252" s="437" customFormat="1" ht="21.95" customHeight="1">
      <c r="A84" s="754" t="s">
        <v>300</v>
      </c>
      <c r="B84" s="799">
        <v>781074.8</v>
      </c>
      <c r="C84" s="799"/>
      <c r="D84" s="827">
        <v>0</v>
      </c>
      <c r="E84" s="827">
        <v>0</v>
      </c>
      <c r="F84" s="828">
        <v>0</v>
      </c>
      <c r="G84" s="800">
        <v>0</v>
      </c>
      <c r="H84" s="429" t="s">
        <v>4</v>
      </c>
      <c r="I84" s="755"/>
      <c r="J84" s="399"/>
      <c r="K84" s="896"/>
      <c r="L84" s="755"/>
      <c r="M84" s="399"/>
      <c r="N84" s="399"/>
      <c r="O84" s="399"/>
      <c r="P84" s="399"/>
      <c r="Q84" s="399"/>
      <c r="R84" s="399"/>
      <c r="S84" s="399"/>
      <c r="T84" s="399"/>
      <c r="U84" s="399"/>
      <c r="V84" s="399"/>
      <c r="W84" s="399"/>
      <c r="X84" s="399"/>
      <c r="Y84" s="399"/>
      <c r="Z84" s="399"/>
      <c r="AA84" s="399"/>
      <c r="AB84" s="399"/>
      <c r="AC84" s="399"/>
      <c r="AD84" s="399"/>
      <c r="AE84" s="399"/>
      <c r="AF84" s="399"/>
      <c r="AG84" s="399"/>
      <c r="AH84" s="399"/>
      <c r="AI84" s="399"/>
      <c r="AJ84" s="399"/>
      <c r="AK84" s="399"/>
      <c r="AL84" s="399"/>
      <c r="AM84" s="399"/>
      <c r="AN84" s="399"/>
      <c r="AO84" s="399"/>
      <c r="AP84" s="399"/>
      <c r="AQ84" s="399"/>
      <c r="AR84" s="399"/>
      <c r="AS84" s="399"/>
      <c r="AT84" s="399"/>
      <c r="AU84" s="399"/>
      <c r="AV84" s="399"/>
      <c r="AW84" s="399"/>
      <c r="AX84" s="399"/>
      <c r="AY84" s="399"/>
      <c r="AZ84" s="399"/>
      <c r="BA84" s="399"/>
      <c r="BB84" s="399"/>
      <c r="BC84" s="399"/>
      <c r="BD84" s="399"/>
      <c r="BE84" s="399"/>
      <c r="BF84" s="399"/>
      <c r="BG84" s="399"/>
      <c r="BH84" s="399"/>
      <c r="BI84" s="399"/>
      <c r="BJ84" s="399"/>
      <c r="BK84" s="399"/>
      <c r="BL84" s="399"/>
      <c r="BM84" s="399"/>
      <c r="BN84" s="399"/>
      <c r="BO84" s="399"/>
      <c r="BP84" s="399"/>
      <c r="BQ84" s="399"/>
      <c r="BR84" s="399"/>
      <c r="BS84" s="399"/>
      <c r="BT84" s="399"/>
      <c r="BU84" s="399"/>
      <c r="BV84" s="399"/>
      <c r="BW84" s="399"/>
      <c r="BX84" s="399"/>
    </row>
    <row r="85" spans="1:252" s="437" customFormat="1" ht="21.95" customHeight="1">
      <c r="A85" s="758" t="s">
        <v>301</v>
      </c>
      <c r="B85" s="799">
        <v>240847.1</v>
      </c>
      <c r="C85" s="799"/>
      <c r="D85" s="827">
        <v>0</v>
      </c>
      <c r="E85" s="827">
        <v>0</v>
      </c>
      <c r="F85" s="828">
        <v>0</v>
      </c>
      <c r="G85" s="800">
        <v>0</v>
      </c>
      <c r="H85" s="429" t="s">
        <v>4</v>
      </c>
      <c r="I85" s="755"/>
      <c r="J85" s="399"/>
      <c r="K85" s="896"/>
      <c r="L85" s="755"/>
      <c r="M85" s="399"/>
      <c r="N85" s="399"/>
      <c r="O85" s="399"/>
      <c r="P85" s="399"/>
      <c r="Q85" s="399"/>
      <c r="R85" s="399"/>
      <c r="S85" s="399"/>
      <c r="T85" s="399"/>
      <c r="U85" s="399"/>
      <c r="V85" s="399"/>
      <c r="W85" s="399"/>
      <c r="X85" s="399"/>
      <c r="Y85" s="399"/>
      <c r="Z85" s="399"/>
      <c r="AA85" s="399"/>
      <c r="AB85" s="399"/>
      <c r="AC85" s="399"/>
      <c r="AD85" s="399"/>
      <c r="AE85" s="399"/>
      <c r="AF85" s="399"/>
      <c r="AG85" s="399"/>
      <c r="AH85" s="399"/>
      <c r="AI85" s="399"/>
      <c r="AJ85" s="399"/>
      <c r="AK85" s="399"/>
      <c r="AL85" s="399"/>
      <c r="AM85" s="399"/>
      <c r="AN85" s="399"/>
      <c r="AO85" s="399"/>
      <c r="AP85" s="399"/>
      <c r="AQ85" s="399"/>
      <c r="AR85" s="399"/>
      <c r="AS85" s="399"/>
      <c r="AT85" s="399"/>
      <c r="AU85" s="399"/>
      <c r="AV85" s="399"/>
      <c r="AW85" s="399"/>
      <c r="AX85" s="399"/>
      <c r="AY85" s="399"/>
      <c r="AZ85" s="399"/>
      <c r="BA85" s="399"/>
      <c r="BB85" s="399"/>
      <c r="BC85" s="399"/>
      <c r="BD85" s="399"/>
      <c r="BE85" s="399"/>
      <c r="BF85" s="399"/>
      <c r="BG85" s="399"/>
      <c r="BH85" s="399"/>
      <c r="BI85" s="399"/>
      <c r="BJ85" s="399"/>
      <c r="BK85" s="399"/>
      <c r="BL85" s="399"/>
      <c r="BM85" s="399"/>
      <c r="BN85" s="399"/>
      <c r="BO85" s="399"/>
      <c r="BP85" s="399"/>
      <c r="BQ85" s="399"/>
      <c r="BR85" s="399"/>
      <c r="BS85" s="399"/>
      <c r="BT85" s="399"/>
      <c r="BU85" s="399"/>
      <c r="BV85" s="399"/>
      <c r="BW85" s="399"/>
      <c r="BX85" s="399"/>
    </row>
    <row r="86" spans="1:252" s="437" customFormat="1" ht="21.95" customHeight="1">
      <c r="A86" s="754" t="s">
        <v>304</v>
      </c>
      <c r="B86" s="799">
        <v>561475.41</v>
      </c>
      <c r="C86" s="799"/>
      <c r="D86" s="827">
        <v>0</v>
      </c>
      <c r="E86" s="827">
        <v>0</v>
      </c>
      <c r="F86" s="828">
        <v>0</v>
      </c>
      <c r="G86" s="800">
        <v>0</v>
      </c>
      <c r="H86" s="429" t="s">
        <v>4</v>
      </c>
      <c r="I86" s="755"/>
      <c r="J86" s="399"/>
      <c r="K86" s="896"/>
      <c r="L86" s="755"/>
      <c r="M86" s="399"/>
      <c r="N86" s="399"/>
      <c r="O86" s="399"/>
      <c r="P86" s="399"/>
      <c r="Q86" s="399"/>
      <c r="R86" s="399"/>
      <c r="S86" s="399"/>
      <c r="T86" s="399"/>
      <c r="U86" s="399"/>
      <c r="V86" s="399"/>
      <c r="W86" s="399"/>
      <c r="X86" s="399"/>
      <c r="Y86" s="399"/>
      <c r="Z86" s="399"/>
      <c r="AA86" s="399"/>
      <c r="AB86" s="399"/>
      <c r="AC86" s="399"/>
      <c r="AD86" s="399"/>
      <c r="AE86" s="399"/>
      <c r="AF86" s="399"/>
      <c r="AG86" s="399"/>
      <c r="AH86" s="399"/>
      <c r="AI86" s="399"/>
      <c r="AJ86" s="399"/>
      <c r="AK86" s="399"/>
      <c r="AL86" s="399"/>
      <c r="AM86" s="399"/>
      <c r="AN86" s="399"/>
      <c r="AO86" s="399"/>
      <c r="AP86" s="399"/>
      <c r="AQ86" s="399"/>
      <c r="AR86" s="399"/>
      <c r="AS86" s="399"/>
      <c r="AT86" s="399"/>
      <c r="AU86" s="399"/>
      <c r="AV86" s="399"/>
      <c r="AW86" s="399"/>
      <c r="AX86" s="399"/>
      <c r="AY86" s="399"/>
      <c r="AZ86" s="399"/>
      <c r="BA86" s="399"/>
      <c r="BB86" s="399"/>
      <c r="BC86" s="399"/>
      <c r="BD86" s="399"/>
      <c r="BE86" s="399"/>
      <c r="BF86" s="399"/>
      <c r="BG86" s="399"/>
      <c r="BH86" s="399"/>
      <c r="BI86" s="399"/>
      <c r="BJ86" s="399"/>
      <c r="BK86" s="399"/>
      <c r="BL86" s="399"/>
      <c r="BM86" s="399"/>
      <c r="BN86" s="399"/>
      <c r="BO86" s="399"/>
      <c r="BP86" s="399"/>
      <c r="BQ86" s="399"/>
      <c r="BR86" s="399"/>
      <c r="BS86" s="399"/>
      <c r="BT86" s="399"/>
      <c r="BU86" s="399"/>
      <c r="BV86" s="399"/>
      <c r="BW86" s="399"/>
      <c r="BX86" s="399"/>
    </row>
    <row r="87" spans="1:252" s="437" customFormat="1" ht="21.95" hidden="1" customHeight="1">
      <c r="A87" s="754" t="s">
        <v>306</v>
      </c>
      <c r="B87" s="799">
        <v>0</v>
      </c>
      <c r="C87" s="799"/>
      <c r="D87" s="827">
        <v>0</v>
      </c>
      <c r="E87" s="827">
        <v>0</v>
      </c>
      <c r="F87" s="828">
        <v>0</v>
      </c>
      <c r="G87" s="800">
        <v>0</v>
      </c>
      <c r="H87" s="429" t="s">
        <v>4</v>
      </c>
      <c r="I87" s="755"/>
      <c r="J87" s="399"/>
      <c r="K87" s="896"/>
      <c r="L87" s="755"/>
      <c r="M87" s="399"/>
      <c r="N87" s="399"/>
      <c r="O87" s="399"/>
      <c r="P87" s="399"/>
      <c r="Q87" s="399"/>
      <c r="R87" s="399"/>
      <c r="S87" s="399"/>
      <c r="T87" s="399"/>
      <c r="U87" s="399"/>
      <c r="V87" s="399"/>
      <c r="W87" s="399"/>
      <c r="X87" s="399"/>
      <c r="Y87" s="399"/>
      <c r="Z87" s="399"/>
      <c r="AA87" s="399"/>
      <c r="AB87" s="399"/>
      <c r="AC87" s="399"/>
      <c r="AD87" s="399"/>
      <c r="AE87" s="399"/>
      <c r="AF87" s="399"/>
      <c r="AG87" s="399"/>
      <c r="AH87" s="399"/>
      <c r="AI87" s="399"/>
      <c r="AJ87" s="399"/>
      <c r="AK87" s="399"/>
      <c r="AL87" s="399"/>
      <c r="AM87" s="399"/>
      <c r="AN87" s="399"/>
      <c r="AO87" s="399"/>
      <c r="AP87" s="399"/>
      <c r="AQ87" s="399"/>
      <c r="AR87" s="399"/>
      <c r="AS87" s="399"/>
      <c r="AT87" s="399"/>
      <c r="AU87" s="399"/>
      <c r="AV87" s="399"/>
      <c r="AW87" s="399"/>
      <c r="AX87" s="399"/>
      <c r="AY87" s="399"/>
      <c r="AZ87" s="399"/>
      <c r="BA87" s="399"/>
      <c r="BB87" s="399"/>
      <c r="BC87" s="399"/>
      <c r="BD87" s="399"/>
      <c r="BE87" s="399"/>
      <c r="BF87" s="399"/>
      <c r="BG87" s="399"/>
      <c r="BH87" s="399"/>
      <c r="BI87" s="399"/>
      <c r="BJ87" s="399"/>
      <c r="BK87" s="399"/>
      <c r="BL87" s="399"/>
      <c r="BM87" s="399"/>
      <c r="BN87" s="399"/>
      <c r="BO87" s="399"/>
      <c r="BP87" s="399"/>
      <c r="BQ87" s="399"/>
      <c r="BR87" s="399"/>
      <c r="BS87" s="399"/>
      <c r="BT87" s="399"/>
      <c r="BU87" s="399"/>
      <c r="BV87" s="399"/>
      <c r="BW87" s="399"/>
      <c r="BX87" s="399"/>
    </row>
    <row r="88" spans="1:252" ht="21.95" customHeight="1">
      <c r="A88" s="754" t="s">
        <v>307</v>
      </c>
      <c r="B88" s="799">
        <v>110019965.80999988</v>
      </c>
      <c r="C88" s="799"/>
      <c r="D88" s="827">
        <v>250414.23</v>
      </c>
      <c r="E88" s="827">
        <v>1413.48</v>
      </c>
      <c r="F88" s="828">
        <v>250414.23</v>
      </c>
      <c r="G88" s="800">
        <v>0</v>
      </c>
      <c r="H88" s="429" t="s">
        <v>4</v>
      </c>
      <c r="I88" s="755"/>
      <c r="K88" s="896"/>
      <c r="L88" s="755"/>
    </row>
    <row r="89" spans="1:252" ht="21.95" customHeight="1">
      <c r="A89" s="754" t="s">
        <v>308</v>
      </c>
      <c r="B89" s="799">
        <v>761786.35999999952</v>
      </c>
      <c r="C89" s="799"/>
      <c r="D89" s="827">
        <v>21665</v>
      </c>
      <c r="E89" s="827">
        <v>3791</v>
      </c>
      <c r="F89" s="828">
        <v>21665</v>
      </c>
      <c r="G89" s="800">
        <v>0</v>
      </c>
      <c r="H89" s="429" t="s">
        <v>4</v>
      </c>
      <c r="I89" s="755"/>
      <c r="K89" s="896"/>
      <c r="L89" s="755"/>
    </row>
    <row r="90" spans="1:252" s="437" customFormat="1" ht="21.95" customHeight="1" thickBot="1">
      <c r="A90" s="754" t="s">
        <v>309</v>
      </c>
      <c r="B90" s="799">
        <v>29228060.679999996</v>
      </c>
      <c r="C90" s="830"/>
      <c r="D90" s="827">
        <v>0</v>
      </c>
      <c r="E90" s="831">
        <v>0</v>
      </c>
      <c r="F90" s="828">
        <v>0</v>
      </c>
      <c r="G90" s="800">
        <v>0</v>
      </c>
      <c r="H90" s="429" t="s">
        <v>4</v>
      </c>
      <c r="I90" s="755"/>
      <c r="J90" s="399"/>
      <c r="K90" s="896"/>
      <c r="L90" s="755"/>
      <c r="M90" s="399"/>
      <c r="N90" s="399"/>
      <c r="O90" s="399"/>
      <c r="P90" s="399"/>
      <c r="Q90" s="399"/>
      <c r="R90" s="399"/>
      <c r="S90" s="399"/>
      <c r="T90" s="399"/>
      <c r="U90" s="399"/>
      <c r="V90" s="399"/>
      <c r="W90" s="399"/>
      <c r="X90" s="399"/>
      <c r="Y90" s="399"/>
      <c r="Z90" s="399"/>
      <c r="AA90" s="399"/>
      <c r="AB90" s="399"/>
      <c r="AC90" s="399"/>
      <c r="AD90" s="399"/>
      <c r="AE90" s="399"/>
      <c r="AF90" s="399"/>
      <c r="AG90" s="399"/>
      <c r="AH90" s="399"/>
      <c r="AI90" s="399"/>
      <c r="AJ90" s="399"/>
      <c r="AK90" s="399"/>
      <c r="AL90" s="399"/>
      <c r="AM90" s="399"/>
      <c r="AN90" s="399"/>
      <c r="AO90" s="399"/>
      <c r="AP90" s="399"/>
      <c r="AQ90" s="399"/>
      <c r="AR90" s="399"/>
      <c r="AS90" s="399"/>
      <c r="AT90" s="399"/>
      <c r="AU90" s="399"/>
      <c r="AV90" s="399"/>
      <c r="AW90" s="399"/>
      <c r="AX90" s="399"/>
      <c r="AY90" s="399"/>
      <c r="AZ90" s="399"/>
      <c r="BA90" s="399"/>
      <c r="BB90" s="399"/>
      <c r="BC90" s="399"/>
      <c r="BD90" s="399"/>
      <c r="BE90" s="399"/>
      <c r="BF90" s="399"/>
      <c r="BG90" s="399"/>
      <c r="BH90" s="399"/>
      <c r="BI90" s="399"/>
      <c r="BJ90" s="399"/>
      <c r="BK90" s="399"/>
      <c r="BL90" s="399"/>
      <c r="BM90" s="399"/>
      <c r="BN90" s="399"/>
      <c r="BO90" s="399"/>
      <c r="BP90" s="399"/>
      <c r="BQ90" s="399"/>
      <c r="BR90" s="399"/>
      <c r="BS90" s="399"/>
      <c r="BT90" s="399"/>
      <c r="BU90" s="399"/>
      <c r="BV90" s="399"/>
      <c r="BW90" s="399"/>
      <c r="BX90" s="399"/>
    </row>
    <row r="91" spans="1:252" s="437" customFormat="1" ht="21.95" customHeight="1" thickTop="1">
      <c r="A91" s="759" t="s">
        <v>587</v>
      </c>
      <c r="B91" s="832"/>
      <c r="C91" s="833"/>
      <c r="D91" s="834"/>
      <c r="E91" s="835"/>
      <c r="F91" s="836"/>
      <c r="G91" s="805"/>
      <c r="H91" s="429" t="s">
        <v>4</v>
      </c>
      <c r="I91" s="755"/>
      <c r="J91" s="399"/>
      <c r="K91" s="896"/>
      <c r="L91" s="755"/>
      <c r="M91" s="399"/>
      <c r="N91" s="399"/>
      <c r="O91" s="399"/>
      <c r="P91" s="399"/>
      <c r="Q91" s="399"/>
      <c r="R91" s="399"/>
      <c r="S91" s="399"/>
      <c r="T91" s="399"/>
      <c r="U91" s="399"/>
      <c r="V91" s="399"/>
      <c r="W91" s="399"/>
      <c r="X91" s="399"/>
      <c r="Y91" s="399"/>
      <c r="Z91" s="399"/>
      <c r="AA91" s="399"/>
      <c r="AB91" s="399"/>
      <c r="AC91" s="399"/>
      <c r="AD91" s="399"/>
      <c r="AE91" s="399"/>
      <c r="AF91" s="399"/>
      <c r="AG91" s="399"/>
      <c r="AH91" s="399"/>
      <c r="AI91" s="399"/>
      <c r="AJ91" s="399"/>
      <c r="AK91" s="399"/>
      <c r="AL91" s="399"/>
      <c r="AM91" s="399"/>
      <c r="AN91" s="399"/>
      <c r="AO91" s="399"/>
      <c r="AP91" s="399"/>
      <c r="AQ91" s="399"/>
      <c r="AR91" s="399"/>
      <c r="AS91" s="399"/>
      <c r="AT91" s="399"/>
      <c r="AU91" s="399"/>
      <c r="AV91" s="399"/>
      <c r="AW91" s="399"/>
      <c r="AX91" s="399"/>
      <c r="AY91" s="399"/>
      <c r="AZ91" s="399"/>
      <c r="BA91" s="399"/>
      <c r="BB91" s="399"/>
      <c r="BC91" s="399"/>
      <c r="BD91" s="399"/>
      <c r="BE91" s="399"/>
      <c r="BF91" s="399"/>
      <c r="BG91" s="399"/>
      <c r="BH91" s="399"/>
      <c r="BI91" s="399"/>
      <c r="BJ91" s="399"/>
      <c r="BK91" s="399"/>
      <c r="BL91" s="399"/>
      <c r="BM91" s="399"/>
      <c r="BN91" s="399"/>
      <c r="BO91" s="399"/>
      <c r="BP91" s="399"/>
      <c r="BQ91" s="399"/>
      <c r="BR91" s="399"/>
      <c r="BS91" s="399"/>
      <c r="BT91" s="399"/>
      <c r="BU91" s="399"/>
      <c r="BV91" s="399"/>
      <c r="BW91" s="399"/>
      <c r="BX91" s="399"/>
    </row>
    <row r="92" spans="1:252" s="437" customFormat="1" ht="21.95" customHeight="1">
      <c r="A92" s="441" t="s">
        <v>597</v>
      </c>
      <c r="B92" s="837">
        <v>17828653074.59</v>
      </c>
      <c r="C92" s="806" t="s">
        <v>711</v>
      </c>
      <c r="D92" s="838">
        <v>0</v>
      </c>
      <c r="E92" s="839">
        <v>0</v>
      </c>
      <c r="F92" s="1143">
        <v>0</v>
      </c>
      <c r="G92" s="840">
        <v>0</v>
      </c>
      <c r="H92" s="429" t="s">
        <v>4</v>
      </c>
      <c r="I92" s="755"/>
      <c r="J92" s="399"/>
      <c r="K92" s="896"/>
      <c r="L92" s="755"/>
      <c r="M92" s="399"/>
      <c r="N92" s="399"/>
      <c r="O92" s="399"/>
      <c r="P92" s="399"/>
      <c r="Q92" s="399"/>
      <c r="R92" s="399"/>
      <c r="S92" s="399"/>
      <c r="T92" s="399"/>
      <c r="U92" s="399"/>
      <c r="V92" s="399"/>
      <c r="W92" s="399"/>
      <c r="X92" s="399"/>
      <c r="Y92" s="399"/>
      <c r="Z92" s="399"/>
      <c r="AA92" s="399"/>
      <c r="AB92" s="399"/>
      <c r="AC92" s="399"/>
      <c r="AD92" s="399"/>
      <c r="AE92" s="399"/>
      <c r="AF92" s="399"/>
      <c r="AG92" s="399"/>
      <c r="AH92" s="399"/>
      <c r="AI92" s="399"/>
      <c r="AJ92" s="399"/>
      <c r="AK92" s="399"/>
      <c r="AL92" s="399"/>
      <c r="AM92" s="399"/>
      <c r="AN92" s="399"/>
      <c r="AO92" s="399"/>
      <c r="AP92" s="399"/>
      <c r="AQ92" s="399"/>
      <c r="AR92" s="399"/>
      <c r="AS92" s="399"/>
      <c r="AT92" s="399"/>
      <c r="AU92" s="399"/>
      <c r="AV92" s="399"/>
      <c r="AW92" s="399"/>
      <c r="AX92" s="399"/>
      <c r="AY92" s="399"/>
      <c r="AZ92" s="399"/>
      <c r="BA92" s="399"/>
      <c r="BB92" s="399"/>
      <c r="BC92" s="399"/>
      <c r="BD92" s="399"/>
      <c r="BE92" s="399"/>
      <c r="BF92" s="399"/>
      <c r="BG92" s="399"/>
      <c r="BH92" s="399"/>
      <c r="BI92" s="399"/>
      <c r="BJ92" s="399"/>
      <c r="BK92" s="399"/>
      <c r="BL92" s="399"/>
      <c r="BM92" s="399"/>
      <c r="BN92" s="399"/>
      <c r="BO92" s="399"/>
      <c r="BP92" s="399"/>
      <c r="BQ92" s="399"/>
      <c r="BR92" s="399"/>
      <c r="BS92" s="399"/>
      <c r="BT92" s="399"/>
      <c r="BU92" s="399"/>
      <c r="BV92" s="399"/>
      <c r="BW92" s="399"/>
      <c r="BX92" s="399"/>
    </row>
    <row r="93" spans="1:252" s="440" customFormat="1" ht="19.5" customHeight="1">
      <c r="H93" s="429" t="s">
        <v>4</v>
      </c>
      <c r="I93" s="755"/>
      <c r="J93" s="755"/>
      <c r="K93" s="895"/>
      <c r="L93" s="755"/>
      <c r="M93" s="399"/>
      <c r="N93" s="399"/>
      <c r="O93" s="399"/>
      <c r="P93" s="399"/>
      <c r="Q93" s="399"/>
      <c r="R93" s="399"/>
      <c r="S93" s="399"/>
      <c r="T93" s="399"/>
      <c r="U93" s="399"/>
      <c r="V93" s="399"/>
      <c r="W93" s="399"/>
      <c r="X93" s="399"/>
      <c r="Y93" s="399"/>
      <c r="Z93" s="399"/>
      <c r="AA93" s="399"/>
      <c r="AB93" s="399"/>
      <c r="AC93" s="399"/>
      <c r="AD93" s="399"/>
      <c r="AE93" s="399"/>
      <c r="AF93" s="399"/>
      <c r="AG93" s="399"/>
      <c r="AH93" s="399"/>
      <c r="AI93" s="399"/>
      <c r="AJ93" s="399"/>
      <c r="AK93" s="399"/>
      <c r="AL93" s="399"/>
      <c r="AM93" s="399"/>
      <c r="AN93" s="399"/>
      <c r="AO93" s="399"/>
      <c r="AP93" s="399"/>
      <c r="AQ93" s="399"/>
      <c r="AR93" s="399"/>
      <c r="AS93" s="399"/>
      <c r="AT93" s="399"/>
    </row>
    <row r="94" spans="1:252" s="440" customFormat="1" ht="18" customHeight="1">
      <c r="A94" s="1147" t="s">
        <v>714</v>
      </c>
      <c r="B94" s="760"/>
      <c r="C94" s="760"/>
      <c r="D94" s="760"/>
      <c r="E94" s="760"/>
      <c r="H94" s="429" t="s">
        <v>4</v>
      </c>
      <c r="I94" s="755"/>
      <c r="J94" s="755"/>
      <c r="K94" s="895"/>
      <c r="L94" s="755"/>
      <c r="M94" s="399"/>
      <c r="N94" s="399"/>
      <c r="O94" s="399"/>
      <c r="P94" s="399"/>
      <c r="Q94" s="399"/>
      <c r="R94" s="399"/>
      <c r="S94" s="399"/>
      <c r="T94" s="399"/>
      <c r="U94" s="399"/>
      <c r="V94" s="399"/>
      <c r="W94" s="399"/>
      <c r="X94" s="399"/>
      <c r="Y94" s="399"/>
      <c r="Z94" s="399"/>
      <c r="AA94" s="399"/>
      <c r="AB94" s="399"/>
      <c r="AC94" s="399"/>
      <c r="AD94" s="399"/>
      <c r="AE94" s="399"/>
      <c r="AF94" s="399"/>
      <c r="AG94" s="399"/>
      <c r="AH94" s="399"/>
      <c r="AI94" s="399"/>
      <c r="AJ94" s="399"/>
      <c r="AK94" s="399"/>
      <c r="AL94" s="399"/>
      <c r="AM94" s="399"/>
      <c r="AN94" s="399"/>
      <c r="AO94" s="399"/>
      <c r="AP94" s="399"/>
      <c r="AQ94" s="399"/>
      <c r="AR94" s="399"/>
      <c r="AS94" s="399"/>
      <c r="AT94" s="399"/>
    </row>
    <row r="95" spans="1:252" s="440" customFormat="1" ht="16.5" customHeight="1">
      <c r="A95" s="1148" t="s">
        <v>759</v>
      </c>
      <c r="B95" s="760"/>
      <c r="C95" s="760"/>
      <c r="D95" s="760"/>
      <c r="E95" s="760"/>
      <c r="H95" s="429" t="s">
        <v>4</v>
      </c>
      <c r="I95" s="399"/>
      <c r="J95" s="399"/>
      <c r="K95" s="895"/>
      <c r="L95" s="399"/>
      <c r="M95" s="399"/>
      <c r="N95" s="399"/>
      <c r="O95" s="399"/>
      <c r="P95" s="399"/>
      <c r="Q95" s="399"/>
      <c r="R95" s="399"/>
      <c r="S95" s="399"/>
      <c r="T95" s="399"/>
      <c r="U95" s="399"/>
      <c r="V95" s="399"/>
      <c r="W95" s="399"/>
      <c r="X95" s="399"/>
      <c r="Y95" s="399"/>
      <c r="Z95" s="399"/>
      <c r="AA95" s="399"/>
      <c r="AB95" s="399"/>
      <c r="AC95" s="399"/>
      <c r="AD95" s="399"/>
      <c r="AE95" s="399"/>
      <c r="AF95" s="399"/>
      <c r="AG95" s="399"/>
      <c r="AH95" s="399"/>
      <c r="AI95" s="399"/>
      <c r="AJ95" s="399"/>
      <c r="AK95" s="399"/>
      <c r="AL95" s="399"/>
      <c r="AM95" s="399"/>
      <c r="AN95" s="399"/>
      <c r="AO95" s="399"/>
      <c r="AP95" s="399"/>
      <c r="AQ95" s="399"/>
      <c r="AR95" s="399"/>
      <c r="AS95" s="399"/>
      <c r="AT95" s="399"/>
    </row>
    <row r="96" spans="1:252" s="760" customFormat="1" ht="18" customHeight="1">
      <c r="A96" s="442"/>
      <c r="B96" s="442"/>
      <c r="C96" s="442"/>
      <c r="D96" s="442"/>
      <c r="E96" s="442"/>
      <c r="F96" s="442"/>
      <c r="G96" s="442"/>
      <c r="H96" s="442"/>
      <c r="I96" s="399"/>
      <c r="J96" s="399"/>
      <c r="K96" s="895"/>
      <c r="L96" s="399"/>
      <c r="M96" s="399"/>
      <c r="N96" s="399"/>
      <c r="O96" s="399"/>
      <c r="P96" s="399"/>
      <c r="Q96" s="399"/>
      <c r="R96" s="399"/>
      <c r="S96" s="399"/>
      <c r="T96" s="399"/>
      <c r="U96" s="399"/>
      <c r="V96" s="399"/>
      <c r="W96" s="399"/>
      <c r="X96" s="399"/>
      <c r="Y96" s="399"/>
      <c r="Z96" s="399"/>
      <c r="AA96" s="399"/>
      <c r="AB96" s="399"/>
      <c r="AC96" s="399"/>
      <c r="AD96" s="399"/>
      <c r="AE96" s="399"/>
      <c r="AF96" s="399"/>
      <c r="AG96" s="399"/>
      <c r="AH96" s="399"/>
      <c r="AI96" s="399"/>
      <c r="AJ96" s="399"/>
      <c r="AK96" s="399"/>
      <c r="AL96" s="399"/>
      <c r="AM96" s="399"/>
      <c r="AN96" s="399"/>
      <c r="AO96" s="399"/>
      <c r="AP96" s="399"/>
      <c r="AQ96" s="399"/>
      <c r="AR96" s="399"/>
      <c r="AS96" s="399"/>
      <c r="AT96" s="399"/>
      <c r="AU96" s="399"/>
      <c r="AV96" s="399"/>
      <c r="AW96" s="399"/>
      <c r="AX96" s="399"/>
      <c r="AY96" s="399"/>
      <c r="AZ96" s="399"/>
      <c r="BA96" s="399"/>
      <c r="BB96" s="399"/>
      <c r="BC96" s="399"/>
      <c r="BD96" s="399"/>
      <c r="BE96" s="399"/>
      <c r="BF96" s="399"/>
      <c r="BG96" s="399"/>
      <c r="BH96" s="399"/>
      <c r="BI96" s="399"/>
      <c r="BJ96" s="399"/>
      <c r="BK96" s="399"/>
      <c r="BL96" s="399"/>
      <c r="BM96" s="399"/>
      <c r="BN96" s="399"/>
      <c r="BO96" s="399"/>
      <c r="BP96" s="399"/>
      <c r="BQ96" s="399"/>
      <c r="BR96" s="399"/>
      <c r="BS96" s="399"/>
      <c r="BT96" s="399"/>
      <c r="BU96" s="399"/>
      <c r="BV96" s="399"/>
      <c r="BW96" s="399"/>
      <c r="BX96" s="399"/>
      <c r="BY96" s="399"/>
      <c r="BZ96" s="399"/>
      <c r="CA96" s="399"/>
      <c r="CB96" s="399"/>
      <c r="CC96" s="399"/>
      <c r="CD96" s="399"/>
      <c r="CE96" s="399"/>
      <c r="CF96" s="399"/>
      <c r="CG96" s="399"/>
      <c r="CH96" s="399"/>
      <c r="CI96" s="399"/>
      <c r="CJ96" s="399"/>
      <c r="CK96" s="399"/>
      <c r="CL96" s="399"/>
      <c r="CM96" s="399"/>
      <c r="CN96" s="399"/>
      <c r="CO96" s="399"/>
      <c r="CP96" s="399"/>
      <c r="CQ96" s="399"/>
      <c r="CR96" s="399"/>
      <c r="CS96" s="399"/>
      <c r="CT96" s="399"/>
      <c r="CU96" s="399"/>
      <c r="CV96" s="399"/>
      <c r="CW96" s="399"/>
      <c r="CX96" s="399"/>
      <c r="CY96" s="399"/>
      <c r="CZ96" s="399"/>
      <c r="DA96" s="399"/>
      <c r="DB96" s="399"/>
      <c r="DC96" s="399"/>
      <c r="DD96" s="399"/>
      <c r="DE96" s="399"/>
      <c r="DF96" s="399"/>
      <c r="DG96" s="399"/>
      <c r="DH96" s="399"/>
      <c r="DI96" s="399"/>
      <c r="DJ96" s="399"/>
      <c r="DK96" s="399"/>
      <c r="DL96" s="399"/>
      <c r="DM96" s="399"/>
      <c r="DN96" s="399"/>
      <c r="DO96" s="399"/>
      <c r="DP96" s="399"/>
      <c r="DQ96" s="399"/>
      <c r="DR96" s="399"/>
      <c r="DS96" s="399"/>
      <c r="DT96" s="399"/>
      <c r="DU96" s="399"/>
      <c r="DV96" s="399"/>
      <c r="DW96" s="399"/>
      <c r="DX96" s="399"/>
      <c r="DY96" s="399"/>
      <c r="DZ96" s="399"/>
      <c r="EA96" s="399"/>
      <c r="EB96" s="399"/>
      <c r="EC96" s="399"/>
      <c r="ED96" s="399"/>
      <c r="EE96" s="399"/>
      <c r="EF96" s="399"/>
      <c r="EG96" s="399"/>
      <c r="EH96" s="399"/>
      <c r="EI96" s="399"/>
      <c r="EJ96" s="399"/>
      <c r="EK96" s="399"/>
      <c r="EL96" s="399"/>
      <c r="EM96" s="399"/>
      <c r="EN96" s="399"/>
      <c r="EO96" s="399"/>
      <c r="EP96" s="399"/>
      <c r="EQ96" s="399"/>
      <c r="ER96" s="399"/>
      <c r="ES96" s="399"/>
      <c r="ET96" s="399"/>
      <c r="EU96" s="399"/>
      <c r="EV96" s="399"/>
      <c r="EW96" s="399"/>
      <c r="EX96" s="399"/>
      <c r="EY96" s="399"/>
      <c r="EZ96" s="399"/>
      <c r="FA96" s="399"/>
      <c r="FB96" s="399"/>
      <c r="FC96" s="399"/>
      <c r="FD96" s="399"/>
      <c r="FE96" s="399"/>
      <c r="FF96" s="399"/>
      <c r="FG96" s="399"/>
      <c r="FH96" s="399"/>
      <c r="FI96" s="399"/>
      <c r="FJ96" s="399"/>
      <c r="FK96" s="399"/>
      <c r="FL96" s="399"/>
      <c r="FM96" s="399"/>
      <c r="FN96" s="399"/>
      <c r="FO96" s="399"/>
      <c r="FP96" s="399"/>
      <c r="FQ96" s="399"/>
      <c r="FR96" s="399"/>
      <c r="FS96" s="399"/>
      <c r="FT96" s="399"/>
      <c r="FU96" s="399"/>
      <c r="FV96" s="399"/>
      <c r="FW96" s="399"/>
      <c r="FX96" s="399"/>
      <c r="FY96" s="399"/>
      <c r="FZ96" s="399"/>
      <c r="GA96" s="399"/>
      <c r="GB96" s="399"/>
      <c r="GC96" s="399"/>
      <c r="GD96" s="399"/>
      <c r="GE96" s="399"/>
      <c r="GF96" s="399"/>
      <c r="GG96" s="399"/>
      <c r="GH96" s="399"/>
      <c r="GI96" s="399"/>
      <c r="GJ96" s="399"/>
      <c r="GK96" s="399"/>
      <c r="GL96" s="399"/>
      <c r="GM96" s="399"/>
      <c r="GN96" s="399"/>
      <c r="GO96" s="399"/>
      <c r="GP96" s="399"/>
      <c r="GQ96" s="399"/>
      <c r="GR96" s="399"/>
      <c r="GS96" s="399"/>
      <c r="GT96" s="399"/>
      <c r="GU96" s="399"/>
      <c r="GV96" s="399"/>
      <c r="GW96" s="399"/>
      <c r="GX96" s="399"/>
      <c r="GY96" s="399"/>
      <c r="GZ96" s="399"/>
      <c r="HA96" s="399"/>
      <c r="HB96" s="399"/>
      <c r="HC96" s="399"/>
      <c r="HD96" s="399"/>
      <c r="HE96" s="399"/>
      <c r="HF96" s="399"/>
      <c r="HG96" s="399"/>
      <c r="HH96" s="399"/>
      <c r="HI96" s="399"/>
      <c r="HJ96" s="399"/>
      <c r="HK96" s="399"/>
      <c r="HL96" s="399"/>
      <c r="HM96" s="399"/>
      <c r="HN96" s="399"/>
      <c r="HO96" s="399"/>
      <c r="HP96" s="399"/>
      <c r="HQ96" s="399"/>
      <c r="HR96" s="399"/>
      <c r="HS96" s="399"/>
      <c r="HT96" s="399"/>
      <c r="HU96" s="399"/>
      <c r="HV96" s="399"/>
      <c r="HW96" s="399"/>
      <c r="HX96" s="399"/>
      <c r="HY96" s="399"/>
      <c r="HZ96" s="399"/>
      <c r="IA96" s="399"/>
      <c r="IB96" s="399"/>
      <c r="IC96" s="399"/>
      <c r="ID96" s="399"/>
      <c r="IE96" s="399"/>
      <c r="IF96" s="399"/>
      <c r="IG96" s="399"/>
      <c r="IH96" s="399"/>
      <c r="II96" s="399"/>
      <c r="IJ96" s="399"/>
      <c r="IK96" s="399"/>
      <c r="IL96" s="399"/>
      <c r="IM96" s="399"/>
      <c r="IN96" s="399"/>
      <c r="IO96" s="399"/>
      <c r="IP96" s="399"/>
      <c r="IQ96" s="399"/>
      <c r="IR96" s="399"/>
    </row>
    <row r="97" spans="1:8">
      <c r="A97" s="443"/>
      <c r="B97" s="443"/>
      <c r="C97" s="443"/>
      <c r="D97" s="443"/>
      <c r="E97" s="443"/>
      <c r="F97" s="443"/>
      <c r="G97" s="443"/>
      <c r="H97" s="443"/>
    </row>
    <row r="98" spans="1:8">
      <c r="A98" s="761" t="s">
        <v>4</v>
      </c>
      <c r="H98" s="429" t="s">
        <v>4</v>
      </c>
    </row>
    <row r="99" spans="1:8">
      <c r="H99" s="429" t="s">
        <v>4</v>
      </c>
    </row>
    <row r="100" spans="1:8">
      <c r="H100" s="429" t="s">
        <v>4</v>
      </c>
    </row>
    <row r="101" spans="1:8">
      <c r="H101" s="429" t="s">
        <v>4</v>
      </c>
    </row>
    <row r="102" spans="1:8">
      <c r="H102" s="429" t="s">
        <v>4</v>
      </c>
    </row>
    <row r="103" spans="1:8">
      <c r="H103" s="429" t="s">
        <v>4</v>
      </c>
    </row>
    <row r="104" spans="1:8">
      <c r="H104" s="429" t="s">
        <v>4</v>
      </c>
    </row>
    <row r="105" spans="1:8">
      <c r="H105" s="429" t="s">
        <v>4</v>
      </c>
    </row>
    <row r="106" spans="1:8">
      <c r="H106" s="429" t="s">
        <v>4</v>
      </c>
    </row>
    <row r="107" spans="1:8">
      <c r="H107" s="429" t="s">
        <v>4</v>
      </c>
    </row>
    <row r="108" spans="1:8">
      <c r="B108" s="444" t="s">
        <v>4</v>
      </c>
      <c r="C108" s="444"/>
      <c r="H108" s="429" t="s">
        <v>4</v>
      </c>
    </row>
    <row r="109" spans="1:8">
      <c r="H109" s="429" t="s">
        <v>4</v>
      </c>
    </row>
    <row r="110" spans="1:8">
      <c r="H110" s="429" t="s">
        <v>4</v>
      </c>
    </row>
    <row r="111" spans="1:8">
      <c r="H111" s="429" t="s">
        <v>4</v>
      </c>
    </row>
    <row r="112" spans="1:8">
      <c r="H112" s="429" t="s">
        <v>4</v>
      </c>
    </row>
    <row r="113" spans="8:8">
      <c r="H113" s="429" t="s">
        <v>4</v>
      </c>
    </row>
    <row r="114" spans="8:8">
      <c r="H114" s="429" t="s">
        <v>4</v>
      </c>
    </row>
    <row r="115" spans="8:8">
      <c r="H115" s="429" t="s">
        <v>4</v>
      </c>
    </row>
    <row r="116" spans="8:8">
      <c r="H116" s="429" t="s">
        <v>4</v>
      </c>
    </row>
    <row r="117" spans="8:8">
      <c r="H117" s="429" t="s">
        <v>4</v>
      </c>
    </row>
    <row r="118" spans="8:8">
      <c r="H118" s="429" t="s">
        <v>4</v>
      </c>
    </row>
    <row r="119" spans="8:8">
      <c r="H119" s="429" t="s">
        <v>4</v>
      </c>
    </row>
    <row r="120" spans="8:8">
      <c r="H120" s="429" t="s">
        <v>4</v>
      </c>
    </row>
    <row r="121" spans="8:8">
      <c r="H121" s="429" t="s">
        <v>4</v>
      </c>
    </row>
    <row r="122" spans="8:8">
      <c r="H122" s="429" t="s">
        <v>4</v>
      </c>
    </row>
    <row r="123" spans="8:8">
      <c r="H123" s="429" t="s">
        <v>4</v>
      </c>
    </row>
    <row r="124" spans="8:8">
      <c r="H124" s="429" t="s">
        <v>4</v>
      </c>
    </row>
    <row r="125" spans="8:8">
      <c r="H125" s="429" t="s">
        <v>4</v>
      </c>
    </row>
    <row r="126" spans="8:8">
      <c r="H126" s="429" t="s">
        <v>4</v>
      </c>
    </row>
    <row r="127" spans="8:8">
      <c r="H127" s="429" t="s">
        <v>4</v>
      </c>
    </row>
    <row r="128" spans="8:8">
      <c r="H128" s="429" t="s">
        <v>4</v>
      </c>
    </row>
    <row r="129" spans="8:8">
      <c r="H129" s="429" t="s">
        <v>4</v>
      </c>
    </row>
    <row r="130" spans="8:8">
      <c r="H130" s="429" t="s">
        <v>4</v>
      </c>
    </row>
    <row r="131" spans="8:8">
      <c r="H131" s="429" t="s">
        <v>4</v>
      </c>
    </row>
    <row r="132" spans="8:8">
      <c r="H132" s="429" t="s">
        <v>4</v>
      </c>
    </row>
    <row r="133" spans="8:8">
      <c r="H133" s="429" t="s">
        <v>4</v>
      </c>
    </row>
    <row r="134" spans="8:8">
      <c r="H134" s="429" t="s">
        <v>4</v>
      </c>
    </row>
    <row r="135" spans="8:8">
      <c r="H135" s="429" t="s">
        <v>4</v>
      </c>
    </row>
    <row r="136" spans="8:8">
      <c r="H136" s="429" t="s">
        <v>4</v>
      </c>
    </row>
    <row r="137" spans="8:8">
      <c r="H137" s="429" t="s">
        <v>4</v>
      </c>
    </row>
    <row r="138" spans="8:8">
      <c r="H138" s="429" t="s">
        <v>4</v>
      </c>
    </row>
    <row r="139" spans="8:8">
      <c r="H139" s="429" t="s">
        <v>4</v>
      </c>
    </row>
    <row r="140" spans="8:8">
      <c r="H140" s="429" t="s">
        <v>4</v>
      </c>
    </row>
    <row r="141" spans="8:8">
      <c r="H141" s="429" t="s">
        <v>4</v>
      </c>
    </row>
    <row r="142" spans="8:8">
      <c r="H142" s="429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2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4"/>
  <sheetViews>
    <sheetView showGridLines="0" zoomScale="75" zoomScaleNormal="75" workbookViewId="0">
      <selection activeCell="G6" sqref="G6:H6"/>
    </sheetView>
  </sheetViews>
  <sheetFormatPr defaultColWidth="12.5703125" defaultRowHeight="15"/>
  <cols>
    <col min="1" max="1" width="6" style="447" bestFit="1" customWidth="1"/>
    <col min="2" max="2" width="2" style="447" customWidth="1"/>
    <col min="3" max="3" width="57.140625" style="447" customWidth="1"/>
    <col min="4" max="4" width="20.140625" style="447" customWidth="1"/>
    <col min="5" max="8" width="21.42578125" style="447" customWidth="1"/>
    <col min="9" max="9" width="16.7109375" style="447" customWidth="1"/>
    <col min="10" max="10" width="12.5703125" style="447"/>
    <col min="11" max="11" width="16.7109375" style="447" customWidth="1"/>
    <col min="12" max="12" width="22.85546875" style="447" customWidth="1"/>
    <col min="13" max="256" width="12.5703125" style="447"/>
    <col min="257" max="257" width="5" style="447" customWidth="1"/>
    <col min="258" max="258" width="2" style="447" customWidth="1"/>
    <col min="259" max="259" width="57.140625" style="447" customWidth="1"/>
    <col min="260" max="260" width="20.140625" style="447" customWidth="1"/>
    <col min="261" max="264" width="21.42578125" style="447" customWidth="1"/>
    <col min="265" max="265" width="16.7109375" style="447" customWidth="1"/>
    <col min="266" max="266" width="12.5703125" style="447"/>
    <col min="267" max="267" width="16.7109375" style="447" customWidth="1"/>
    <col min="268" max="268" width="22.85546875" style="447" customWidth="1"/>
    <col min="269" max="512" width="12.5703125" style="447"/>
    <col min="513" max="513" width="5" style="447" customWidth="1"/>
    <col min="514" max="514" width="2" style="447" customWidth="1"/>
    <col min="515" max="515" width="57.140625" style="447" customWidth="1"/>
    <col min="516" max="516" width="20.140625" style="447" customWidth="1"/>
    <col min="517" max="520" width="21.42578125" style="447" customWidth="1"/>
    <col min="521" max="521" width="16.7109375" style="447" customWidth="1"/>
    <col min="522" max="522" width="12.5703125" style="447"/>
    <col min="523" max="523" width="16.7109375" style="447" customWidth="1"/>
    <col min="524" max="524" width="22.85546875" style="447" customWidth="1"/>
    <col min="525" max="768" width="12.5703125" style="447"/>
    <col min="769" max="769" width="5" style="447" customWidth="1"/>
    <col min="770" max="770" width="2" style="447" customWidth="1"/>
    <col min="771" max="771" width="57.140625" style="447" customWidth="1"/>
    <col min="772" max="772" width="20.140625" style="447" customWidth="1"/>
    <col min="773" max="776" width="21.42578125" style="447" customWidth="1"/>
    <col min="777" max="777" width="16.7109375" style="447" customWidth="1"/>
    <col min="778" max="778" width="12.5703125" style="447"/>
    <col min="779" max="779" width="16.7109375" style="447" customWidth="1"/>
    <col min="780" max="780" width="22.85546875" style="447" customWidth="1"/>
    <col min="781" max="1024" width="12.5703125" style="447"/>
    <col min="1025" max="1025" width="5" style="447" customWidth="1"/>
    <col min="1026" max="1026" width="2" style="447" customWidth="1"/>
    <col min="1027" max="1027" width="57.140625" style="447" customWidth="1"/>
    <col min="1028" max="1028" width="20.140625" style="447" customWidth="1"/>
    <col min="1029" max="1032" width="21.42578125" style="447" customWidth="1"/>
    <col min="1033" max="1033" width="16.7109375" style="447" customWidth="1"/>
    <col min="1034" max="1034" width="12.5703125" style="447"/>
    <col min="1035" max="1035" width="16.7109375" style="447" customWidth="1"/>
    <col min="1036" max="1036" width="22.85546875" style="447" customWidth="1"/>
    <col min="1037" max="1280" width="12.5703125" style="447"/>
    <col min="1281" max="1281" width="5" style="447" customWidth="1"/>
    <col min="1282" max="1282" width="2" style="447" customWidth="1"/>
    <col min="1283" max="1283" width="57.140625" style="447" customWidth="1"/>
    <col min="1284" max="1284" width="20.140625" style="447" customWidth="1"/>
    <col min="1285" max="1288" width="21.42578125" style="447" customWidth="1"/>
    <col min="1289" max="1289" width="16.7109375" style="447" customWidth="1"/>
    <col min="1290" max="1290" width="12.5703125" style="447"/>
    <col min="1291" max="1291" width="16.7109375" style="447" customWidth="1"/>
    <col min="1292" max="1292" width="22.85546875" style="447" customWidth="1"/>
    <col min="1293" max="1536" width="12.5703125" style="447"/>
    <col min="1537" max="1537" width="5" style="447" customWidth="1"/>
    <col min="1538" max="1538" width="2" style="447" customWidth="1"/>
    <col min="1539" max="1539" width="57.140625" style="447" customWidth="1"/>
    <col min="1540" max="1540" width="20.140625" style="447" customWidth="1"/>
    <col min="1541" max="1544" width="21.42578125" style="447" customWidth="1"/>
    <col min="1545" max="1545" width="16.7109375" style="447" customWidth="1"/>
    <col min="1546" max="1546" width="12.5703125" style="447"/>
    <col min="1547" max="1547" width="16.7109375" style="447" customWidth="1"/>
    <col min="1548" max="1548" width="22.85546875" style="447" customWidth="1"/>
    <col min="1549" max="1792" width="12.5703125" style="447"/>
    <col min="1793" max="1793" width="5" style="447" customWidth="1"/>
    <col min="1794" max="1794" width="2" style="447" customWidth="1"/>
    <col min="1795" max="1795" width="57.140625" style="447" customWidth="1"/>
    <col min="1796" max="1796" width="20.140625" style="447" customWidth="1"/>
    <col min="1797" max="1800" width="21.42578125" style="447" customWidth="1"/>
    <col min="1801" max="1801" width="16.7109375" style="447" customWidth="1"/>
    <col min="1802" max="1802" width="12.5703125" style="447"/>
    <col min="1803" max="1803" width="16.7109375" style="447" customWidth="1"/>
    <col min="1804" max="1804" width="22.85546875" style="447" customWidth="1"/>
    <col min="1805" max="2048" width="12.5703125" style="447"/>
    <col min="2049" max="2049" width="5" style="447" customWidth="1"/>
    <col min="2050" max="2050" width="2" style="447" customWidth="1"/>
    <col min="2051" max="2051" width="57.140625" style="447" customWidth="1"/>
    <col min="2052" max="2052" width="20.140625" style="447" customWidth="1"/>
    <col min="2053" max="2056" width="21.42578125" style="447" customWidth="1"/>
    <col min="2057" max="2057" width="16.7109375" style="447" customWidth="1"/>
    <col min="2058" max="2058" width="12.5703125" style="447"/>
    <col min="2059" max="2059" width="16.7109375" style="447" customWidth="1"/>
    <col min="2060" max="2060" width="22.85546875" style="447" customWidth="1"/>
    <col min="2061" max="2304" width="12.5703125" style="447"/>
    <col min="2305" max="2305" width="5" style="447" customWidth="1"/>
    <col min="2306" max="2306" width="2" style="447" customWidth="1"/>
    <col min="2307" max="2307" width="57.140625" style="447" customWidth="1"/>
    <col min="2308" max="2308" width="20.140625" style="447" customWidth="1"/>
    <col min="2309" max="2312" width="21.42578125" style="447" customWidth="1"/>
    <col min="2313" max="2313" width="16.7109375" style="447" customWidth="1"/>
    <col min="2314" max="2314" width="12.5703125" style="447"/>
    <col min="2315" max="2315" width="16.7109375" style="447" customWidth="1"/>
    <col min="2316" max="2316" width="22.85546875" style="447" customWidth="1"/>
    <col min="2317" max="2560" width="12.5703125" style="447"/>
    <col min="2561" max="2561" width="5" style="447" customWidth="1"/>
    <col min="2562" max="2562" width="2" style="447" customWidth="1"/>
    <col min="2563" max="2563" width="57.140625" style="447" customWidth="1"/>
    <col min="2564" max="2564" width="20.140625" style="447" customWidth="1"/>
    <col min="2565" max="2568" width="21.42578125" style="447" customWidth="1"/>
    <col min="2569" max="2569" width="16.7109375" style="447" customWidth="1"/>
    <col min="2570" max="2570" width="12.5703125" style="447"/>
    <col min="2571" max="2571" width="16.7109375" style="447" customWidth="1"/>
    <col min="2572" max="2572" width="22.85546875" style="447" customWidth="1"/>
    <col min="2573" max="2816" width="12.5703125" style="447"/>
    <col min="2817" max="2817" width="5" style="447" customWidth="1"/>
    <col min="2818" max="2818" width="2" style="447" customWidth="1"/>
    <col min="2819" max="2819" width="57.140625" style="447" customWidth="1"/>
    <col min="2820" max="2820" width="20.140625" style="447" customWidth="1"/>
    <col min="2821" max="2824" width="21.42578125" style="447" customWidth="1"/>
    <col min="2825" max="2825" width="16.7109375" style="447" customWidth="1"/>
    <col min="2826" max="2826" width="12.5703125" style="447"/>
    <col min="2827" max="2827" width="16.7109375" style="447" customWidth="1"/>
    <col min="2828" max="2828" width="22.85546875" style="447" customWidth="1"/>
    <col min="2829" max="3072" width="12.5703125" style="447"/>
    <col min="3073" max="3073" width="5" style="447" customWidth="1"/>
    <col min="3074" max="3074" width="2" style="447" customWidth="1"/>
    <col min="3075" max="3075" width="57.140625" style="447" customWidth="1"/>
    <col min="3076" max="3076" width="20.140625" style="447" customWidth="1"/>
    <col min="3077" max="3080" width="21.42578125" style="447" customWidth="1"/>
    <col min="3081" max="3081" width="16.7109375" style="447" customWidth="1"/>
    <col min="3082" max="3082" width="12.5703125" style="447"/>
    <col min="3083" max="3083" width="16.7109375" style="447" customWidth="1"/>
    <col min="3084" max="3084" width="22.85546875" style="447" customWidth="1"/>
    <col min="3085" max="3328" width="12.5703125" style="447"/>
    <col min="3329" max="3329" width="5" style="447" customWidth="1"/>
    <col min="3330" max="3330" width="2" style="447" customWidth="1"/>
    <col min="3331" max="3331" width="57.140625" style="447" customWidth="1"/>
    <col min="3332" max="3332" width="20.140625" style="447" customWidth="1"/>
    <col min="3333" max="3336" width="21.42578125" style="447" customWidth="1"/>
    <col min="3337" max="3337" width="16.7109375" style="447" customWidth="1"/>
    <col min="3338" max="3338" width="12.5703125" style="447"/>
    <col min="3339" max="3339" width="16.7109375" style="447" customWidth="1"/>
    <col min="3340" max="3340" width="22.85546875" style="447" customWidth="1"/>
    <col min="3341" max="3584" width="12.5703125" style="447"/>
    <col min="3585" max="3585" width="5" style="447" customWidth="1"/>
    <col min="3586" max="3586" width="2" style="447" customWidth="1"/>
    <col min="3587" max="3587" width="57.140625" style="447" customWidth="1"/>
    <col min="3588" max="3588" width="20.140625" style="447" customWidth="1"/>
    <col min="3589" max="3592" width="21.42578125" style="447" customWidth="1"/>
    <col min="3593" max="3593" width="16.7109375" style="447" customWidth="1"/>
    <col min="3594" max="3594" width="12.5703125" style="447"/>
    <col min="3595" max="3595" width="16.7109375" style="447" customWidth="1"/>
    <col min="3596" max="3596" width="22.85546875" style="447" customWidth="1"/>
    <col min="3597" max="3840" width="12.5703125" style="447"/>
    <col min="3841" max="3841" width="5" style="447" customWidth="1"/>
    <col min="3842" max="3842" width="2" style="447" customWidth="1"/>
    <col min="3843" max="3843" width="57.140625" style="447" customWidth="1"/>
    <col min="3844" max="3844" width="20.140625" style="447" customWidth="1"/>
    <col min="3845" max="3848" width="21.42578125" style="447" customWidth="1"/>
    <col min="3849" max="3849" width="16.7109375" style="447" customWidth="1"/>
    <col min="3850" max="3850" width="12.5703125" style="447"/>
    <col min="3851" max="3851" width="16.7109375" style="447" customWidth="1"/>
    <col min="3852" max="3852" width="22.85546875" style="447" customWidth="1"/>
    <col min="3853" max="4096" width="12.5703125" style="447"/>
    <col min="4097" max="4097" width="5" style="447" customWidth="1"/>
    <col min="4098" max="4098" width="2" style="447" customWidth="1"/>
    <col min="4099" max="4099" width="57.140625" style="447" customWidth="1"/>
    <col min="4100" max="4100" width="20.140625" style="447" customWidth="1"/>
    <col min="4101" max="4104" width="21.42578125" style="447" customWidth="1"/>
    <col min="4105" max="4105" width="16.7109375" style="447" customWidth="1"/>
    <col min="4106" max="4106" width="12.5703125" style="447"/>
    <col min="4107" max="4107" width="16.7109375" style="447" customWidth="1"/>
    <col min="4108" max="4108" width="22.85546875" style="447" customWidth="1"/>
    <col min="4109" max="4352" width="12.5703125" style="447"/>
    <col min="4353" max="4353" width="5" style="447" customWidth="1"/>
    <col min="4354" max="4354" width="2" style="447" customWidth="1"/>
    <col min="4355" max="4355" width="57.140625" style="447" customWidth="1"/>
    <col min="4356" max="4356" width="20.140625" style="447" customWidth="1"/>
    <col min="4357" max="4360" width="21.42578125" style="447" customWidth="1"/>
    <col min="4361" max="4361" width="16.7109375" style="447" customWidth="1"/>
    <col min="4362" max="4362" width="12.5703125" style="447"/>
    <col min="4363" max="4363" width="16.7109375" style="447" customWidth="1"/>
    <col min="4364" max="4364" width="22.85546875" style="447" customWidth="1"/>
    <col min="4365" max="4608" width="12.5703125" style="447"/>
    <col min="4609" max="4609" width="5" style="447" customWidth="1"/>
    <col min="4610" max="4610" width="2" style="447" customWidth="1"/>
    <col min="4611" max="4611" width="57.140625" style="447" customWidth="1"/>
    <col min="4612" max="4612" width="20.140625" style="447" customWidth="1"/>
    <col min="4613" max="4616" width="21.42578125" style="447" customWidth="1"/>
    <col min="4617" max="4617" width="16.7109375" style="447" customWidth="1"/>
    <col min="4618" max="4618" width="12.5703125" style="447"/>
    <col min="4619" max="4619" width="16.7109375" style="447" customWidth="1"/>
    <col min="4620" max="4620" width="22.85546875" style="447" customWidth="1"/>
    <col min="4621" max="4864" width="12.5703125" style="447"/>
    <col min="4865" max="4865" width="5" style="447" customWidth="1"/>
    <col min="4866" max="4866" width="2" style="447" customWidth="1"/>
    <col min="4867" max="4867" width="57.140625" style="447" customWidth="1"/>
    <col min="4868" max="4868" width="20.140625" style="447" customWidth="1"/>
    <col min="4869" max="4872" width="21.42578125" style="447" customWidth="1"/>
    <col min="4873" max="4873" width="16.7109375" style="447" customWidth="1"/>
    <col min="4874" max="4874" width="12.5703125" style="447"/>
    <col min="4875" max="4875" width="16.7109375" style="447" customWidth="1"/>
    <col min="4876" max="4876" width="22.85546875" style="447" customWidth="1"/>
    <col min="4877" max="5120" width="12.5703125" style="447"/>
    <col min="5121" max="5121" width="5" style="447" customWidth="1"/>
    <col min="5122" max="5122" width="2" style="447" customWidth="1"/>
    <col min="5123" max="5123" width="57.140625" style="447" customWidth="1"/>
    <col min="5124" max="5124" width="20.140625" style="447" customWidth="1"/>
    <col min="5125" max="5128" width="21.42578125" style="447" customWidth="1"/>
    <col min="5129" max="5129" width="16.7109375" style="447" customWidth="1"/>
    <col min="5130" max="5130" width="12.5703125" style="447"/>
    <col min="5131" max="5131" width="16.7109375" style="447" customWidth="1"/>
    <col min="5132" max="5132" width="22.85546875" style="447" customWidth="1"/>
    <col min="5133" max="5376" width="12.5703125" style="447"/>
    <col min="5377" max="5377" width="5" style="447" customWidth="1"/>
    <col min="5378" max="5378" width="2" style="447" customWidth="1"/>
    <col min="5379" max="5379" width="57.140625" style="447" customWidth="1"/>
    <col min="5380" max="5380" width="20.140625" style="447" customWidth="1"/>
    <col min="5381" max="5384" width="21.42578125" style="447" customWidth="1"/>
    <col min="5385" max="5385" width="16.7109375" style="447" customWidth="1"/>
    <col min="5386" max="5386" width="12.5703125" style="447"/>
    <col min="5387" max="5387" width="16.7109375" style="447" customWidth="1"/>
    <col min="5388" max="5388" width="22.85546875" style="447" customWidth="1"/>
    <col min="5389" max="5632" width="12.5703125" style="447"/>
    <col min="5633" max="5633" width="5" style="447" customWidth="1"/>
    <col min="5634" max="5634" width="2" style="447" customWidth="1"/>
    <col min="5635" max="5635" width="57.140625" style="447" customWidth="1"/>
    <col min="5636" max="5636" width="20.140625" style="447" customWidth="1"/>
    <col min="5637" max="5640" width="21.42578125" style="447" customWidth="1"/>
    <col min="5641" max="5641" width="16.7109375" style="447" customWidth="1"/>
    <col min="5642" max="5642" width="12.5703125" style="447"/>
    <col min="5643" max="5643" width="16.7109375" style="447" customWidth="1"/>
    <col min="5644" max="5644" width="22.85546875" style="447" customWidth="1"/>
    <col min="5645" max="5888" width="12.5703125" style="447"/>
    <col min="5889" max="5889" width="5" style="447" customWidth="1"/>
    <col min="5890" max="5890" width="2" style="447" customWidth="1"/>
    <col min="5891" max="5891" width="57.140625" style="447" customWidth="1"/>
    <col min="5892" max="5892" width="20.140625" style="447" customWidth="1"/>
    <col min="5893" max="5896" width="21.42578125" style="447" customWidth="1"/>
    <col min="5897" max="5897" width="16.7109375" style="447" customWidth="1"/>
    <col min="5898" max="5898" width="12.5703125" style="447"/>
    <col min="5899" max="5899" width="16.7109375" style="447" customWidth="1"/>
    <col min="5900" max="5900" width="22.85546875" style="447" customWidth="1"/>
    <col min="5901" max="6144" width="12.5703125" style="447"/>
    <col min="6145" max="6145" width="5" style="447" customWidth="1"/>
    <col min="6146" max="6146" width="2" style="447" customWidth="1"/>
    <col min="6147" max="6147" width="57.140625" style="447" customWidth="1"/>
    <col min="6148" max="6148" width="20.140625" style="447" customWidth="1"/>
    <col min="6149" max="6152" width="21.42578125" style="447" customWidth="1"/>
    <col min="6153" max="6153" width="16.7109375" style="447" customWidth="1"/>
    <col min="6154" max="6154" width="12.5703125" style="447"/>
    <col min="6155" max="6155" width="16.7109375" style="447" customWidth="1"/>
    <col min="6156" max="6156" width="22.85546875" style="447" customWidth="1"/>
    <col min="6157" max="6400" width="12.5703125" style="447"/>
    <col min="6401" max="6401" width="5" style="447" customWidth="1"/>
    <col min="6402" max="6402" width="2" style="447" customWidth="1"/>
    <col min="6403" max="6403" width="57.140625" style="447" customWidth="1"/>
    <col min="6404" max="6404" width="20.140625" style="447" customWidth="1"/>
    <col min="6405" max="6408" width="21.42578125" style="447" customWidth="1"/>
    <col min="6409" max="6409" width="16.7109375" style="447" customWidth="1"/>
    <col min="6410" max="6410" width="12.5703125" style="447"/>
    <col min="6411" max="6411" width="16.7109375" style="447" customWidth="1"/>
    <col min="6412" max="6412" width="22.85546875" style="447" customWidth="1"/>
    <col min="6413" max="6656" width="12.5703125" style="447"/>
    <col min="6657" max="6657" width="5" style="447" customWidth="1"/>
    <col min="6658" max="6658" width="2" style="447" customWidth="1"/>
    <col min="6659" max="6659" width="57.140625" style="447" customWidth="1"/>
    <col min="6660" max="6660" width="20.140625" style="447" customWidth="1"/>
    <col min="6661" max="6664" width="21.42578125" style="447" customWidth="1"/>
    <col min="6665" max="6665" width="16.7109375" style="447" customWidth="1"/>
    <col min="6666" max="6666" width="12.5703125" style="447"/>
    <col min="6667" max="6667" width="16.7109375" style="447" customWidth="1"/>
    <col min="6668" max="6668" width="22.85546875" style="447" customWidth="1"/>
    <col min="6669" max="6912" width="12.5703125" style="447"/>
    <col min="6913" max="6913" width="5" style="447" customWidth="1"/>
    <col min="6914" max="6914" width="2" style="447" customWidth="1"/>
    <col min="6915" max="6915" width="57.140625" style="447" customWidth="1"/>
    <col min="6916" max="6916" width="20.140625" style="447" customWidth="1"/>
    <col min="6917" max="6920" width="21.42578125" style="447" customWidth="1"/>
    <col min="6921" max="6921" width="16.7109375" style="447" customWidth="1"/>
    <col min="6922" max="6922" width="12.5703125" style="447"/>
    <col min="6923" max="6923" width="16.7109375" style="447" customWidth="1"/>
    <col min="6924" max="6924" width="22.85546875" style="447" customWidth="1"/>
    <col min="6925" max="7168" width="12.5703125" style="447"/>
    <col min="7169" max="7169" width="5" style="447" customWidth="1"/>
    <col min="7170" max="7170" width="2" style="447" customWidth="1"/>
    <col min="7171" max="7171" width="57.140625" style="447" customWidth="1"/>
    <col min="7172" max="7172" width="20.140625" style="447" customWidth="1"/>
    <col min="7173" max="7176" width="21.42578125" style="447" customWidth="1"/>
    <col min="7177" max="7177" width="16.7109375" style="447" customWidth="1"/>
    <col min="7178" max="7178" width="12.5703125" style="447"/>
    <col min="7179" max="7179" width="16.7109375" style="447" customWidth="1"/>
    <col min="7180" max="7180" width="22.85546875" style="447" customWidth="1"/>
    <col min="7181" max="7424" width="12.5703125" style="447"/>
    <col min="7425" max="7425" width="5" style="447" customWidth="1"/>
    <col min="7426" max="7426" width="2" style="447" customWidth="1"/>
    <col min="7427" max="7427" width="57.140625" style="447" customWidth="1"/>
    <col min="7428" max="7428" width="20.140625" style="447" customWidth="1"/>
    <col min="7429" max="7432" width="21.42578125" style="447" customWidth="1"/>
    <col min="7433" max="7433" width="16.7109375" style="447" customWidth="1"/>
    <col min="7434" max="7434" width="12.5703125" style="447"/>
    <col min="7435" max="7435" width="16.7109375" style="447" customWidth="1"/>
    <col min="7436" max="7436" width="22.85546875" style="447" customWidth="1"/>
    <col min="7437" max="7680" width="12.5703125" style="447"/>
    <col min="7681" max="7681" width="5" style="447" customWidth="1"/>
    <col min="7682" max="7682" width="2" style="447" customWidth="1"/>
    <col min="7683" max="7683" width="57.140625" style="447" customWidth="1"/>
    <col min="7684" max="7684" width="20.140625" style="447" customWidth="1"/>
    <col min="7685" max="7688" width="21.42578125" style="447" customWidth="1"/>
    <col min="7689" max="7689" width="16.7109375" style="447" customWidth="1"/>
    <col min="7690" max="7690" width="12.5703125" style="447"/>
    <col min="7691" max="7691" width="16.7109375" style="447" customWidth="1"/>
    <col min="7692" max="7692" width="22.85546875" style="447" customWidth="1"/>
    <col min="7693" max="7936" width="12.5703125" style="447"/>
    <col min="7937" max="7937" width="5" style="447" customWidth="1"/>
    <col min="7938" max="7938" width="2" style="447" customWidth="1"/>
    <col min="7939" max="7939" width="57.140625" style="447" customWidth="1"/>
    <col min="7940" max="7940" width="20.140625" style="447" customWidth="1"/>
    <col min="7941" max="7944" width="21.42578125" style="447" customWidth="1"/>
    <col min="7945" max="7945" width="16.7109375" style="447" customWidth="1"/>
    <col min="7946" max="7946" width="12.5703125" style="447"/>
    <col min="7947" max="7947" width="16.7109375" style="447" customWidth="1"/>
    <col min="7948" max="7948" width="22.85546875" style="447" customWidth="1"/>
    <col min="7949" max="8192" width="12.5703125" style="447"/>
    <col min="8193" max="8193" width="5" style="447" customWidth="1"/>
    <col min="8194" max="8194" width="2" style="447" customWidth="1"/>
    <col min="8195" max="8195" width="57.140625" style="447" customWidth="1"/>
    <col min="8196" max="8196" width="20.140625" style="447" customWidth="1"/>
    <col min="8197" max="8200" width="21.42578125" style="447" customWidth="1"/>
    <col min="8201" max="8201" width="16.7109375" style="447" customWidth="1"/>
    <col min="8202" max="8202" width="12.5703125" style="447"/>
    <col min="8203" max="8203" width="16.7109375" style="447" customWidth="1"/>
    <col min="8204" max="8204" width="22.85546875" style="447" customWidth="1"/>
    <col min="8205" max="8448" width="12.5703125" style="447"/>
    <col min="8449" max="8449" width="5" style="447" customWidth="1"/>
    <col min="8450" max="8450" width="2" style="447" customWidth="1"/>
    <col min="8451" max="8451" width="57.140625" style="447" customWidth="1"/>
    <col min="8452" max="8452" width="20.140625" style="447" customWidth="1"/>
    <col min="8453" max="8456" width="21.42578125" style="447" customWidth="1"/>
    <col min="8457" max="8457" width="16.7109375" style="447" customWidth="1"/>
    <col min="8458" max="8458" width="12.5703125" style="447"/>
    <col min="8459" max="8459" width="16.7109375" style="447" customWidth="1"/>
    <col min="8460" max="8460" width="22.85546875" style="447" customWidth="1"/>
    <col min="8461" max="8704" width="12.5703125" style="447"/>
    <col min="8705" max="8705" width="5" style="447" customWidth="1"/>
    <col min="8706" max="8706" width="2" style="447" customWidth="1"/>
    <col min="8707" max="8707" width="57.140625" style="447" customWidth="1"/>
    <col min="8708" max="8708" width="20.140625" style="447" customWidth="1"/>
    <col min="8709" max="8712" width="21.42578125" style="447" customWidth="1"/>
    <col min="8713" max="8713" width="16.7109375" style="447" customWidth="1"/>
    <col min="8714" max="8714" width="12.5703125" style="447"/>
    <col min="8715" max="8715" width="16.7109375" style="447" customWidth="1"/>
    <col min="8716" max="8716" width="22.85546875" style="447" customWidth="1"/>
    <col min="8717" max="8960" width="12.5703125" style="447"/>
    <col min="8961" max="8961" width="5" style="447" customWidth="1"/>
    <col min="8962" max="8962" width="2" style="447" customWidth="1"/>
    <col min="8963" max="8963" width="57.140625" style="447" customWidth="1"/>
    <col min="8964" max="8964" width="20.140625" style="447" customWidth="1"/>
    <col min="8965" max="8968" width="21.42578125" style="447" customWidth="1"/>
    <col min="8969" max="8969" width="16.7109375" style="447" customWidth="1"/>
    <col min="8970" max="8970" width="12.5703125" style="447"/>
    <col min="8971" max="8971" width="16.7109375" style="447" customWidth="1"/>
    <col min="8972" max="8972" width="22.85546875" style="447" customWidth="1"/>
    <col min="8973" max="9216" width="12.5703125" style="447"/>
    <col min="9217" max="9217" width="5" style="447" customWidth="1"/>
    <col min="9218" max="9218" width="2" style="447" customWidth="1"/>
    <col min="9219" max="9219" width="57.140625" style="447" customWidth="1"/>
    <col min="9220" max="9220" width="20.140625" style="447" customWidth="1"/>
    <col min="9221" max="9224" width="21.42578125" style="447" customWidth="1"/>
    <col min="9225" max="9225" width="16.7109375" style="447" customWidth="1"/>
    <col min="9226" max="9226" width="12.5703125" style="447"/>
    <col min="9227" max="9227" width="16.7109375" style="447" customWidth="1"/>
    <col min="9228" max="9228" width="22.85546875" style="447" customWidth="1"/>
    <col min="9229" max="9472" width="12.5703125" style="447"/>
    <col min="9473" max="9473" width="5" style="447" customWidth="1"/>
    <col min="9474" max="9474" width="2" style="447" customWidth="1"/>
    <col min="9475" max="9475" width="57.140625" style="447" customWidth="1"/>
    <col min="9476" max="9476" width="20.140625" style="447" customWidth="1"/>
    <col min="9477" max="9480" width="21.42578125" style="447" customWidth="1"/>
    <col min="9481" max="9481" width="16.7109375" style="447" customWidth="1"/>
    <col min="9482" max="9482" width="12.5703125" style="447"/>
    <col min="9483" max="9483" width="16.7109375" style="447" customWidth="1"/>
    <col min="9484" max="9484" width="22.85546875" style="447" customWidth="1"/>
    <col min="9485" max="9728" width="12.5703125" style="447"/>
    <col min="9729" max="9729" width="5" style="447" customWidth="1"/>
    <col min="9730" max="9730" width="2" style="447" customWidth="1"/>
    <col min="9731" max="9731" width="57.140625" style="447" customWidth="1"/>
    <col min="9732" max="9732" width="20.140625" style="447" customWidth="1"/>
    <col min="9733" max="9736" width="21.42578125" style="447" customWidth="1"/>
    <col min="9737" max="9737" width="16.7109375" style="447" customWidth="1"/>
    <col min="9738" max="9738" width="12.5703125" style="447"/>
    <col min="9739" max="9739" width="16.7109375" style="447" customWidth="1"/>
    <col min="9740" max="9740" width="22.85546875" style="447" customWidth="1"/>
    <col min="9741" max="9984" width="12.5703125" style="447"/>
    <col min="9985" max="9985" width="5" style="447" customWidth="1"/>
    <col min="9986" max="9986" width="2" style="447" customWidth="1"/>
    <col min="9987" max="9987" width="57.140625" style="447" customWidth="1"/>
    <col min="9988" max="9988" width="20.140625" style="447" customWidth="1"/>
    <col min="9989" max="9992" width="21.42578125" style="447" customWidth="1"/>
    <col min="9993" max="9993" width="16.7109375" style="447" customWidth="1"/>
    <col min="9994" max="9994" width="12.5703125" style="447"/>
    <col min="9995" max="9995" width="16.7109375" style="447" customWidth="1"/>
    <col min="9996" max="9996" width="22.85546875" style="447" customWidth="1"/>
    <col min="9997" max="10240" width="12.5703125" style="447"/>
    <col min="10241" max="10241" width="5" style="447" customWidth="1"/>
    <col min="10242" max="10242" width="2" style="447" customWidth="1"/>
    <col min="10243" max="10243" width="57.140625" style="447" customWidth="1"/>
    <col min="10244" max="10244" width="20.140625" style="447" customWidth="1"/>
    <col min="10245" max="10248" width="21.42578125" style="447" customWidth="1"/>
    <col min="10249" max="10249" width="16.7109375" style="447" customWidth="1"/>
    <col min="10250" max="10250" width="12.5703125" style="447"/>
    <col min="10251" max="10251" width="16.7109375" style="447" customWidth="1"/>
    <col min="10252" max="10252" width="22.85546875" style="447" customWidth="1"/>
    <col min="10253" max="10496" width="12.5703125" style="447"/>
    <col min="10497" max="10497" width="5" style="447" customWidth="1"/>
    <col min="10498" max="10498" width="2" style="447" customWidth="1"/>
    <col min="10499" max="10499" width="57.140625" style="447" customWidth="1"/>
    <col min="10500" max="10500" width="20.140625" style="447" customWidth="1"/>
    <col min="10501" max="10504" width="21.42578125" style="447" customWidth="1"/>
    <col min="10505" max="10505" width="16.7109375" style="447" customWidth="1"/>
    <col min="10506" max="10506" width="12.5703125" style="447"/>
    <col min="10507" max="10507" width="16.7109375" style="447" customWidth="1"/>
    <col min="10508" max="10508" width="22.85546875" style="447" customWidth="1"/>
    <col min="10509" max="10752" width="12.5703125" style="447"/>
    <col min="10753" max="10753" width="5" style="447" customWidth="1"/>
    <col min="10754" max="10754" width="2" style="447" customWidth="1"/>
    <col min="10755" max="10755" width="57.140625" style="447" customWidth="1"/>
    <col min="10756" max="10756" width="20.140625" style="447" customWidth="1"/>
    <col min="10757" max="10760" width="21.42578125" style="447" customWidth="1"/>
    <col min="10761" max="10761" width="16.7109375" style="447" customWidth="1"/>
    <col min="10762" max="10762" width="12.5703125" style="447"/>
    <col min="10763" max="10763" width="16.7109375" style="447" customWidth="1"/>
    <col min="10764" max="10764" width="22.85546875" style="447" customWidth="1"/>
    <col min="10765" max="11008" width="12.5703125" style="447"/>
    <col min="11009" max="11009" width="5" style="447" customWidth="1"/>
    <col min="11010" max="11010" width="2" style="447" customWidth="1"/>
    <col min="11011" max="11011" width="57.140625" style="447" customWidth="1"/>
    <col min="11012" max="11012" width="20.140625" style="447" customWidth="1"/>
    <col min="11013" max="11016" width="21.42578125" style="447" customWidth="1"/>
    <col min="11017" max="11017" width="16.7109375" style="447" customWidth="1"/>
    <col min="11018" max="11018" width="12.5703125" style="447"/>
    <col min="11019" max="11019" width="16.7109375" style="447" customWidth="1"/>
    <col min="11020" max="11020" width="22.85546875" style="447" customWidth="1"/>
    <col min="11021" max="11264" width="12.5703125" style="447"/>
    <col min="11265" max="11265" width="5" style="447" customWidth="1"/>
    <col min="11266" max="11266" width="2" style="447" customWidth="1"/>
    <col min="11267" max="11267" width="57.140625" style="447" customWidth="1"/>
    <col min="11268" max="11268" width="20.140625" style="447" customWidth="1"/>
    <col min="11269" max="11272" width="21.42578125" style="447" customWidth="1"/>
    <col min="11273" max="11273" width="16.7109375" style="447" customWidth="1"/>
    <col min="11274" max="11274" width="12.5703125" style="447"/>
    <col min="11275" max="11275" width="16.7109375" style="447" customWidth="1"/>
    <col min="11276" max="11276" width="22.85546875" style="447" customWidth="1"/>
    <col min="11277" max="11520" width="12.5703125" style="447"/>
    <col min="11521" max="11521" width="5" style="447" customWidth="1"/>
    <col min="11522" max="11522" width="2" style="447" customWidth="1"/>
    <col min="11523" max="11523" width="57.140625" style="447" customWidth="1"/>
    <col min="11524" max="11524" width="20.140625" style="447" customWidth="1"/>
    <col min="11525" max="11528" width="21.42578125" style="447" customWidth="1"/>
    <col min="11529" max="11529" width="16.7109375" style="447" customWidth="1"/>
    <col min="11530" max="11530" width="12.5703125" style="447"/>
    <col min="11531" max="11531" width="16.7109375" style="447" customWidth="1"/>
    <col min="11532" max="11532" width="22.85546875" style="447" customWidth="1"/>
    <col min="11533" max="11776" width="12.5703125" style="447"/>
    <col min="11777" max="11777" width="5" style="447" customWidth="1"/>
    <col min="11778" max="11778" width="2" style="447" customWidth="1"/>
    <col min="11779" max="11779" width="57.140625" style="447" customWidth="1"/>
    <col min="11780" max="11780" width="20.140625" style="447" customWidth="1"/>
    <col min="11781" max="11784" width="21.42578125" style="447" customWidth="1"/>
    <col min="11785" max="11785" width="16.7109375" style="447" customWidth="1"/>
    <col min="11786" max="11786" width="12.5703125" style="447"/>
    <col min="11787" max="11787" width="16.7109375" style="447" customWidth="1"/>
    <col min="11788" max="11788" width="22.85546875" style="447" customWidth="1"/>
    <col min="11789" max="12032" width="12.5703125" style="447"/>
    <col min="12033" max="12033" width="5" style="447" customWidth="1"/>
    <col min="12034" max="12034" width="2" style="447" customWidth="1"/>
    <col min="12035" max="12035" width="57.140625" style="447" customWidth="1"/>
    <col min="12036" max="12036" width="20.140625" style="447" customWidth="1"/>
    <col min="12037" max="12040" width="21.42578125" style="447" customWidth="1"/>
    <col min="12041" max="12041" width="16.7109375" style="447" customWidth="1"/>
    <col min="12042" max="12042" width="12.5703125" style="447"/>
    <col min="12043" max="12043" width="16.7109375" style="447" customWidth="1"/>
    <col min="12044" max="12044" width="22.85546875" style="447" customWidth="1"/>
    <col min="12045" max="12288" width="12.5703125" style="447"/>
    <col min="12289" max="12289" width="5" style="447" customWidth="1"/>
    <col min="12290" max="12290" width="2" style="447" customWidth="1"/>
    <col min="12291" max="12291" width="57.140625" style="447" customWidth="1"/>
    <col min="12292" max="12292" width="20.140625" style="447" customWidth="1"/>
    <col min="12293" max="12296" width="21.42578125" style="447" customWidth="1"/>
    <col min="12297" max="12297" width="16.7109375" style="447" customWidth="1"/>
    <col min="12298" max="12298" width="12.5703125" style="447"/>
    <col min="12299" max="12299" width="16.7109375" style="447" customWidth="1"/>
    <col min="12300" max="12300" width="22.85546875" style="447" customWidth="1"/>
    <col min="12301" max="12544" width="12.5703125" style="447"/>
    <col min="12545" max="12545" width="5" style="447" customWidth="1"/>
    <col min="12546" max="12546" width="2" style="447" customWidth="1"/>
    <col min="12547" max="12547" width="57.140625" style="447" customWidth="1"/>
    <col min="12548" max="12548" width="20.140625" style="447" customWidth="1"/>
    <col min="12549" max="12552" width="21.42578125" style="447" customWidth="1"/>
    <col min="12553" max="12553" width="16.7109375" style="447" customWidth="1"/>
    <col min="12554" max="12554" width="12.5703125" style="447"/>
    <col min="12555" max="12555" width="16.7109375" style="447" customWidth="1"/>
    <col min="12556" max="12556" width="22.85546875" style="447" customWidth="1"/>
    <col min="12557" max="12800" width="12.5703125" style="447"/>
    <col min="12801" max="12801" width="5" style="447" customWidth="1"/>
    <col min="12802" max="12802" width="2" style="447" customWidth="1"/>
    <col min="12803" max="12803" width="57.140625" style="447" customWidth="1"/>
    <col min="12804" max="12804" width="20.140625" style="447" customWidth="1"/>
    <col min="12805" max="12808" width="21.42578125" style="447" customWidth="1"/>
    <col min="12809" max="12809" width="16.7109375" style="447" customWidth="1"/>
    <col min="12810" max="12810" width="12.5703125" style="447"/>
    <col min="12811" max="12811" width="16.7109375" style="447" customWidth="1"/>
    <col min="12812" max="12812" width="22.85546875" style="447" customWidth="1"/>
    <col min="12813" max="13056" width="12.5703125" style="447"/>
    <col min="13057" max="13057" width="5" style="447" customWidth="1"/>
    <col min="13058" max="13058" width="2" style="447" customWidth="1"/>
    <col min="13059" max="13059" width="57.140625" style="447" customWidth="1"/>
    <col min="13060" max="13060" width="20.140625" style="447" customWidth="1"/>
    <col min="13061" max="13064" width="21.42578125" style="447" customWidth="1"/>
    <col min="13065" max="13065" width="16.7109375" style="447" customWidth="1"/>
    <col min="13066" max="13066" width="12.5703125" style="447"/>
    <col min="13067" max="13067" width="16.7109375" style="447" customWidth="1"/>
    <col min="13068" max="13068" width="22.85546875" style="447" customWidth="1"/>
    <col min="13069" max="13312" width="12.5703125" style="447"/>
    <col min="13313" max="13313" width="5" style="447" customWidth="1"/>
    <col min="13314" max="13314" width="2" style="447" customWidth="1"/>
    <col min="13315" max="13315" width="57.140625" style="447" customWidth="1"/>
    <col min="13316" max="13316" width="20.140625" style="447" customWidth="1"/>
    <col min="13317" max="13320" width="21.42578125" style="447" customWidth="1"/>
    <col min="13321" max="13321" width="16.7109375" style="447" customWidth="1"/>
    <col min="13322" max="13322" width="12.5703125" style="447"/>
    <col min="13323" max="13323" width="16.7109375" style="447" customWidth="1"/>
    <col min="13324" max="13324" width="22.85546875" style="447" customWidth="1"/>
    <col min="13325" max="13568" width="12.5703125" style="447"/>
    <col min="13569" max="13569" width="5" style="447" customWidth="1"/>
    <col min="13570" max="13570" width="2" style="447" customWidth="1"/>
    <col min="13571" max="13571" width="57.140625" style="447" customWidth="1"/>
    <col min="13572" max="13572" width="20.140625" style="447" customWidth="1"/>
    <col min="13573" max="13576" width="21.42578125" style="447" customWidth="1"/>
    <col min="13577" max="13577" width="16.7109375" style="447" customWidth="1"/>
    <col min="13578" max="13578" width="12.5703125" style="447"/>
    <col min="13579" max="13579" width="16.7109375" style="447" customWidth="1"/>
    <col min="13580" max="13580" width="22.85546875" style="447" customWidth="1"/>
    <col min="13581" max="13824" width="12.5703125" style="447"/>
    <col min="13825" max="13825" width="5" style="447" customWidth="1"/>
    <col min="13826" max="13826" width="2" style="447" customWidth="1"/>
    <col min="13827" max="13827" width="57.140625" style="447" customWidth="1"/>
    <col min="13828" max="13828" width="20.140625" style="447" customWidth="1"/>
    <col min="13829" max="13832" width="21.42578125" style="447" customWidth="1"/>
    <col min="13833" max="13833" width="16.7109375" style="447" customWidth="1"/>
    <col min="13834" max="13834" width="12.5703125" style="447"/>
    <col min="13835" max="13835" width="16.7109375" style="447" customWidth="1"/>
    <col min="13836" max="13836" width="22.85546875" style="447" customWidth="1"/>
    <col min="13837" max="14080" width="12.5703125" style="447"/>
    <col min="14081" max="14081" width="5" style="447" customWidth="1"/>
    <col min="14082" max="14082" width="2" style="447" customWidth="1"/>
    <col min="14083" max="14083" width="57.140625" style="447" customWidth="1"/>
    <col min="14084" max="14084" width="20.140625" style="447" customWidth="1"/>
    <col min="14085" max="14088" width="21.42578125" style="447" customWidth="1"/>
    <col min="14089" max="14089" width="16.7109375" style="447" customWidth="1"/>
    <col min="14090" max="14090" width="12.5703125" style="447"/>
    <col min="14091" max="14091" width="16.7109375" style="447" customWidth="1"/>
    <col min="14092" max="14092" width="22.85546875" style="447" customWidth="1"/>
    <col min="14093" max="14336" width="12.5703125" style="447"/>
    <col min="14337" max="14337" width="5" style="447" customWidth="1"/>
    <col min="14338" max="14338" width="2" style="447" customWidth="1"/>
    <col min="14339" max="14339" width="57.140625" style="447" customWidth="1"/>
    <col min="14340" max="14340" width="20.140625" style="447" customWidth="1"/>
    <col min="14341" max="14344" width="21.42578125" style="447" customWidth="1"/>
    <col min="14345" max="14345" width="16.7109375" style="447" customWidth="1"/>
    <col min="14346" max="14346" width="12.5703125" style="447"/>
    <col min="14347" max="14347" width="16.7109375" style="447" customWidth="1"/>
    <col min="14348" max="14348" width="22.85546875" style="447" customWidth="1"/>
    <col min="14349" max="14592" width="12.5703125" style="447"/>
    <col min="14593" max="14593" width="5" style="447" customWidth="1"/>
    <col min="14594" max="14594" width="2" style="447" customWidth="1"/>
    <col min="14595" max="14595" width="57.140625" style="447" customWidth="1"/>
    <col min="14596" max="14596" width="20.140625" style="447" customWidth="1"/>
    <col min="14597" max="14600" width="21.42578125" style="447" customWidth="1"/>
    <col min="14601" max="14601" width="16.7109375" style="447" customWidth="1"/>
    <col min="14602" max="14602" width="12.5703125" style="447"/>
    <col min="14603" max="14603" width="16.7109375" style="447" customWidth="1"/>
    <col min="14604" max="14604" width="22.85546875" style="447" customWidth="1"/>
    <col min="14605" max="14848" width="12.5703125" style="447"/>
    <col min="14849" max="14849" width="5" style="447" customWidth="1"/>
    <col min="14850" max="14850" width="2" style="447" customWidth="1"/>
    <col min="14851" max="14851" width="57.140625" style="447" customWidth="1"/>
    <col min="14852" max="14852" width="20.140625" style="447" customWidth="1"/>
    <col min="14853" max="14856" width="21.42578125" style="447" customWidth="1"/>
    <col min="14857" max="14857" width="16.7109375" style="447" customWidth="1"/>
    <col min="14858" max="14858" width="12.5703125" style="447"/>
    <col min="14859" max="14859" width="16.7109375" style="447" customWidth="1"/>
    <col min="14860" max="14860" width="22.85546875" style="447" customWidth="1"/>
    <col min="14861" max="15104" width="12.5703125" style="447"/>
    <col min="15105" max="15105" width="5" style="447" customWidth="1"/>
    <col min="15106" max="15106" width="2" style="447" customWidth="1"/>
    <col min="15107" max="15107" width="57.140625" style="447" customWidth="1"/>
    <col min="15108" max="15108" width="20.140625" style="447" customWidth="1"/>
    <col min="15109" max="15112" width="21.42578125" style="447" customWidth="1"/>
    <col min="15113" max="15113" width="16.7109375" style="447" customWidth="1"/>
    <col min="15114" max="15114" width="12.5703125" style="447"/>
    <col min="15115" max="15115" width="16.7109375" style="447" customWidth="1"/>
    <col min="15116" max="15116" width="22.85546875" style="447" customWidth="1"/>
    <col min="15117" max="15360" width="12.5703125" style="447"/>
    <col min="15361" max="15361" width="5" style="447" customWidth="1"/>
    <col min="15362" max="15362" width="2" style="447" customWidth="1"/>
    <col min="15363" max="15363" width="57.140625" style="447" customWidth="1"/>
    <col min="15364" max="15364" width="20.140625" style="447" customWidth="1"/>
    <col min="15365" max="15368" width="21.42578125" style="447" customWidth="1"/>
    <col min="15369" max="15369" width="16.7109375" style="447" customWidth="1"/>
    <col min="15370" max="15370" width="12.5703125" style="447"/>
    <col min="15371" max="15371" width="16.7109375" style="447" customWidth="1"/>
    <col min="15372" max="15372" width="22.85546875" style="447" customWidth="1"/>
    <col min="15373" max="15616" width="12.5703125" style="447"/>
    <col min="15617" max="15617" width="5" style="447" customWidth="1"/>
    <col min="15618" max="15618" width="2" style="447" customWidth="1"/>
    <col min="15619" max="15619" width="57.140625" style="447" customWidth="1"/>
    <col min="15620" max="15620" width="20.140625" style="447" customWidth="1"/>
    <col min="15621" max="15624" width="21.42578125" style="447" customWidth="1"/>
    <col min="15625" max="15625" width="16.7109375" style="447" customWidth="1"/>
    <col min="15626" max="15626" width="12.5703125" style="447"/>
    <col min="15627" max="15627" width="16.7109375" style="447" customWidth="1"/>
    <col min="15628" max="15628" width="22.85546875" style="447" customWidth="1"/>
    <col min="15629" max="15872" width="12.5703125" style="447"/>
    <col min="15873" max="15873" width="5" style="447" customWidth="1"/>
    <col min="15874" max="15874" width="2" style="447" customWidth="1"/>
    <col min="15875" max="15875" width="57.140625" style="447" customWidth="1"/>
    <col min="15876" max="15876" width="20.140625" style="447" customWidth="1"/>
    <col min="15877" max="15880" width="21.42578125" style="447" customWidth="1"/>
    <col min="15881" max="15881" width="16.7109375" style="447" customWidth="1"/>
    <col min="15882" max="15882" width="12.5703125" style="447"/>
    <col min="15883" max="15883" width="16.7109375" style="447" customWidth="1"/>
    <col min="15884" max="15884" width="22.85546875" style="447" customWidth="1"/>
    <col min="15885" max="16128" width="12.5703125" style="447"/>
    <col min="16129" max="16129" width="5" style="447" customWidth="1"/>
    <col min="16130" max="16130" width="2" style="447" customWidth="1"/>
    <col min="16131" max="16131" width="57.140625" style="447" customWidth="1"/>
    <col min="16132" max="16132" width="20.140625" style="447" customWidth="1"/>
    <col min="16133" max="16136" width="21.42578125" style="447" customWidth="1"/>
    <col min="16137" max="16137" width="16.7109375" style="447" customWidth="1"/>
    <col min="16138" max="16138" width="12.5703125" style="447"/>
    <col min="16139" max="16139" width="16.7109375" style="447" customWidth="1"/>
    <col min="16140" max="16140" width="22.85546875" style="447" customWidth="1"/>
    <col min="16141" max="16384" width="12.5703125" style="447"/>
  </cols>
  <sheetData>
    <row r="1" spans="1:65" ht="15.75" customHeight="1">
      <c r="A1" s="1613" t="s">
        <v>598</v>
      </c>
      <c r="B1" s="1613"/>
      <c r="C1" s="1613"/>
      <c r="D1" s="445"/>
      <c r="E1" s="445"/>
      <c r="F1" s="445"/>
      <c r="G1" s="446"/>
      <c r="H1" s="446"/>
    </row>
    <row r="2" spans="1:65" ht="26.25" customHeight="1">
      <c r="A2" s="1614" t="s">
        <v>599</v>
      </c>
      <c r="B2" s="1614"/>
      <c r="C2" s="1614"/>
      <c r="D2" s="1614"/>
      <c r="E2" s="1614"/>
      <c r="F2" s="1614"/>
      <c r="G2" s="1614"/>
      <c r="H2" s="1614"/>
    </row>
    <row r="3" spans="1:65" ht="12" customHeight="1">
      <c r="A3" s="445"/>
      <c r="B3" s="445"/>
      <c r="C3" s="448"/>
      <c r="D3" s="449"/>
      <c r="E3" s="449"/>
      <c r="F3" s="449"/>
      <c r="G3" s="450"/>
      <c r="H3" s="450"/>
    </row>
    <row r="4" spans="1:65" ht="15" customHeight="1">
      <c r="A4" s="451"/>
      <c r="B4" s="451"/>
      <c r="C4" s="448"/>
      <c r="D4" s="449"/>
      <c r="E4" s="449"/>
      <c r="F4" s="449"/>
      <c r="G4" s="450"/>
      <c r="H4" s="452" t="s">
        <v>2</v>
      </c>
    </row>
    <row r="5" spans="1:65" ht="16.5" customHeight="1">
      <c r="A5" s="453"/>
      <c r="B5" s="446"/>
      <c r="C5" s="454"/>
      <c r="D5" s="1615" t="s">
        <v>562</v>
      </c>
      <c r="E5" s="1616"/>
      <c r="F5" s="1617"/>
      <c r="G5" s="1618" t="s">
        <v>563</v>
      </c>
      <c r="H5" s="1619"/>
    </row>
    <row r="6" spans="1:65" ht="15" customHeight="1">
      <c r="A6" s="455"/>
      <c r="B6" s="446"/>
      <c r="C6" s="456"/>
      <c r="D6" s="1620" t="s">
        <v>890</v>
      </c>
      <c r="E6" s="1621"/>
      <c r="F6" s="1622"/>
      <c r="G6" s="1601" t="s">
        <v>890</v>
      </c>
      <c r="H6" s="1603"/>
    </row>
    <row r="7" spans="1:65" ht="15.75">
      <c r="A7" s="455"/>
      <c r="B7" s="446"/>
      <c r="C7" s="457" t="s">
        <v>3</v>
      </c>
      <c r="D7" s="458"/>
      <c r="E7" s="459" t="s">
        <v>564</v>
      </c>
      <c r="F7" s="460"/>
      <c r="G7" s="461" t="s">
        <v>4</v>
      </c>
      <c r="H7" s="462" t="s">
        <v>4</v>
      </c>
    </row>
    <row r="8" spans="1:65" ht="14.25" customHeight="1">
      <c r="A8" s="455"/>
      <c r="B8" s="446"/>
      <c r="C8" s="463"/>
      <c r="D8" s="464"/>
      <c r="E8" s="465"/>
      <c r="F8" s="466" t="s">
        <v>564</v>
      </c>
      <c r="G8" s="467" t="s">
        <v>565</v>
      </c>
      <c r="H8" s="462" t="s">
        <v>566</v>
      </c>
    </row>
    <row r="9" spans="1:65" ht="14.25" customHeight="1">
      <c r="A9" s="455"/>
      <c r="B9" s="446"/>
      <c r="C9" s="468"/>
      <c r="D9" s="469" t="s">
        <v>567</v>
      </c>
      <c r="E9" s="470" t="s">
        <v>568</v>
      </c>
      <c r="F9" s="471" t="s">
        <v>569</v>
      </c>
      <c r="G9" s="467" t="s">
        <v>570</v>
      </c>
      <c r="H9" s="462" t="s">
        <v>571</v>
      </c>
    </row>
    <row r="10" spans="1:65" ht="14.25" customHeight="1">
      <c r="A10" s="472"/>
      <c r="B10" s="451"/>
      <c r="C10" s="473"/>
      <c r="D10" s="474"/>
      <c r="E10" s="475"/>
      <c r="F10" s="471" t="s">
        <v>572</v>
      </c>
      <c r="G10" s="476" t="s">
        <v>573</v>
      </c>
      <c r="H10" s="477"/>
    </row>
    <row r="11" spans="1:65" ht="9.9499999999999993" customHeight="1">
      <c r="A11" s="478"/>
      <c r="B11" s="479"/>
      <c r="C11" s="480" t="s">
        <v>439</v>
      </c>
      <c r="D11" s="481">
        <v>2</v>
      </c>
      <c r="E11" s="482">
        <v>3</v>
      </c>
      <c r="F11" s="482">
        <v>4</v>
      </c>
      <c r="G11" s="483">
        <v>5</v>
      </c>
      <c r="H11" s="484">
        <v>6</v>
      </c>
    </row>
    <row r="12" spans="1:65" ht="15.75" customHeight="1">
      <c r="A12" s="453"/>
      <c r="B12" s="485"/>
      <c r="C12" s="486" t="s">
        <v>4</v>
      </c>
      <c r="D12" s="762" t="s">
        <v>4</v>
      </c>
      <c r="E12" s="763" t="s">
        <v>124</v>
      </c>
      <c r="F12" s="764"/>
      <c r="G12" s="765" t="s">
        <v>4</v>
      </c>
      <c r="H12" s="766" t="s">
        <v>124</v>
      </c>
    </row>
    <row r="13" spans="1:65" ht="15.75">
      <c r="A13" s="1609" t="s">
        <v>40</v>
      </c>
      <c r="B13" s="1610"/>
      <c r="C13" s="1611"/>
      <c r="D13" s="841">
        <v>110019965.80999999</v>
      </c>
      <c r="E13" s="842">
        <v>250414.23</v>
      </c>
      <c r="F13" s="842">
        <v>1413.48</v>
      </c>
      <c r="G13" s="843">
        <v>250414.23</v>
      </c>
      <c r="H13" s="844">
        <v>0</v>
      </c>
      <c r="K13" s="1149"/>
    </row>
    <row r="14" spans="1:65" s="487" customFormat="1" ht="24" customHeight="1">
      <c r="A14" s="767" t="s">
        <v>350</v>
      </c>
      <c r="B14" s="768" t="s">
        <v>47</v>
      </c>
      <c r="C14" s="769" t="s">
        <v>351</v>
      </c>
      <c r="D14" s="845">
        <v>46760698.409999989</v>
      </c>
      <c r="E14" s="846">
        <v>249000.75</v>
      </c>
      <c r="F14" s="846">
        <v>0</v>
      </c>
      <c r="G14" s="847">
        <v>249000.75</v>
      </c>
      <c r="H14" s="848">
        <v>0</v>
      </c>
      <c r="I14" s="447"/>
      <c r="J14" s="447"/>
      <c r="K14" s="447"/>
      <c r="L14" s="447"/>
      <c r="M14" s="447"/>
      <c r="N14" s="447"/>
      <c r="O14" s="447"/>
      <c r="P14" s="447"/>
      <c r="Q14" s="447"/>
      <c r="R14" s="447"/>
      <c r="S14" s="447"/>
      <c r="T14" s="447"/>
      <c r="U14" s="447"/>
      <c r="V14" s="447"/>
      <c r="W14" s="447"/>
      <c r="X14" s="447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  <c r="AL14" s="447"/>
      <c r="AM14" s="447"/>
      <c r="AN14" s="447"/>
      <c r="AO14" s="447"/>
      <c r="AP14" s="447"/>
      <c r="AQ14" s="447"/>
      <c r="AR14" s="447"/>
      <c r="AS14" s="447"/>
      <c r="AT14" s="447"/>
      <c r="AU14" s="447"/>
      <c r="AV14" s="447"/>
      <c r="AW14" s="447"/>
      <c r="AX14" s="447"/>
      <c r="AY14" s="447"/>
      <c r="AZ14" s="447"/>
      <c r="BA14" s="447"/>
      <c r="BB14" s="447"/>
      <c r="BC14" s="447"/>
      <c r="BD14" s="447"/>
      <c r="BE14" s="447"/>
      <c r="BF14" s="447"/>
      <c r="BG14" s="447"/>
      <c r="BH14" s="447"/>
      <c r="BI14" s="447"/>
      <c r="BJ14" s="447"/>
      <c r="BK14" s="447"/>
      <c r="BL14" s="447"/>
      <c r="BM14" s="447"/>
    </row>
    <row r="15" spans="1:65" s="487" customFormat="1" ht="24" hidden="1" customHeight="1">
      <c r="A15" s="767" t="s">
        <v>352</v>
      </c>
      <c r="B15" s="768" t="s">
        <v>47</v>
      </c>
      <c r="C15" s="769" t="s">
        <v>353</v>
      </c>
      <c r="D15" s="845">
        <v>0</v>
      </c>
      <c r="E15" s="846">
        <v>0</v>
      </c>
      <c r="F15" s="846">
        <v>0</v>
      </c>
      <c r="G15" s="849">
        <v>0</v>
      </c>
      <c r="H15" s="848">
        <v>0</v>
      </c>
      <c r="I15" s="447"/>
      <c r="J15" s="447"/>
      <c r="K15" s="925"/>
      <c r="L15" s="447"/>
      <c r="M15" s="447"/>
      <c r="N15" s="447"/>
      <c r="O15" s="447"/>
      <c r="P15" s="447"/>
      <c r="Q15" s="447"/>
      <c r="R15" s="447"/>
      <c r="S15" s="447"/>
      <c r="T15" s="447"/>
      <c r="U15" s="447"/>
      <c r="V15" s="447"/>
      <c r="W15" s="447"/>
      <c r="X15" s="447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  <c r="AL15" s="447"/>
      <c r="AM15" s="447"/>
      <c r="AN15" s="447"/>
      <c r="AO15" s="447"/>
      <c r="AP15" s="447"/>
      <c r="AQ15" s="447"/>
      <c r="AR15" s="447"/>
      <c r="AS15" s="447"/>
      <c r="AT15" s="447"/>
      <c r="AU15" s="447"/>
      <c r="AV15" s="447"/>
      <c r="AW15" s="447"/>
      <c r="AX15" s="447"/>
      <c r="AY15" s="447"/>
      <c r="AZ15" s="447"/>
      <c r="BA15" s="447"/>
      <c r="BB15" s="447"/>
      <c r="BC15" s="447"/>
      <c r="BD15" s="447"/>
      <c r="BE15" s="447"/>
      <c r="BF15" s="447"/>
      <c r="BG15" s="447"/>
      <c r="BH15" s="447"/>
      <c r="BI15" s="447"/>
      <c r="BJ15" s="447"/>
      <c r="BK15" s="447"/>
      <c r="BL15" s="447"/>
      <c r="BM15" s="447"/>
    </row>
    <row r="16" spans="1:65" s="487" customFormat="1" ht="24" customHeight="1">
      <c r="A16" s="767" t="s">
        <v>354</v>
      </c>
      <c r="B16" s="768" t="s">
        <v>47</v>
      </c>
      <c r="C16" s="769" t="s">
        <v>355</v>
      </c>
      <c r="D16" s="845">
        <v>365143.99999999988</v>
      </c>
      <c r="E16" s="846">
        <v>0</v>
      </c>
      <c r="F16" s="846">
        <v>0</v>
      </c>
      <c r="G16" s="849">
        <v>0</v>
      </c>
      <c r="H16" s="848">
        <v>0</v>
      </c>
      <c r="I16" s="447"/>
      <c r="J16" s="447"/>
      <c r="K16" s="925"/>
      <c r="L16" s="447"/>
      <c r="M16" s="447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7"/>
      <c r="Y16" s="447"/>
      <c r="Z16" s="447"/>
      <c r="AA16" s="447"/>
      <c r="AB16" s="447"/>
      <c r="AC16" s="447"/>
      <c r="AD16" s="447"/>
      <c r="AE16" s="447"/>
      <c r="AF16" s="447"/>
      <c r="AG16" s="447"/>
      <c r="AH16" s="447"/>
      <c r="AI16" s="447"/>
      <c r="AJ16" s="447"/>
      <c r="AK16" s="447"/>
      <c r="AL16" s="447"/>
      <c r="AM16" s="447"/>
      <c r="AN16" s="447"/>
      <c r="AO16" s="447"/>
      <c r="AP16" s="447"/>
      <c r="AQ16" s="447"/>
      <c r="AR16" s="447"/>
      <c r="AS16" s="447"/>
      <c r="AT16" s="447"/>
      <c r="AU16" s="447"/>
      <c r="AV16" s="447"/>
      <c r="AW16" s="447"/>
      <c r="AX16" s="447"/>
      <c r="AY16" s="447"/>
      <c r="AZ16" s="447"/>
      <c r="BA16" s="447"/>
      <c r="BB16" s="447"/>
      <c r="BC16" s="447"/>
      <c r="BD16" s="447"/>
      <c r="BE16" s="447"/>
      <c r="BF16" s="447"/>
      <c r="BG16" s="447"/>
      <c r="BH16" s="447"/>
      <c r="BI16" s="447"/>
      <c r="BJ16" s="447"/>
      <c r="BK16" s="447"/>
      <c r="BL16" s="447"/>
      <c r="BM16" s="447"/>
    </row>
    <row r="17" spans="1:65" s="926" customFormat="1" ht="37.5" hidden="1" customHeight="1">
      <c r="A17" s="914" t="s">
        <v>360</v>
      </c>
      <c r="B17" s="910" t="s">
        <v>47</v>
      </c>
      <c r="C17" s="912" t="s">
        <v>728</v>
      </c>
      <c r="D17" s="845">
        <v>0</v>
      </c>
      <c r="E17" s="846">
        <v>0</v>
      </c>
      <c r="F17" s="846">
        <v>0</v>
      </c>
      <c r="G17" s="849">
        <v>0</v>
      </c>
      <c r="H17" s="848">
        <v>0</v>
      </c>
      <c r="I17" s="925"/>
      <c r="J17" s="925"/>
      <c r="K17" s="925"/>
      <c r="L17" s="925"/>
      <c r="M17" s="925"/>
      <c r="N17" s="925"/>
      <c r="O17" s="925"/>
      <c r="P17" s="925"/>
      <c r="Q17" s="925"/>
      <c r="R17" s="925"/>
      <c r="S17" s="925"/>
      <c r="T17" s="925"/>
      <c r="U17" s="925"/>
      <c r="V17" s="925"/>
      <c r="W17" s="925"/>
      <c r="X17" s="925"/>
      <c r="Y17" s="925"/>
      <c r="Z17" s="925"/>
      <c r="AA17" s="925"/>
      <c r="AB17" s="925"/>
      <c r="AC17" s="925"/>
      <c r="AD17" s="925"/>
      <c r="AE17" s="925"/>
      <c r="AF17" s="925"/>
      <c r="AG17" s="925"/>
      <c r="AH17" s="925"/>
      <c r="AI17" s="925"/>
      <c r="AJ17" s="925"/>
      <c r="AK17" s="925"/>
      <c r="AL17" s="925"/>
      <c r="AM17" s="925"/>
      <c r="AN17" s="925"/>
      <c r="AO17" s="925"/>
      <c r="AP17" s="925"/>
      <c r="AQ17" s="925"/>
      <c r="AR17" s="925"/>
      <c r="AS17" s="925"/>
      <c r="AT17" s="925"/>
      <c r="AU17" s="925"/>
      <c r="AV17" s="925"/>
      <c r="AW17" s="925"/>
      <c r="AX17" s="925"/>
      <c r="AY17" s="925"/>
      <c r="AZ17" s="925"/>
      <c r="BA17" s="925"/>
      <c r="BB17" s="925"/>
      <c r="BC17" s="925"/>
      <c r="BD17" s="925"/>
      <c r="BE17" s="925"/>
      <c r="BF17" s="925"/>
      <c r="BG17" s="925"/>
      <c r="BH17" s="925"/>
      <c r="BI17" s="925"/>
      <c r="BJ17" s="925"/>
      <c r="BK17" s="925"/>
      <c r="BL17" s="925"/>
      <c r="BM17" s="925"/>
    </row>
    <row r="18" spans="1:65" s="487" customFormat="1" ht="24" customHeight="1">
      <c r="A18" s="767" t="s">
        <v>363</v>
      </c>
      <c r="B18" s="768" t="s">
        <v>47</v>
      </c>
      <c r="C18" s="769" t="s">
        <v>364</v>
      </c>
      <c r="D18" s="845">
        <v>615311.74999999965</v>
      </c>
      <c r="E18" s="846">
        <v>0</v>
      </c>
      <c r="F18" s="846">
        <v>0</v>
      </c>
      <c r="G18" s="849">
        <v>0</v>
      </c>
      <c r="H18" s="848">
        <v>0</v>
      </c>
      <c r="I18" s="447"/>
      <c r="J18" s="447"/>
      <c r="K18" s="925"/>
      <c r="L18" s="447"/>
      <c r="M18" s="447"/>
      <c r="N18" s="447"/>
      <c r="O18" s="447"/>
      <c r="P18" s="447"/>
      <c r="Q18" s="447"/>
      <c r="R18" s="447"/>
      <c r="S18" s="447"/>
      <c r="T18" s="447"/>
      <c r="U18" s="447"/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7"/>
      <c r="AL18" s="447"/>
      <c r="AM18" s="447"/>
      <c r="AN18" s="447"/>
      <c r="AO18" s="447"/>
      <c r="AP18" s="447"/>
      <c r="AQ18" s="447"/>
      <c r="AR18" s="447"/>
      <c r="AS18" s="447"/>
      <c r="AT18" s="447"/>
      <c r="AU18" s="447"/>
      <c r="AV18" s="447"/>
      <c r="AW18" s="447"/>
      <c r="AX18" s="447"/>
      <c r="AY18" s="447"/>
      <c r="AZ18" s="447"/>
      <c r="BA18" s="447"/>
      <c r="BB18" s="447"/>
      <c r="BC18" s="447"/>
      <c r="BD18" s="447"/>
      <c r="BE18" s="447"/>
      <c r="BF18" s="447"/>
      <c r="BG18" s="447"/>
      <c r="BH18" s="447"/>
      <c r="BI18" s="447"/>
      <c r="BJ18" s="447"/>
      <c r="BK18" s="447"/>
      <c r="BL18" s="447"/>
      <c r="BM18" s="447"/>
    </row>
    <row r="19" spans="1:65" s="487" customFormat="1" ht="24" customHeight="1">
      <c r="A19" s="767" t="s">
        <v>367</v>
      </c>
      <c r="B19" s="768" t="s">
        <v>47</v>
      </c>
      <c r="C19" s="769" t="s">
        <v>368</v>
      </c>
      <c r="D19" s="845">
        <v>6605663.129999999</v>
      </c>
      <c r="E19" s="846">
        <v>0</v>
      </c>
      <c r="F19" s="846">
        <v>0</v>
      </c>
      <c r="G19" s="849">
        <v>0</v>
      </c>
      <c r="H19" s="848">
        <v>0</v>
      </c>
      <c r="I19" s="447"/>
      <c r="J19" s="447"/>
      <c r="K19" s="925"/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/>
      <c r="X19" s="447"/>
      <c r="Y19" s="447"/>
      <c r="Z19" s="447"/>
      <c r="AA19" s="447"/>
      <c r="AB19" s="447"/>
      <c r="AC19" s="447"/>
      <c r="AD19" s="447"/>
      <c r="AE19" s="447"/>
      <c r="AF19" s="447"/>
      <c r="AG19" s="447"/>
      <c r="AH19" s="447"/>
      <c r="AI19" s="447"/>
      <c r="AJ19" s="447"/>
      <c r="AK19" s="447"/>
      <c r="AL19" s="447"/>
      <c r="AM19" s="447"/>
      <c r="AN19" s="447"/>
      <c r="AO19" s="447"/>
      <c r="AP19" s="447"/>
      <c r="AQ19" s="447"/>
      <c r="AR19" s="447"/>
      <c r="AS19" s="447"/>
      <c r="AT19" s="447"/>
      <c r="AU19" s="447"/>
      <c r="AV19" s="447"/>
      <c r="AW19" s="447"/>
      <c r="AX19" s="447"/>
      <c r="AY19" s="447"/>
      <c r="AZ19" s="447"/>
      <c r="BA19" s="447"/>
      <c r="BB19" s="447"/>
      <c r="BC19" s="447"/>
      <c r="BD19" s="447"/>
      <c r="BE19" s="447"/>
      <c r="BF19" s="447"/>
      <c r="BG19" s="447"/>
      <c r="BH19" s="447"/>
      <c r="BI19" s="447"/>
      <c r="BJ19" s="447"/>
      <c r="BK19" s="447"/>
      <c r="BL19" s="447"/>
      <c r="BM19" s="447"/>
    </row>
    <row r="20" spans="1:65" s="489" customFormat="1" ht="24" hidden="1" customHeight="1">
      <c r="A20" s="770" t="s">
        <v>369</v>
      </c>
      <c r="B20" s="771" t="s">
        <v>47</v>
      </c>
      <c r="C20" s="772" t="s">
        <v>132</v>
      </c>
      <c r="D20" s="845">
        <v>0</v>
      </c>
      <c r="E20" s="846">
        <v>0</v>
      </c>
      <c r="F20" s="846">
        <v>0</v>
      </c>
      <c r="G20" s="850">
        <v>0</v>
      </c>
      <c r="H20" s="848">
        <v>0</v>
      </c>
      <c r="I20" s="488"/>
      <c r="J20" s="488"/>
      <c r="K20" s="925"/>
      <c r="L20" s="488"/>
      <c r="M20" s="488"/>
      <c r="N20" s="488"/>
      <c r="O20" s="488"/>
      <c r="P20" s="488"/>
      <c r="Q20" s="488"/>
      <c r="R20" s="488"/>
      <c r="S20" s="488"/>
      <c r="T20" s="488"/>
      <c r="U20" s="488"/>
      <c r="V20" s="488"/>
      <c r="W20" s="488"/>
      <c r="X20" s="488"/>
      <c r="Y20" s="488"/>
      <c r="Z20" s="488"/>
      <c r="AA20" s="488"/>
      <c r="AB20" s="488"/>
      <c r="AC20" s="488"/>
      <c r="AD20" s="488"/>
      <c r="AE20" s="488"/>
      <c r="AF20" s="488"/>
      <c r="AG20" s="488"/>
      <c r="AH20" s="488"/>
      <c r="AI20" s="488"/>
      <c r="AJ20" s="488"/>
      <c r="AK20" s="488"/>
      <c r="AL20" s="488"/>
      <c r="AM20" s="488"/>
      <c r="AN20" s="488"/>
      <c r="AO20" s="488"/>
      <c r="AP20" s="488"/>
      <c r="AQ20" s="488"/>
      <c r="AR20" s="488"/>
      <c r="AS20" s="488"/>
      <c r="AT20" s="488"/>
      <c r="AU20" s="488"/>
      <c r="AV20" s="488"/>
      <c r="AW20" s="488"/>
      <c r="AX20" s="488"/>
      <c r="AY20" s="488"/>
      <c r="AZ20" s="488"/>
      <c r="BA20" s="488"/>
      <c r="BB20" s="488"/>
      <c r="BC20" s="488"/>
      <c r="BD20" s="488"/>
      <c r="BE20" s="488"/>
      <c r="BF20" s="488"/>
      <c r="BG20" s="488"/>
      <c r="BH20" s="488"/>
      <c r="BI20" s="488"/>
      <c r="BJ20" s="488"/>
      <c r="BK20" s="488"/>
      <c r="BL20" s="488"/>
      <c r="BM20" s="488"/>
    </row>
    <row r="21" spans="1:65" s="489" customFormat="1" ht="24" customHeight="1">
      <c r="A21" s="770" t="s">
        <v>370</v>
      </c>
      <c r="B21" s="773" t="s">
        <v>47</v>
      </c>
      <c r="C21" s="772" t="s">
        <v>371</v>
      </c>
      <c r="D21" s="845">
        <v>4530957.67</v>
      </c>
      <c r="E21" s="846">
        <v>0</v>
      </c>
      <c r="F21" s="846">
        <v>0</v>
      </c>
      <c r="G21" s="850">
        <v>0</v>
      </c>
      <c r="H21" s="848">
        <v>0</v>
      </c>
      <c r="I21" s="488"/>
      <c r="J21" s="488"/>
      <c r="K21" s="925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88"/>
      <c r="AC21" s="488"/>
      <c r="AD21" s="488"/>
      <c r="AE21" s="488"/>
      <c r="AF21" s="488"/>
      <c r="AG21" s="488"/>
      <c r="AH21" s="488"/>
      <c r="AI21" s="488"/>
      <c r="AJ21" s="488"/>
      <c r="AK21" s="488"/>
      <c r="AL21" s="488"/>
      <c r="AM21" s="488"/>
      <c r="AN21" s="488"/>
      <c r="AO21" s="488"/>
      <c r="AP21" s="488"/>
      <c r="AQ21" s="488"/>
      <c r="AR21" s="488"/>
      <c r="AS21" s="488"/>
      <c r="AT21" s="488"/>
      <c r="AU21" s="488"/>
      <c r="AV21" s="488"/>
      <c r="AW21" s="488"/>
      <c r="AX21" s="488"/>
      <c r="AY21" s="488"/>
      <c r="AZ21" s="488"/>
      <c r="BA21" s="488"/>
      <c r="BB21" s="488"/>
      <c r="BC21" s="488"/>
      <c r="BD21" s="488"/>
      <c r="BE21" s="488"/>
      <c r="BF21" s="488"/>
      <c r="BG21" s="488"/>
      <c r="BH21" s="488"/>
      <c r="BI21" s="488"/>
      <c r="BJ21" s="488"/>
      <c r="BK21" s="488"/>
      <c r="BL21" s="488"/>
      <c r="BM21" s="488"/>
    </row>
    <row r="22" spans="1:65" s="489" customFormat="1" ht="24" customHeight="1">
      <c r="A22" s="770" t="s">
        <v>372</v>
      </c>
      <c r="B22" s="773" t="s">
        <v>47</v>
      </c>
      <c r="C22" s="772" t="s">
        <v>373</v>
      </c>
      <c r="D22" s="845">
        <v>590098.46</v>
      </c>
      <c r="E22" s="846">
        <v>0</v>
      </c>
      <c r="F22" s="846">
        <v>0</v>
      </c>
      <c r="G22" s="850">
        <v>0</v>
      </c>
      <c r="H22" s="848">
        <v>0</v>
      </c>
      <c r="I22" s="488"/>
      <c r="J22" s="488"/>
      <c r="K22" s="925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488"/>
      <c r="AB22" s="488"/>
      <c r="AC22" s="488"/>
      <c r="AD22" s="488"/>
      <c r="AE22" s="488"/>
      <c r="AF22" s="488"/>
      <c r="AG22" s="488"/>
      <c r="AH22" s="488"/>
      <c r="AI22" s="488"/>
      <c r="AJ22" s="488"/>
      <c r="AK22" s="488"/>
      <c r="AL22" s="488"/>
      <c r="AM22" s="488"/>
      <c r="AN22" s="488"/>
      <c r="AO22" s="488"/>
      <c r="AP22" s="488"/>
      <c r="AQ22" s="488"/>
      <c r="AR22" s="488"/>
      <c r="AS22" s="488"/>
      <c r="AT22" s="488"/>
      <c r="AU22" s="488"/>
      <c r="AV22" s="488"/>
      <c r="AW22" s="488"/>
      <c r="AX22" s="488"/>
      <c r="AY22" s="488"/>
      <c r="AZ22" s="488"/>
      <c r="BA22" s="488"/>
      <c r="BB22" s="488"/>
      <c r="BC22" s="488"/>
      <c r="BD22" s="488"/>
      <c r="BE22" s="488"/>
      <c r="BF22" s="488"/>
      <c r="BG22" s="488"/>
      <c r="BH22" s="488"/>
      <c r="BI22" s="488"/>
      <c r="BJ22" s="488"/>
      <c r="BK22" s="488"/>
      <c r="BL22" s="488"/>
      <c r="BM22" s="488"/>
    </row>
    <row r="23" spans="1:65" s="488" customFormat="1" ht="24" hidden="1" customHeight="1">
      <c r="A23" s="770" t="s">
        <v>374</v>
      </c>
      <c r="B23" s="773" t="s">
        <v>47</v>
      </c>
      <c r="C23" s="772" t="s">
        <v>375</v>
      </c>
      <c r="D23" s="845">
        <v>0</v>
      </c>
      <c r="E23" s="846">
        <v>0</v>
      </c>
      <c r="F23" s="846">
        <v>0</v>
      </c>
      <c r="G23" s="850">
        <v>0</v>
      </c>
      <c r="H23" s="848">
        <v>0</v>
      </c>
      <c r="K23" s="925"/>
    </row>
    <row r="24" spans="1:65" s="489" customFormat="1" ht="24" customHeight="1">
      <c r="A24" s="770" t="s">
        <v>377</v>
      </c>
      <c r="B24" s="773" t="s">
        <v>47</v>
      </c>
      <c r="C24" s="772" t="s">
        <v>83</v>
      </c>
      <c r="D24" s="845">
        <v>17637808.339999992</v>
      </c>
      <c r="E24" s="846">
        <v>1413.48</v>
      </c>
      <c r="F24" s="846">
        <v>1413.48</v>
      </c>
      <c r="G24" s="850">
        <v>1413.48</v>
      </c>
      <c r="H24" s="848">
        <v>0</v>
      </c>
      <c r="I24" s="488"/>
      <c r="J24" s="488"/>
      <c r="K24" s="925"/>
      <c r="L24" s="488"/>
      <c r="M24" s="488"/>
      <c r="N24" s="488"/>
      <c r="O24" s="488"/>
      <c r="P24" s="488"/>
      <c r="Q24" s="488"/>
      <c r="R24" s="488"/>
      <c r="S24" s="488"/>
      <c r="T24" s="488"/>
      <c r="U24" s="488"/>
      <c r="V24" s="488"/>
      <c r="W24" s="488"/>
      <c r="X24" s="488"/>
      <c r="Y24" s="488"/>
      <c r="Z24" s="488"/>
      <c r="AA24" s="488"/>
      <c r="AB24" s="488"/>
      <c r="AC24" s="488"/>
      <c r="AD24" s="488"/>
      <c r="AE24" s="488"/>
      <c r="AF24" s="488"/>
      <c r="AG24" s="488"/>
      <c r="AH24" s="488"/>
      <c r="AI24" s="488"/>
      <c r="AJ24" s="488"/>
      <c r="AK24" s="488"/>
      <c r="AL24" s="488"/>
      <c r="AM24" s="488"/>
      <c r="AN24" s="488"/>
      <c r="AO24" s="488"/>
      <c r="AP24" s="488"/>
      <c r="AQ24" s="488"/>
      <c r="AR24" s="488"/>
      <c r="AS24" s="488"/>
      <c r="AT24" s="488"/>
      <c r="AU24" s="488"/>
      <c r="AV24" s="488"/>
      <c r="AW24" s="488"/>
      <c r="AX24" s="488"/>
      <c r="AY24" s="488"/>
      <c r="AZ24" s="488"/>
      <c r="BA24" s="488"/>
      <c r="BB24" s="488"/>
      <c r="BC24" s="488"/>
      <c r="BD24" s="488"/>
      <c r="BE24" s="488"/>
      <c r="BF24" s="488"/>
      <c r="BG24" s="488"/>
      <c r="BH24" s="488"/>
      <c r="BI24" s="488"/>
      <c r="BJ24" s="488"/>
      <c r="BK24" s="488"/>
      <c r="BL24" s="488"/>
      <c r="BM24" s="488"/>
    </row>
    <row r="25" spans="1:65" s="490" customFormat="1" ht="24" customHeight="1">
      <c r="A25" s="770" t="s">
        <v>383</v>
      </c>
      <c r="B25" s="773" t="s">
        <v>47</v>
      </c>
      <c r="C25" s="772" t="s">
        <v>113</v>
      </c>
      <c r="D25" s="845">
        <v>18493.069999999996</v>
      </c>
      <c r="E25" s="846">
        <v>0</v>
      </c>
      <c r="F25" s="846">
        <v>0</v>
      </c>
      <c r="G25" s="850">
        <v>0</v>
      </c>
      <c r="H25" s="848">
        <v>0</v>
      </c>
      <c r="I25" s="488"/>
      <c r="J25" s="488"/>
      <c r="K25" s="925"/>
      <c r="L25" s="488"/>
      <c r="M25" s="488"/>
      <c r="N25" s="488"/>
      <c r="O25" s="488"/>
      <c r="P25" s="488"/>
      <c r="Q25" s="488"/>
      <c r="R25" s="488"/>
      <c r="S25" s="488"/>
      <c r="T25" s="488"/>
      <c r="U25" s="488"/>
      <c r="V25" s="488"/>
      <c r="W25" s="488"/>
      <c r="X25" s="488"/>
      <c r="Y25" s="488"/>
      <c r="Z25" s="488"/>
      <c r="AA25" s="488"/>
      <c r="AB25" s="488"/>
      <c r="AC25" s="488"/>
      <c r="AD25" s="488"/>
      <c r="AE25" s="488"/>
      <c r="AF25" s="488"/>
      <c r="AG25" s="488"/>
      <c r="AH25" s="488"/>
      <c r="AI25" s="488"/>
      <c r="AJ25" s="488"/>
      <c r="AK25" s="488"/>
      <c r="AL25" s="488"/>
      <c r="AM25" s="488"/>
      <c r="AN25" s="488"/>
      <c r="AO25" s="488"/>
      <c r="AP25" s="488"/>
      <c r="AQ25" s="488"/>
      <c r="AR25" s="488"/>
      <c r="AS25" s="488"/>
      <c r="AT25" s="488"/>
      <c r="AU25" s="488"/>
      <c r="AV25" s="488"/>
      <c r="AW25" s="488"/>
      <c r="AX25" s="488"/>
      <c r="AY25" s="488"/>
      <c r="AZ25" s="488"/>
      <c r="BA25" s="488"/>
      <c r="BB25" s="488"/>
      <c r="BC25" s="488"/>
      <c r="BD25" s="488"/>
      <c r="BE25" s="488"/>
      <c r="BF25" s="488"/>
      <c r="BG25" s="488"/>
      <c r="BH25" s="488"/>
      <c r="BI25" s="488"/>
      <c r="BJ25" s="488"/>
      <c r="BK25" s="488"/>
      <c r="BL25" s="488"/>
      <c r="BM25" s="488"/>
    </row>
    <row r="26" spans="1:65" s="491" customFormat="1" ht="24" customHeight="1">
      <c r="A26" s="770" t="s">
        <v>387</v>
      </c>
      <c r="B26" s="773" t="s">
        <v>47</v>
      </c>
      <c r="C26" s="772" t="s">
        <v>579</v>
      </c>
      <c r="D26" s="845">
        <v>6775647.5700000012</v>
      </c>
      <c r="E26" s="846">
        <v>0</v>
      </c>
      <c r="F26" s="846">
        <v>0</v>
      </c>
      <c r="G26" s="850">
        <v>0</v>
      </c>
      <c r="H26" s="848">
        <v>0</v>
      </c>
      <c r="I26" s="488"/>
      <c r="J26" s="488"/>
      <c r="K26" s="925"/>
      <c r="L26" s="488"/>
      <c r="M26" s="488"/>
      <c r="N26" s="488"/>
      <c r="O26" s="488"/>
      <c r="P26" s="488"/>
      <c r="Q26" s="488"/>
      <c r="R26" s="488"/>
      <c r="S26" s="488"/>
      <c r="T26" s="488"/>
      <c r="U26" s="488"/>
      <c r="V26" s="488"/>
      <c r="W26" s="488"/>
      <c r="X26" s="488"/>
      <c r="Y26" s="488"/>
      <c r="Z26" s="488"/>
      <c r="AA26" s="488"/>
      <c r="AB26" s="488"/>
      <c r="AC26" s="488"/>
      <c r="AD26" s="488"/>
      <c r="AE26" s="488"/>
      <c r="AF26" s="488"/>
      <c r="AG26" s="488"/>
      <c r="AH26" s="488"/>
      <c r="AI26" s="488"/>
      <c r="AJ26" s="488"/>
      <c r="AK26" s="488"/>
      <c r="AL26" s="488"/>
      <c r="AM26" s="488"/>
      <c r="AN26" s="488"/>
      <c r="AO26" s="488"/>
      <c r="AP26" s="488"/>
      <c r="AQ26" s="488"/>
      <c r="AR26" s="488"/>
      <c r="AS26" s="488"/>
      <c r="AT26" s="488"/>
      <c r="AU26" s="488"/>
      <c r="AV26" s="488"/>
      <c r="AW26" s="488"/>
      <c r="AX26" s="488"/>
      <c r="AY26" s="488"/>
      <c r="AZ26" s="488"/>
      <c r="BA26" s="488"/>
      <c r="BB26" s="488"/>
      <c r="BC26" s="488"/>
      <c r="BD26" s="488"/>
      <c r="BE26" s="488"/>
      <c r="BF26" s="488"/>
      <c r="BG26" s="488"/>
      <c r="BH26" s="488"/>
      <c r="BI26" s="488"/>
      <c r="BJ26" s="488"/>
      <c r="BK26" s="488"/>
      <c r="BL26" s="488"/>
      <c r="BM26" s="488"/>
    </row>
    <row r="27" spans="1:65" s="492" customFormat="1" ht="24" hidden="1" customHeight="1">
      <c r="A27" s="767" t="s">
        <v>400</v>
      </c>
      <c r="B27" s="768" t="s">
        <v>47</v>
      </c>
      <c r="C27" s="769" t="s">
        <v>401</v>
      </c>
      <c r="D27" s="845">
        <v>0</v>
      </c>
      <c r="E27" s="846">
        <v>0</v>
      </c>
      <c r="F27" s="846">
        <v>0</v>
      </c>
      <c r="G27" s="849">
        <v>0</v>
      </c>
      <c r="H27" s="848">
        <v>0</v>
      </c>
      <c r="I27" s="447"/>
      <c r="J27" s="447"/>
      <c r="K27" s="925"/>
      <c r="L27" s="447"/>
      <c r="M27" s="447"/>
      <c r="N27" s="447"/>
      <c r="O27" s="447"/>
      <c r="P27" s="447"/>
      <c r="Q27" s="447"/>
      <c r="R27" s="447"/>
      <c r="S27" s="447"/>
      <c r="T27" s="447"/>
      <c r="U27" s="447"/>
      <c r="V27" s="447"/>
      <c r="W27" s="447"/>
      <c r="X27" s="447"/>
      <c r="Y27" s="447"/>
      <c r="Z27" s="447"/>
      <c r="AA27" s="447"/>
      <c r="AB27" s="447"/>
      <c r="AC27" s="447"/>
      <c r="AD27" s="447"/>
      <c r="AE27" s="447"/>
      <c r="AF27" s="447"/>
      <c r="AG27" s="447"/>
      <c r="AH27" s="447"/>
      <c r="AI27" s="447"/>
      <c r="AJ27" s="447"/>
      <c r="AK27" s="447"/>
      <c r="AL27" s="447"/>
      <c r="AM27" s="447"/>
      <c r="AN27" s="447"/>
      <c r="AO27" s="447"/>
      <c r="AP27" s="447"/>
      <c r="AQ27" s="447"/>
      <c r="AR27" s="447"/>
      <c r="AS27" s="447"/>
      <c r="AT27" s="447"/>
      <c r="AU27" s="447"/>
      <c r="AV27" s="447"/>
      <c r="AW27" s="447"/>
      <c r="AX27" s="447"/>
      <c r="AY27" s="447"/>
      <c r="AZ27" s="447"/>
      <c r="BA27" s="447"/>
      <c r="BB27" s="447"/>
      <c r="BC27" s="447"/>
      <c r="BD27" s="447"/>
      <c r="BE27" s="447"/>
      <c r="BF27" s="447"/>
      <c r="BG27" s="447"/>
      <c r="BH27" s="447"/>
      <c r="BI27" s="447"/>
      <c r="BJ27" s="447"/>
      <c r="BK27" s="447"/>
      <c r="BL27" s="447"/>
      <c r="BM27" s="447"/>
    </row>
    <row r="28" spans="1:65" s="492" customFormat="1" ht="24" customHeight="1">
      <c r="A28" s="767" t="s">
        <v>402</v>
      </c>
      <c r="B28" s="768" t="s">
        <v>47</v>
      </c>
      <c r="C28" s="769" t="s">
        <v>115</v>
      </c>
      <c r="D28" s="845">
        <v>2108843.0800000005</v>
      </c>
      <c r="E28" s="846">
        <v>0</v>
      </c>
      <c r="F28" s="846">
        <v>0</v>
      </c>
      <c r="G28" s="849">
        <v>0</v>
      </c>
      <c r="H28" s="848">
        <v>0</v>
      </c>
      <c r="I28" s="447"/>
      <c r="J28" s="447"/>
      <c r="K28" s="925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7"/>
      <c r="AH28" s="447"/>
      <c r="AI28" s="447"/>
      <c r="AJ28" s="447"/>
      <c r="AK28" s="447"/>
      <c r="AL28" s="447"/>
      <c r="AM28" s="447"/>
      <c r="AN28" s="447"/>
      <c r="AO28" s="447"/>
      <c r="AP28" s="447"/>
      <c r="AQ28" s="447"/>
      <c r="AR28" s="447"/>
      <c r="AS28" s="447"/>
      <c r="AT28" s="447"/>
      <c r="AU28" s="447"/>
      <c r="AV28" s="447"/>
      <c r="AW28" s="447"/>
      <c r="AX28" s="447"/>
      <c r="AY28" s="447"/>
      <c r="AZ28" s="447"/>
      <c r="BA28" s="447"/>
      <c r="BB28" s="447"/>
      <c r="BC28" s="447"/>
      <c r="BD28" s="447"/>
      <c r="BE28" s="447"/>
      <c r="BF28" s="447"/>
      <c r="BG28" s="447"/>
      <c r="BH28" s="447"/>
      <c r="BI28" s="447"/>
      <c r="BJ28" s="447"/>
      <c r="BK28" s="447"/>
      <c r="BL28" s="447"/>
      <c r="BM28" s="447"/>
    </row>
    <row r="29" spans="1:65" s="493" customFormat="1" ht="24" customHeight="1">
      <c r="A29" s="767" t="s">
        <v>403</v>
      </c>
      <c r="B29" s="768" t="s">
        <v>47</v>
      </c>
      <c r="C29" s="769" t="s">
        <v>404</v>
      </c>
      <c r="D29" s="845">
        <v>20815443.77</v>
      </c>
      <c r="E29" s="846">
        <v>0</v>
      </c>
      <c r="F29" s="846">
        <v>0</v>
      </c>
      <c r="G29" s="849">
        <v>0</v>
      </c>
      <c r="H29" s="848">
        <v>0</v>
      </c>
      <c r="I29" s="447"/>
      <c r="J29" s="447"/>
      <c r="K29" s="925"/>
      <c r="L29" s="447"/>
      <c r="M29" s="447"/>
      <c r="N29" s="447"/>
      <c r="O29" s="447"/>
      <c r="P29" s="447"/>
      <c r="Q29" s="447"/>
      <c r="R29" s="447"/>
      <c r="S29" s="447"/>
      <c r="T29" s="447"/>
      <c r="U29" s="447"/>
      <c r="V29" s="447"/>
      <c r="W29" s="447"/>
      <c r="X29" s="447"/>
      <c r="Y29" s="447"/>
      <c r="Z29" s="447"/>
      <c r="AA29" s="447"/>
      <c r="AB29" s="447"/>
      <c r="AC29" s="447"/>
      <c r="AD29" s="447"/>
      <c r="AE29" s="447"/>
      <c r="AF29" s="447"/>
      <c r="AG29" s="447"/>
      <c r="AH29" s="447"/>
      <c r="AI29" s="447"/>
      <c r="AJ29" s="447"/>
      <c r="AK29" s="447"/>
      <c r="AL29" s="447"/>
      <c r="AM29" s="447"/>
      <c r="AN29" s="447"/>
      <c r="AO29" s="447"/>
      <c r="AP29" s="447"/>
      <c r="AQ29" s="447"/>
      <c r="AR29" s="447"/>
      <c r="AS29" s="447"/>
      <c r="AT29" s="447"/>
      <c r="AU29" s="447"/>
      <c r="AV29" s="447"/>
      <c r="AW29" s="447"/>
      <c r="AX29" s="447"/>
      <c r="AY29" s="447"/>
      <c r="AZ29" s="447"/>
      <c r="BA29" s="447"/>
      <c r="BB29" s="447"/>
      <c r="BC29" s="447"/>
      <c r="BD29" s="447"/>
      <c r="BE29" s="447"/>
      <c r="BF29" s="447"/>
      <c r="BG29" s="447"/>
      <c r="BH29" s="447"/>
      <c r="BI29" s="447"/>
      <c r="BJ29" s="447"/>
      <c r="BK29" s="447"/>
      <c r="BL29" s="447"/>
      <c r="BM29" s="447"/>
    </row>
    <row r="30" spans="1:65" s="492" customFormat="1" ht="24" customHeight="1">
      <c r="A30" s="767" t="s">
        <v>405</v>
      </c>
      <c r="B30" s="768" t="s">
        <v>47</v>
      </c>
      <c r="C30" s="769" t="s">
        <v>406</v>
      </c>
      <c r="D30" s="845">
        <v>23533.98</v>
      </c>
      <c r="E30" s="846">
        <v>0</v>
      </c>
      <c r="F30" s="846">
        <v>0</v>
      </c>
      <c r="G30" s="849">
        <v>0</v>
      </c>
      <c r="H30" s="848">
        <v>0</v>
      </c>
      <c r="I30" s="447"/>
      <c r="J30" s="447"/>
      <c r="K30" s="925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  <c r="AJ30" s="447"/>
      <c r="AK30" s="447"/>
      <c r="AL30" s="447"/>
      <c r="AM30" s="447"/>
      <c r="AN30" s="447"/>
      <c r="AO30" s="447"/>
      <c r="AP30" s="447"/>
      <c r="AQ30" s="447"/>
      <c r="AR30" s="447"/>
      <c r="AS30" s="447"/>
      <c r="AT30" s="447"/>
      <c r="AU30" s="447"/>
      <c r="AV30" s="447"/>
      <c r="AW30" s="447"/>
      <c r="AX30" s="447"/>
      <c r="AY30" s="447"/>
      <c r="AZ30" s="447"/>
      <c r="BA30" s="447"/>
      <c r="BB30" s="447"/>
      <c r="BC30" s="447"/>
      <c r="BD30" s="447"/>
      <c r="BE30" s="447"/>
      <c r="BF30" s="447"/>
      <c r="BG30" s="447"/>
      <c r="BH30" s="447"/>
      <c r="BI30" s="447"/>
      <c r="BJ30" s="447"/>
      <c r="BK30" s="447"/>
      <c r="BL30" s="447"/>
      <c r="BM30" s="447"/>
    </row>
    <row r="31" spans="1:65" s="492" customFormat="1" ht="24" customHeight="1">
      <c r="A31" s="767" t="s">
        <v>407</v>
      </c>
      <c r="B31" s="768" t="s">
        <v>47</v>
      </c>
      <c r="C31" s="769" t="s">
        <v>582</v>
      </c>
      <c r="D31" s="845">
        <v>176744.95</v>
      </c>
      <c r="E31" s="846">
        <v>0</v>
      </c>
      <c r="F31" s="846">
        <v>0</v>
      </c>
      <c r="G31" s="849">
        <v>0</v>
      </c>
      <c r="H31" s="848">
        <v>0</v>
      </c>
      <c r="K31" s="925"/>
    </row>
    <row r="32" spans="1:65" s="487" customFormat="1" ht="24" customHeight="1">
      <c r="A32" s="767" t="s">
        <v>410</v>
      </c>
      <c r="B32" s="768" t="s">
        <v>47</v>
      </c>
      <c r="C32" s="769" t="s">
        <v>583</v>
      </c>
      <c r="D32" s="845">
        <v>1800</v>
      </c>
      <c r="E32" s="846">
        <v>0</v>
      </c>
      <c r="F32" s="846">
        <v>0</v>
      </c>
      <c r="G32" s="849">
        <v>0</v>
      </c>
      <c r="H32" s="848">
        <v>0</v>
      </c>
      <c r="K32" s="925"/>
    </row>
    <row r="33" spans="1:11" s="487" customFormat="1" ht="24" customHeight="1">
      <c r="A33" s="767" t="s">
        <v>426</v>
      </c>
      <c r="B33" s="768" t="s">
        <v>47</v>
      </c>
      <c r="C33" s="769" t="s">
        <v>178</v>
      </c>
      <c r="D33" s="845">
        <v>689200.41000000038</v>
      </c>
      <c r="E33" s="846">
        <v>0</v>
      </c>
      <c r="F33" s="846">
        <v>0</v>
      </c>
      <c r="G33" s="849">
        <v>0</v>
      </c>
      <c r="H33" s="848">
        <v>0</v>
      </c>
      <c r="K33" s="925"/>
    </row>
    <row r="34" spans="1:11" s="487" customFormat="1" ht="24" customHeight="1">
      <c r="A34" s="767" t="s">
        <v>413</v>
      </c>
      <c r="B34" s="768" t="s">
        <v>47</v>
      </c>
      <c r="C34" s="769" t="s">
        <v>584</v>
      </c>
      <c r="D34" s="845">
        <v>1591289.55</v>
      </c>
      <c r="E34" s="846">
        <v>0</v>
      </c>
      <c r="F34" s="846">
        <v>0</v>
      </c>
      <c r="G34" s="849">
        <v>0</v>
      </c>
      <c r="H34" s="848">
        <v>0</v>
      </c>
      <c r="K34" s="925"/>
    </row>
    <row r="35" spans="1:11" s="487" customFormat="1" ht="24" customHeight="1">
      <c r="A35" s="767" t="s">
        <v>416</v>
      </c>
      <c r="B35" s="494" t="s">
        <v>47</v>
      </c>
      <c r="C35" s="769" t="s">
        <v>585</v>
      </c>
      <c r="D35" s="845">
        <v>713287.66999999958</v>
      </c>
      <c r="E35" s="846">
        <v>0</v>
      </c>
      <c r="F35" s="846">
        <v>0</v>
      </c>
      <c r="G35" s="849">
        <v>0</v>
      </c>
      <c r="H35" s="848">
        <v>0</v>
      </c>
      <c r="K35" s="925"/>
    </row>
    <row r="36" spans="1:11" s="487" customFormat="1" ht="36.75" hidden="1" customHeight="1">
      <c r="A36" s="495" t="s">
        <v>419</v>
      </c>
      <c r="B36" s="496" t="s">
        <v>47</v>
      </c>
      <c r="C36" s="774" t="s">
        <v>586</v>
      </c>
      <c r="D36" s="845" t="e">
        <f>SUMIFS(#REF!,#REF!,"85",#REF!,A36)</f>
        <v>#REF!</v>
      </c>
      <c r="E36" s="846" t="e">
        <f>SUMIFS(#REF!,#REF!,A36,#REF!,"85")+SUMIFS(#REF!,#REF!,A36,#REF!,"85")</f>
        <v>#REF!</v>
      </c>
      <c r="F36" s="846" t="e">
        <f>SUMIFS(#REF!,#REF!,A36,#REF!,"85")</f>
        <v>#REF!</v>
      </c>
      <c r="G36" s="851" t="e">
        <f t="shared" ref="G36" si="0">E36-H36</f>
        <v>#REF!</v>
      </c>
      <c r="H36" s="848" t="e">
        <f>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+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</f>
        <v>#REF!</v>
      </c>
      <c r="K36" s="925"/>
    </row>
    <row r="37" spans="1:11" s="487" customFormat="1" ht="19.5" customHeight="1">
      <c r="A37" s="497" t="s">
        <v>4</v>
      </c>
      <c r="B37" s="498"/>
      <c r="C37" s="497"/>
      <c r="D37" s="499" t="s">
        <v>4</v>
      </c>
      <c r="E37" s="499" t="s">
        <v>4</v>
      </c>
      <c r="F37" s="499" t="s">
        <v>4</v>
      </c>
      <c r="G37" s="500" t="s">
        <v>4</v>
      </c>
      <c r="H37" s="499" t="s">
        <v>4</v>
      </c>
    </row>
    <row r="38" spans="1:11" s="487" customFormat="1" ht="16.5" customHeight="1">
      <c r="A38" s="501"/>
      <c r="B38" s="494"/>
      <c r="C38" s="502"/>
      <c r="D38" s="503"/>
      <c r="E38" s="504"/>
      <c r="F38" s="504"/>
      <c r="G38" s="505"/>
      <c r="H38" s="506"/>
    </row>
    <row r="39" spans="1:11" s="487" customFormat="1" ht="18.75" customHeight="1"/>
    <row r="40" spans="1:11" ht="16.5" customHeight="1">
      <c r="A40" s="507" t="s">
        <v>4</v>
      </c>
      <c r="B40" s="508"/>
      <c r="C40" s="507"/>
      <c r="D40" s="447" t="s">
        <v>4</v>
      </c>
    </row>
    <row r="41" spans="1:11" ht="22.5" hidden="1" customHeight="1">
      <c r="B41" s="1612" t="s">
        <v>600</v>
      </c>
      <c r="C41" s="1612"/>
      <c r="D41" s="447">
        <v>0</v>
      </c>
    </row>
    <row r="42" spans="1:11">
      <c r="D42" s="447" t="s">
        <v>4</v>
      </c>
    </row>
    <row r="43" spans="1:11">
      <c r="D43" s="447" t="s">
        <v>4</v>
      </c>
    </row>
    <row r="44" spans="1:11">
      <c r="D44" s="447" t="s">
        <v>4</v>
      </c>
    </row>
    <row r="45" spans="1:11">
      <c r="D45" s="447" t="s">
        <v>4</v>
      </c>
    </row>
    <row r="46" spans="1:11">
      <c r="D46" s="447" t="s">
        <v>4</v>
      </c>
    </row>
    <row r="47" spans="1:11">
      <c r="D47" s="509" t="s">
        <v>4</v>
      </c>
    </row>
    <row r="48" spans="1:11">
      <c r="D48" s="447" t="s">
        <v>4</v>
      </c>
    </row>
    <row r="49" spans="4:4">
      <c r="D49" s="447" t="s">
        <v>4</v>
      </c>
    </row>
    <row r="50" spans="4:4">
      <c r="D50" s="447" t="s">
        <v>4</v>
      </c>
    </row>
    <row r="51" spans="4:4">
      <c r="D51" s="447" t="s">
        <v>4</v>
      </c>
    </row>
    <row r="52" spans="4:4">
      <c r="D52" s="447" t="s">
        <v>4</v>
      </c>
    </row>
    <row r="53" spans="4:4">
      <c r="D53" s="447" t="s">
        <v>4</v>
      </c>
    </row>
    <row r="54" spans="4:4">
      <c r="D54" s="447" t="s">
        <v>4</v>
      </c>
    </row>
    <row r="55" spans="4:4">
      <c r="D55" s="510" t="s">
        <v>4</v>
      </c>
    </row>
    <row r="56" spans="4:4">
      <c r="D56" s="510" t="s">
        <v>4</v>
      </c>
    </row>
    <row r="57" spans="4:4">
      <c r="D57" s="510" t="s">
        <v>4</v>
      </c>
    </row>
    <row r="58" spans="4:4">
      <c r="D58" s="510" t="s">
        <v>4</v>
      </c>
    </row>
    <row r="59" spans="4:4">
      <c r="D59" s="510" t="s">
        <v>4</v>
      </c>
    </row>
    <row r="60" spans="4:4">
      <c r="D60" s="510" t="s">
        <v>4</v>
      </c>
    </row>
    <row r="61" spans="4:4">
      <c r="D61" s="510" t="s">
        <v>4</v>
      </c>
    </row>
    <row r="62" spans="4:4">
      <c r="D62" s="510" t="s">
        <v>4</v>
      </c>
    </row>
    <row r="63" spans="4:4">
      <c r="D63" s="510" t="s">
        <v>4</v>
      </c>
    </row>
    <row r="64" spans="4:4">
      <c r="D64" s="510" t="s">
        <v>4</v>
      </c>
    </row>
    <row r="65" spans="4:4">
      <c r="D65" s="510" t="s">
        <v>4</v>
      </c>
    </row>
    <row r="66" spans="4:4">
      <c r="D66" s="510" t="s">
        <v>4</v>
      </c>
    </row>
    <row r="67" spans="4:4">
      <c r="D67" s="510" t="s">
        <v>4</v>
      </c>
    </row>
    <row r="68" spans="4:4">
      <c r="D68" s="510" t="s">
        <v>4</v>
      </c>
    </row>
    <row r="69" spans="4:4">
      <c r="D69" s="510" t="s">
        <v>4</v>
      </c>
    </row>
    <row r="70" spans="4:4">
      <c r="D70" s="510" t="s">
        <v>4</v>
      </c>
    </row>
    <row r="71" spans="4:4">
      <c r="D71" s="510" t="s">
        <v>4</v>
      </c>
    </row>
    <row r="72" spans="4:4">
      <c r="D72" s="510" t="s">
        <v>4</v>
      </c>
    </row>
    <row r="73" spans="4:4">
      <c r="D73" s="510" t="s">
        <v>4</v>
      </c>
    </row>
    <row r="74" spans="4:4">
      <c r="D74" s="510" t="s">
        <v>4</v>
      </c>
    </row>
    <row r="75" spans="4:4">
      <c r="D75" s="510" t="s">
        <v>4</v>
      </c>
    </row>
    <row r="76" spans="4:4">
      <c r="D76" s="510" t="s">
        <v>4</v>
      </c>
    </row>
    <row r="77" spans="4:4">
      <c r="D77" s="510" t="s">
        <v>4</v>
      </c>
    </row>
    <row r="78" spans="4:4">
      <c r="D78" s="510" t="s">
        <v>4</v>
      </c>
    </row>
    <row r="79" spans="4:4">
      <c r="D79" s="510" t="s">
        <v>4</v>
      </c>
    </row>
    <row r="80" spans="4:4">
      <c r="D80" s="510" t="s">
        <v>4</v>
      </c>
    </row>
    <row r="81" spans="4:4">
      <c r="D81" s="510" t="s">
        <v>4</v>
      </c>
    </row>
    <row r="82" spans="4:4">
      <c r="D82" s="510" t="s">
        <v>4</v>
      </c>
    </row>
    <row r="83" spans="4:4">
      <c r="D83" s="510" t="s">
        <v>4</v>
      </c>
    </row>
    <row r="84" spans="4:4">
      <c r="D84" s="510" t="s">
        <v>4</v>
      </c>
    </row>
    <row r="85" spans="4:4">
      <c r="D85" s="510" t="s">
        <v>4</v>
      </c>
    </row>
    <row r="86" spans="4:4">
      <c r="D86" s="510" t="s">
        <v>4</v>
      </c>
    </row>
    <row r="87" spans="4:4">
      <c r="D87" s="510" t="s">
        <v>4</v>
      </c>
    </row>
    <row r="88" spans="4:4">
      <c r="D88" s="510" t="s">
        <v>4</v>
      </c>
    </row>
    <row r="89" spans="4:4">
      <c r="D89" s="510" t="s">
        <v>4</v>
      </c>
    </row>
    <row r="90" spans="4:4">
      <c r="D90" s="510" t="s">
        <v>4</v>
      </c>
    </row>
    <row r="91" spans="4:4">
      <c r="D91" s="510" t="s">
        <v>4</v>
      </c>
    </row>
    <row r="92" spans="4:4">
      <c r="D92" s="510" t="s">
        <v>4</v>
      </c>
    </row>
    <row r="93" spans="4:4">
      <c r="D93" s="510" t="s">
        <v>4</v>
      </c>
    </row>
    <row r="94" spans="4:4">
      <c r="D94" s="510" t="s">
        <v>4</v>
      </c>
    </row>
    <row r="95" spans="4:4">
      <c r="D95" s="510" t="s">
        <v>4</v>
      </c>
    </row>
    <row r="96" spans="4:4">
      <c r="D96" s="510" t="s">
        <v>4</v>
      </c>
    </row>
    <row r="97" spans="4:4">
      <c r="D97" s="510" t="s">
        <v>4</v>
      </c>
    </row>
    <row r="98" spans="4:4">
      <c r="D98" s="510" t="s">
        <v>4</v>
      </c>
    </row>
    <row r="99" spans="4:4">
      <c r="D99" s="510" t="s">
        <v>4</v>
      </c>
    </row>
    <row r="100" spans="4:4">
      <c r="D100" s="510" t="s">
        <v>4</v>
      </c>
    </row>
    <row r="101" spans="4:4">
      <c r="D101" s="510" t="s">
        <v>4</v>
      </c>
    </row>
    <row r="102" spans="4:4">
      <c r="D102" s="510" t="s">
        <v>4</v>
      </c>
    </row>
    <row r="103" spans="4:4">
      <c r="D103" s="510" t="s">
        <v>4</v>
      </c>
    </row>
    <row r="104" spans="4:4">
      <c r="D104" s="510" t="s">
        <v>4</v>
      </c>
    </row>
    <row r="105" spans="4:4">
      <c r="D105" s="510" t="s">
        <v>4</v>
      </c>
    </row>
    <row r="106" spans="4:4">
      <c r="D106" s="510" t="s">
        <v>4</v>
      </c>
    </row>
    <row r="107" spans="4:4">
      <c r="D107" s="510" t="s">
        <v>4</v>
      </c>
    </row>
    <row r="108" spans="4:4">
      <c r="D108" s="510" t="s">
        <v>4</v>
      </c>
    </row>
    <row r="109" spans="4:4">
      <c r="D109" s="510" t="s">
        <v>4</v>
      </c>
    </row>
    <row r="110" spans="4:4">
      <c r="D110" s="510" t="s">
        <v>4</v>
      </c>
    </row>
    <row r="111" spans="4:4">
      <c r="D111" s="510" t="s">
        <v>4</v>
      </c>
    </row>
    <row r="112" spans="4:4">
      <c r="D112" s="510" t="s">
        <v>4</v>
      </c>
    </row>
    <row r="113" spans="4:4">
      <c r="D113" s="510" t="s">
        <v>4</v>
      </c>
    </row>
    <row r="114" spans="4:4">
      <c r="D114" s="510" t="s">
        <v>4</v>
      </c>
    </row>
    <row r="115" spans="4:4">
      <c r="D115" s="510" t="s">
        <v>4</v>
      </c>
    </row>
    <row r="116" spans="4:4">
      <c r="D116" s="510" t="s">
        <v>4</v>
      </c>
    </row>
    <row r="117" spans="4:4">
      <c r="D117" s="510" t="s">
        <v>4</v>
      </c>
    </row>
    <row r="118" spans="4:4">
      <c r="D118" s="510" t="s">
        <v>4</v>
      </c>
    </row>
    <row r="119" spans="4:4">
      <c r="D119" s="510" t="s">
        <v>4</v>
      </c>
    </row>
    <row r="120" spans="4:4">
      <c r="D120" s="510" t="s">
        <v>4</v>
      </c>
    </row>
    <row r="121" spans="4:4">
      <c r="D121" s="510" t="s">
        <v>4</v>
      </c>
    </row>
    <row r="122" spans="4:4">
      <c r="D122" s="510" t="s">
        <v>4</v>
      </c>
    </row>
    <row r="123" spans="4:4">
      <c r="D123" s="510" t="s">
        <v>4</v>
      </c>
    </row>
    <row r="124" spans="4:4">
      <c r="D124" s="510" t="s">
        <v>4</v>
      </c>
    </row>
    <row r="125" spans="4:4">
      <c r="D125" s="510" t="s">
        <v>4</v>
      </c>
    </row>
    <row r="126" spans="4:4">
      <c r="D126" s="510" t="s">
        <v>4</v>
      </c>
    </row>
    <row r="127" spans="4:4">
      <c r="D127" s="510" t="s">
        <v>4</v>
      </c>
    </row>
    <row r="128" spans="4:4">
      <c r="D128" s="510" t="s">
        <v>4</v>
      </c>
    </row>
    <row r="129" spans="4:4">
      <c r="D129" s="510" t="s">
        <v>4</v>
      </c>
    </row>
    <row r="130" spans="4:4">
      <c r="D130" s="510" t="s">
        <v>4</v>
      </c>
    </row>
    <row r="131" spans="4:4">
      <c r="D131" s="510" t="s">
        <v>4</v>
      </c>
    </row>
    <row r="132" spans="4:4">
      <c r="D132" s="510" t="s">
        <v>4</v>
      </c>
    </row>
    <row r="133" spans="4:4">
      <c r="D133" s="510" t="s">
        <v>4</v>
      </c>
    </row>
    <row r="134" spans="4:4">
      <c r="D134" s="510" t="s">
        <v>4</v>
      </c>
    </row>
    <row r="135" spans="4:4">
      <c r="D135" s="510" t="s">
        <v>4</v>
      </c>
    </row>
    <row r="136" spans="4:4">
      <c r="D136" s="510" t="s">
        <v>4</v>
      </c>
    </row>
    <row r="137" spans="4:4">
      <c r="D137" s="510" t="s">
        <v>4</v>
      </c>
    </row>
    <row r="138" spans="4:4">
      <c r="D138" s="510" t="s">
        <v>4</v>
      </c>
    </row>
    <row r="139" spans="4:4">
      <c r="D139" s="510" t="s">
        <v>4</v>
      </c>
    </row>
    <row r="140" spans="4:4">
      <c r="D140" s="510" t="s">
        <v>4</v>
      </c>
    </row>
    <row r="141" spans="4:4">
      <c r="D141" s="510" t="s">
        <v>4</v>
      </c>
    </row>
    <row r="142" spans="4:4">
      <c r="D142" s="510" t="s">
        <v>4</v>
      </c>
    </row>
    <row r="143" spans="4:4">
      <c r="D143" s="510" t="s">
        <v>4</v>
      </c>
    </row>
    <row r="144" spans="4:4">
      <c r="D144" s="510" t="s">
        <v>4</v>
      </c>
    </row>
    <row r="145" spans="4:4">
      <c r="D145" s="510" t="s">
        <v>4</v>
      </c>
    </row>
    <row r="146" spans="4:4">
      <c r="D146" s="510" t="s">
        <v>4</v>
      </c>
    </row>
    <row r="147" spans="4:4">
      <c r="D147" s="510" t="s">
        <v>4</v>
      </c>
    </row>
    <row r="148" spans="4:4">
      <c r="D148" s="510" t="s">
        <v>4</v>
      </c>
    </row>
    <row r="149" spans="4:4">
      <c r="D149" s="510" t="s">
        <v>4</v>
      </c>
    </row>
    <row r="150" spans="4:4">
      <c r="D150" s="510" t="s">
        <v>4</v>
      </c>
    </row>
    <row r="151" spans="4:4">
      <c r="D151" s="510" t="s">
        <v>4</v>
      </c>
    </row>
    <row r="152" spans="4:4">
      <c r="D152" s="510" t="s">
        <v>4</v>
      </c>
    </row>
    <row r="153" spans="4:4">
      <c r="D153" s="510" t="s">
        <v>4</v>
      </c>
    </row>
    <row r="154" spans="4:4">
      <c r="D154" s="510" t="s">
        <v>4</v>
      </c>
    </row>
    <row r="155" spans="4:4">
      <c r="D155" s="510" t="s">
        <v>4</v>
      </c>
    </row>
    <row r="156" spans="4:4">
      <c r="D156" s="510" t="s">
        <v>4</v>
      </c>
    </row>
    <row r="157" spans="4:4">
      <c r="D157" s="510" t="s">
        <v>4</v>
      </c>
    </row>
    <row r="158" spans="4:4">
      <c r="D158" s="510" t="s">
        <v>4</v>
      </c>
    </row>
    <row r="159" spans="4:4">
      <c r="D159" s="510" t="s">
        <v>4</v>
      </c>
    </row>
    <row r="160" spans="4:4">
      <c r="D160" s="510" t="s">
        <v>4</v>
      </c>
    </row>
    <row r="161" spans="4:4">
      <c r="D161" s="510" t="s">
        <v>4</v>
      </c>
    </row>
    <row r="162" spans="4:4">
      <c r="D162" s="510" t="s">
        <v>4</v>
      </c>
    </row>
    <row r="163" spans="4:4">
      <c r="D163" s="510" t="s">
        <v>4</v>
      </c>
    </row>
    <row r="164" spans="4:4">
      <c r="D164" s="510" t="s">
        <v>4</v>
      </c>
    </row>
    <row r="165" spans="4:4">
      <c r="D165" s="510" t="s">
        <v>4</v>
      </c>
    </row>
    <row r="166" spans="4:4">
      <c r="D166" s="510" t="s">
        <v>4</v>
      </c>
    </row>
    <row r="167" spans="4:4">
      <c r="D167" s="510" t="s">
        <v>4</v>
      </c>
    </row>
    <row r="168" spans="4:4">
      <c r="D168" s="510" t="s">
        <v>4</v>
      </c>
    </row>
    <row r="169" spans="4:4">
      <c r="D169" s="510" t="s">
        <v>4</v>
      </c>
    </row>
    <row r="170" spans="4:4">
      <c r="D170" s="510" t="s">
        <v>4</v>
      </c>
    </row>
    <row r="171" spans="4:4">
      <c r="D171" s="510" t="s">
        <v>4</v>
      </c>
    </row>
    <row r="172" spans="4:4">
      <c r="D172" s="510" t="s">
        <v>4</v>
      </c>
    </row>
    <row r="173" spans="4:4">
      <c r="D173" s="510" t="s">
        <v>4</v>
      </c>
    </row>
    <row r="174" spans="4:4">
      <c r="D174" s="510" t="s">
        <v>4</v>
      </c>
    </row>
    <row r="175" spans="4:4">
      <c r="D175" s="510" t="s">
        <v>4</v>
      </c>
    </row>
    <row r="176" spans="4:4">
      <c r="D176" s="510" t="s">
        <v>4</v>
      </c>
    </row>
    <row r="177" spans="4:4">
      <c r="D177" s="510" t="s">
        <v>4</v>
      </c>
    </row>
    <row r="178" spans="4:4">
      <c r="D178" s="510" t="s">
        <v>4</v>
      </c>
    </row>
    <row r="179" spans="4:4">
      <c r="D179" s="510" t="s">
        <v>4</v>
      </c>
    </row>
    <row r="180" spans="4:4">
      <c r="D180" s="510" t="s">
        <v>4</v>
      </c>
    </row>
    <row r="181" spans="4:4">
      <c r="D181" s="510" t="s">
        <v>4</v>
      </c>
    </row>
    <row r="182" spans="4:4">
      <c r="D182" s="510" t="s">
        <v>4</v>
      </c>
    </row>
    <row r="183" spans="4:4">
      <c r="D183" s="510" t="s">
        <v>4</v>
      </c>
    </row>
    <row r="184" spans="4:4">
      <c r="D184" s="510" t="s">
        <v>4</v>
      </c>
    </row>
    <row r="185" spans="4:4">
      <c r="D185" s="510" t="s">
        <v>4</v>
      </c>
    </row>
    <row r="186" spans="4:4">
      <c r="D186" s="510" t="s">
        <v>4</v>
      </c>
    </row>
    <row r="187" spans="4:4">
      <c r="D187" s="510" t="s">
        <v>4</v>
      </c>
    </row>
    <row r="188" spans="4:4">
      <c r="D188" s="510" t="s">
        <v>4</v>
      </c>
    </row>
    <row r="189" spans="4:4">
      <c r="D189" s="510" t="s">
        <v>4</v>
      </c>
    </row>
    <row r="190" spans="4:4">
      <c r="D190" s="510" t="s">
        <v>4</v>
      </c>
    </row>
    <row r="191" spans="4:4">
      <c r="D191" s="510" t="s">
        <v>4</v>
      </c>
    </row>
    <row r="192" spans="4:4">
      <c r="D192" s="510" t="s">
        <v>4</v>
      </c>
    </row>
    <row r="193" spans="4:4">
      <c r="D193" s="510" t="s">
        <v>4</v>
      </c>
    </row>
    <row r="194" spans="4:4">
      <c r="D194" s="510" t="s">
        <v>4</v>
      </c>
    </row>
    <row r="195" spans="4:4">
      <c r="D195" s="510" t="s">
        <v>4</v>
      </c>
    </row>
    <row r="196" spans="4:4">
      <c r="D196" s="510" t="s">
        <v>4</v>
      </c>
    </row>
    <row r="197" spans="4:4">
      <c r="D197" s="510" t="s">
        <v>4</v>
      </c>
    </row>
    <row r="198" spans="4:4">
      <c r="D198" s="510" t="s">
        <v>4</v>
      </c>
    </row>
    <row r="199" spans="4:4">
      <c r="D199" s="510" t="s">
        <v>4</v>
      </c>
    </row>
    <row r="200" spans="4:4">
      <c r="D200" s="510" t="s">
        <v>4</v>
      </c>
    </row>
    <row r="201" spans="4:4">
      <c r="D201" s="510" t="s">
        <v>4</v>
      </c>
    </row>
    <row r="202" spans="4:4">
      <c r="D202" s="510" t="s">
        <v>4</v>
      </c>
    </row>
    <row r="203" spans="4:4">
      <c r="D203" s="510" t="s">
        <v>4</v>
      </c>
    </row>
    <row r="204" spans="4:4">
      <c r="D204" s="510" t="s">
        <v>4</v>
      </c>
    </row>
    <row r="205" spans="4:4">
      <c r="D205" s="510" t="s">
        <v>4</v>
      </c>
    </row>
    <row r="206" spans="4:4">
      <c r="D206" s="510" t="s">
        <v>4</v>
      </c>
    </row>
    <row r="207" spans="4:4">
      <c r="D207" s="510" t="s">
        <v>4</v>
      </c>
    </row>
    <row r="208" spans="4:4">
      <c r="D208" s="510" t="s">
        <v>4</v>
      </c>
    </row>
    <row r="209" spans="4:4">
      <c r="D209" s="510" t="s">
        <v>4</v>
      </c>
    </row>
    <row r="210" spans="4:4">
      <c r="D210" s="510" t="s">
        <v>4</v>
      </c>
    </row>
    <row r="211" spans="4:4">
      <c r="D211" s="510" t="s">
        <v>4</v>
      </c>
    </row>
    <row r="212" spans="4:4">
      <c r="D212" s="510" t="s">
        <v>4</v>
      </c>
    </row>
    <row r="213" spans="4:4">
      <c r="D213" s="510" t="s">
        <v>4</v>
      </c>
    </row>
    <row r="214" spans="4:4">
      <c r="D214" s="510" t="s">
        <v>4</v>
      </c>
    </row>
    <row r="215" spans="4:4">
      <c r="D215" s="510" t="s">
        <v>4</v>
      </c>
    </row>
    <row r="216" spans="4:4">
      <c r="D216" s="510" t="s">
        <v>4</v>
      </c>
    </row>
    <row r="217" spans="4:4">
      <c r="D217" s="510" t="s">
        <v>4</v>
      </c>
    </row>
    <row r="218" spans="4:4">
      <c r="D218" s="510" t="s">
        <v>4</v>
      </c>
    </row>
    <row r="219" spans="4:4">
      <c r="D219" s="510" t="s">
        <v>4</v>
      </c>
    </row>
    <row r="220" spans="4:4">
      <c r="D220" s="510" t="s">
        <v>4</v>
      </c>
    </row>
    <row r="221" spans="4:4">
      <c r="D221" s="510" t="s">
        <v>4</v>
      </c>
    </row>
    <row r="222" spans="4:4">
      <c r="D222" s="510" t="s">
        <v>4</v>
      </c>
    </row>
    <row r="223" spans="4:4">
      <c r="D223" s="510" t="s">
        <v>4</v>
      </c>
    </row>
    <row r="224" spans="4:4">
      <c r="D224" s="510" t="s">
        <v>4</v>
      </c>
    </row>
    <row r="225" spans="4:4">
      <c r="D225" s="510" t="s">
        <v>4</v>
      </c>
    </row>
    <row r="226" spans="4:4">
      <c r="D226" s="510" t="s">
        <v>4</v>
      </c>
    </row>
    <row r="227" spans="4:4">
      <c r="D227" s="510" t="s">
        <v>4</v>
      </c>
    </row>
    <row r="228" spans="4:4">
      <c r="D228" s="510" t="s">
        <v>4</v>
      </c>
    </row>
    <row r="229" spans="4:4">
      <c r="D229" s="510" t="s">
        <v>4</v>
      </c>
    </row>
    <row r="230" spans="4:4">
      <c r="D230" s="510" t="s">
        <v>4</v>
      </c>
    </row>
    <row r="231" spans="4:4">
      <c r="D231" s="510" t="s">
        <v>4</v>
      </c>
    </row>
    <row r="232" spans="4:4">
      <c r="D232" s="510" t="s">
        <v>4</v>
      </c>
    </row>
    <row r="233" spans="4:4">
      <c r="D233" s="510" t="s">
        <v>4</v>
      </c>
    </row>
    <row r="234" spans="4:4">
      <c r="D234" s="510" t="s">
        <v>4</v>
      </c>
    </row>
    <row r="235" spans="4:4">
      <c r="D235" s="510" t="s">
        <v>4</v>
      </c>
    </row>
    <row r="236" spans="4:4">
      <c r="D236" s="510" t="s">
        <v>4</v>
      </c>
    </row>
    <row r="237" spans="4:4">
      <c r="D237" s="510" t="s">
        <v>4</v>
      </c>
    </row>
    <row r="238" spans="4:4">
      <c r="D238" s="510" t="s">
        <v>4</v>
      </c>
    </row>
    <row r="239" spans="4:4">
      <c r="D239" s="510" t="s">
        <v>4</v>
      </c>
    </row>
    <row r="240" spans="4:4">
      <c r="D240" s="510" t="s">
        <v>4</v>
      </c>
    </row>
    <row r="241" spans="4:4">
      <c r="D241" s="510" t="s">
        <v>4</v>
      </c>
    </row>
    <row r="242" spans="4:4">
      <c r="D242" s="510" t="s">
        <v>4</v>
      </c>
    </row>
    <row r="243" spans="4:4">
      <c r="D243" s="510" t="s">
        <v>4</v>
      </c>
    </row>
    <row r="244" spans="4:4">
      <c r="D244" s="510" t="s">
        <v>4</v>
      </c>
    </row>
    <row r="245" spans="4:4">
      <c r="D245" s="510" t="s">
        <v>4</v>
      </c>
    </row>
    <row r="246" spans="4:4">
      <c r="D246" s="510" t="s">
        <v>4</v>
      </c>
    </row>
    <row r="247" spans="4:4">
      <c r="D247" s="510" t="s">
        <v>4</v>
      </c>
    </row>
    <row r="248" spans="4:4">
      <c r="D248" s="510" t="s">
        <v>4</v>
      </c>
    </row>
    <row r="249" spans="4:4">
      <c r="D249" s="510" t="s">
        <v>4</v>
      </c>
    </row>
    <row r="250" spans="4:4">
      <c r="D250" s="510" t="s">
        <v>4</v>
      </c>
    </row>
    <row r="251" spans="4:4">
      <c r="D251" s="510" t="s">
        <v>4</v>
      </c>
    </row>
    <row r="252" spans="4:4">
      <c r="D252" s="510" t="s">
        <v>4</v>
      </c>
    </row>
    <row r="253" spans="4:4">
      <c r="D253" s="510" t="s">
        <v>4</v>
      </c>
    </row>
    <row r="254" spans="4:4">
      <c r="D254" s="510" t="s">
        <v>4</v>
      </c>
    </row>
    <row r="255" spans="4:4">
      <c r="D255" s="510" t="s">
        <v>4</v>
      </c>
    </row>
    <row r="256" spans="4:4">
      <c r="D256" s="510" t="s">
        <v>4</v>
      </c>
    </row>
    <row r="257" spans="4:4">
      <c r="D257" s="510" t="s">
        <v>4</v>
      </c>
    </row>
    <row r="258" spans="4:4">
      <c r="D258" s="510" t="s">
        <v>4</v>
      </c>
    </row>
    <row r="259" spans="4:4">
      <c r="D259" s="510" t="s">
        <v>4</v>
      </c>
    </row>
    <row r="260" spans="4:4">
      <c r="D260" s="510" t="s">
        <v>4</v>
      </c>
    </row>
    <row r="261" spans="4:4">
      <c r="D261" s="510" t="s">
        <v>4</v>
      </c>
    </row>
    <row r="262" spans="4:4">
      <c r="D262" s="510" t="s">
        <v>4</v>
      </c>
    </row>
    <row r="263" spans="4:4">
      <c r="D263" s="510" t="s">
        <v>4</v>
      </c>
    </row>
    <row r="264" spans="4:4">
      <c r="D264" s="510" t="s">
        <v>4</v>
      </c>
    </row>
    <row r="265" spans="4:4">
      <c r="D265" s="510" t="s">
        <v>4</v>
      </c>
    </row>
    <row r="266" spans="4:4">
      <c r="D266" s="510" t="s">
        <v>4</v>
      </c>
    </row>
    <row r="267" spans="4:4">
      <c r="D267" s="510" t="s">
        <v>4</v>
      </c>
    </row>
    <row r="268" spans="4:4">
      <c r="D268" s="510" t="s">
        <v>4</v>
      </c>
    </row>
    <row r="269" spans="4:4">
      <c r="D269" s="510" t="s">
        <v>4</v>
      </c>
    </row>
    <row r="270" spans="4:4">
      <c r="D270" s="510" t="s">
        <v>4</v>
      </c>
    </row>
    <row r="271" spans="4:4">
      <c r="D271" s="510" t="s">
        <v>4</v>
      </c>
    </row>
    <row r="272" spans="4:4">
      <c r="D272" s="510" t="s">
        <v>4</v>
      </c>
    </row>
    <row r="273" spans="4:4">
      <c r="D273" s="510" t="s">
        <v>4</v>
      </c>
    </row>
    <row r="274" spans="4:4">
      <c r="D274" s="510" t="s">
        <v>4</v>
      </c>
    </row>
    <row r="275" spans="4:4">
      <c r="D275" s="510" t="s">
        <v>4</v>
      </c>
    </row>
    <row r="276" spans="4:4">
      <c r="D276" s="510" t="s">
        <v>4</v>
      </c>
    </row>
    <row r="277" spans="4:4">
      <c r="D277" s="510" t="s">
        <v>4</v>
      </c>
    </row>
    <row r="278" spans="4:4">
      <c r="D278" s="510" t="s">
        <v>4</v>
      </c>
    </row>
    <row r="279" spans="4:4">
      <c r="D279" s="510" t="s">
        <v>4</v>
      </c>
    </row>
    <row r="280" spans="4:4">
      <c r="D280" s="510" t="s">
        <v>4</v>
      </c>
    </row>
    <row r="281" spans="4:4">
      <c r="D281" s="510" t="s">
        <v>4</v>
      </c>
    </row>
    <row r="282" spans="4:4">
      <c r="D282" s="510" t="s">
        <v>4</v>
      </c>
    </row>
    <row r="283" spans="4:4">
      <c r="D283" s="510" t="s">
        <v>4</v>
      </c>
    </row>
    <row r="284" spans="4:4">
      <c r="D284" s="510" t="s">
        <v>4</v>
      </c>
    </row>
    <row r="285" spans="4:4">
      <c r="D285" s="510" t="s">
        <v>4</v>
      </c>
    </row>
    <row r="286" spans="4:4">
      <c r="D286" s="510" t="s">
        <v>4</v>
      </c>
    </row>
    <row r="287" spans="4:4">
      <c r="D287" s="510" t="s">
        <v>4</v>
      </c>
    </row>
    <row r="288" spans="4:4">
      <c r="D288" s="510" t="s">
        <v>4</v>
      </c>
    </row>
    <row r="289" spans="4:4">
      <c r="D289" s="510" t="s">
        <v>4</v>
      </c>
    </row>
    <row r="290" spans="4:4">
      <c r="D290" s="510" t="s">
        <v>4</v>
      </c>
    </row>
    <row r="291" spans="4:4">
      <c r="D291" s="510" t="s">
        <v>4</v>
      </c>
    </row>
    <row r="292" spans="4:4">
      <c r="D292" s="510" t="s">
        <v>4</v>
      </c>
    </row>
    <row r="293" spans="4:4">
      <c r="D293" s="510" t="s">
        <v>4</v>
      </c>
    </row>
    <row r="294" spans="4:4">
      <c r="D294" s="510" t="s">
        <v>4</v>
      </c>
    </row>
    <row r="295" spans="4:4">
      <c r="D295" s="510" t="s">
        <v>4</v>
      </c>
    </row>
    <row r="296" spans="4:4">
      <c r="D296" s="510" t="s">
        <v>4</v>
      </c>
    </row>
    <row r="297" spans="4:4">
      <c r="D297" s="510" t="s">
        <v>4</v>
      </c>
    </row>
    <row r="298" spans="4:4">
      <c r="D298" s="510" t="s">
        <v>4</v>
      </c>
    </row>
    <row r="299" spans="4:4">
      <c r="D299" s="510" t="s">
        <v>4</v>
      </c>
    </row>
    <row r="300" spans="4:4">
      <c r="D300" s="510" t="s">
        <v>4</v>
      </c>
    </row>
    <row r="301" spans="4:4">
      <c r="D301" s="510" t="s">
        <v>4</v>
      </c>
    </row>
    <row r="302" spans="4:4">
      <c r="D302" s="510" t="s">
        <v>4</v>
      </c>
    </row>
    <row r="303" spans="4:4">
      <c r="D303" s="510" t="s">
        <v>4</v>
      </c>
    </row>
    <row r="304" spans="4:4">
      <c r="D304" s="510" t="s">
        <v>4</v>
      </c>
    </row>
    <row r="305" spans="4:4">
      <c r="D305" s="510" t="s">
        <v>4</v>
      </c>
    </row>
    <row r="306" spans="4:4">
      <c r="D306" s="510" t="s">
        <v>4</v>
      </c>
    </row>
    <row r="307" spans="4:4">
      <c r="D307" s="510" t="s">
        <v>4</v>
      </c>
    </row>
    <row r="308" spans="4:4">
      <c r="D308" s="510" t="s">
        <v>4</v>
      </c>
    </row>
    <row r="309" spans="4:4">
      <c r="D309" s="510" t="s">
        <v>4</v>
      </c>
    </row>
    <row r="310" spans="4:4">
      <c r="D310" s="510" t="s">
        <v>4</v>
      </c>
    </row>
    <row r="311" spans="4:4">
      <c r="D311" s="510" t="s">
        <v>4</v>
      </c>
    </row>
    <row r="312" spans="4:4">
      <c r="D312" s="510" t="s">
        <v>4</v>
      </c>
    </row>
    <row r="313" spans="4:4">
      <c r="D313" s="510" t="s">
        <v>4</v>
      </c>
    </row>
    <row r="314" spans="4:4">
      <c r="D314" s="510" t="s">
        <v>4</v>
      </c>
    </row>
    <row r="315" spans="4:4">
      <c r="D315" s="510" t="s">
        <v>4</v>
      </c>
    </row>
    <row r="316" spans="4:4">
      <c r="D316" s="510" t="s">
        <v>4</v>
      </c>
    </row>
    <row r="317" spans="4:4">
      <c r="D317" s="510" t="s">
        <v>4</v>
      </c>
    </row>
    <row r="318" spans="4:4">
      <c r="D318" s="510" t="s">
        <v>4</v>
      </c>
    </row>
    <row r="319" spans="4:4">
      <c r="D319" s="510" t="s">
        <v>4</v>
      </c>
    </row>
    <row r="320" spans="4:4">
      <c r="D320" s="510" t="s">
        <v>4</v>
      </c>
    </row>
    <row r="321" spans="4:4">
      <c r="D321" s="510" t="s">
        <v>4</v>
      </c>
    </row>
    <row r="322" spans="4:4">
      <c r="D322" s="510" t="s">
        <v>4</v>
      </c>
    </row>
    <row r="323" spans="4:4">
      <c r="D323" s="510" t="s">
        <v>4</v>
      </c>
    </row>
    <row r="324" spans="4:4">
      <c r="D324" s="510" t="s">
        <v>4</v>
      </c>
    </row>
    <row r="325" spans="4:4">
      <c r="D325" s="510" t="s">
        <v>4</v>
      </c>
    </row>
    <row r="326" spans="4:4">
      <c r="D326" s="510" t="s">
        <v>4</v>
      </c>
    </row>
    <row r="327" spans="4:4">
      <c r="D327" s="510" t="s">
        <v>4</v>
      </c>
    </row>
    <row r="328" spans="4:4">
      <c r="D328" s="510" t="s">
        <v>4</v>
      </c>
    </row>
    <row r="329" spans="4:4">
      <c r="D329" s="510" t="s">
        <v>4</v>
      </c>
    </row>
    <row r="330" spans="4:4">
      <c r="D330" s="510" t="s">
        <v>4</v>
      </c>
    </row>
    <row r="331" spans="4:4">
      <c r="D331" s="510" t="s">
        <v>4</v>
      </c>
    </row>
    <row r="332" spans="4:4">
      <c r="D332" s="510" t="s">
        <v>4</v>
      </c>
    </row>
    <row r="333" spans="4:4">
      <c r="D333" s="510" t="s">
        <v>4</v>
      </c>
    </row>
    <row r="334" spans="4:4">
      <c r="D334" s="510" t="s">
        <v>4</v>
      </c>
    </row>
    <row r="335" spans="4:4">
      <c r="D335" s="510" t="s">
        <v>4</v>
      </c>
    </row>
    <row r="336" spans="4:4">
      <c r="D336" s="510" t="s">
        <v>4</v>
      </c>
    </row>
    <row r="337" spans="4:4">
      <c r="D337" s="510" t="s">
        <v>4</v>
      </c>
    </row>
    <row r="338" spans="4:4">
      <c r="D338" s="510" t="s">
        <v>4</v>
      </c>
    </row>
    <row r="339" spans="4:4">
      <c r="D339" s="510" t="s">
        <v>4</v>
      </c>
    </row>
    <row r="340" spans="4:4">
      <c r="D340" s="510" t="s">
        <v>4</v>
      </c>
    </row>
    <row r="341" spans="4:4">
      <c r="D341" s="510" t="s">
        <v>4</v>
      </c>
    </row>
    <row r="342" spans="4:4">
      <c r="D342" s="510" t="s">
        <v>4</v>
      </c>
    </row>
    <row r="343" spans="4:4">
      <c r="D343" s="510" t="s">
        <v>4</v>
      </c>
    </row>
    <row r="344" spans="4:4">
      <c r="D344" s="510" t="s">
        <v>4</v>
      </c>
    </row>
    <row r="345" spans="4:4">
      <c r="D345" s="510" t="s">
        <v>4</v>
      </c>
    </row>
    <row r="346" spans="4:4">
      <c r="D346" s="510" t="s">
        <v>4</v>
      </c>
    </row>
    <row r="347" spans="4:4">
      <c r="D347" s="510" t="s">
        <v>4</v>
      </c>
    </row>
    <row r="348" spans="4:4">
      <c r="D348" s="510" t="s">
        <v>4</v>
      </c>
    </row>
    <row r="349" spans="4:4">
      <c r="D349" s="510" t="s">
        <v>4</v>
      </c>
    </row>
    <row r="350" spans="4:4">
      <c r="D350" s="510" t="s">
        <v>4</v>
      </c>
    </row>
    <row r="351" spans="4:4">
      <c r="D351" s="510" t="s">
        <v>4</v>
      </c>
    </row>
    <row r="352" spans="4:4">
      <c r="D352" s="510" t="s">
        <v>4</v>
      </c>
    </row>
    <row r="353" spans="4:4">
      <c r="D353" s="510" t="s">
        <v>4</v>
      </c>
    </row>
    <row r="354" spans="4:4">
      <c r="D354" s="510" t="s">
        <v>4</v>
      </c>
    </row>
    <row r="355" spans="4:4">
      <c r="D355" s="510" t="s">
        <v>4</v>
      </c>
    </row>
    <row r="356" spans="4:4">
      <c r="D356" s="510" t="s">
        <v>4</v>
      </c>
    </row>
    <row r="357" spans="4:4">
      <c r="D357" s="510" t="s">
        <v>4</v>
      </c>
    </row>
    <row r="358" spans="4:4">
      <c r="D358" s="510" t="s">
        <v>4</v>
      </c>
    </row>
    <row r="359" spans="4:4">
      <c r="D359" s="510" t="s">
        <v>4</v>
      </c>
    </row>
    <row r="360" spans="4:4">
      <c r="D360" s="510" t="s">
        <v>4</v>
      </c>
    </row>
    <row r="361" spans="4:4">
      <c r="D361" s="510" t="s">
        <v>4</v>
      </c>
    </row>
    <row r="362" spans="4:4">
      <c r="D362" s="510" t="s">
        <v>4</v>
      </c>
    </row>
    <row r="363" spans="4:4">
      <c r="D363" s="510" t="s">
        <v>4</v>
      </c>
    </row>
    <row r="364" spans="4:4">
      <c r="D364" s="510" t="s">
        <v>4</v>
      </c>
    </row>
    <row r="365" spans="4:4">
      <c r="D365" s="510" t="s">
        <v>4</v>
      </c>
    </row>
    <row r="366" spans="4:4">
      <c r="D366" s="510" t="s">
        <v>4</v>
      </c>
    </row>
    <row r="367" spans="4:4">
      <c r="D367" s="510" t="s">
        <v>4</v>
      </c>
    </row>
    <row r="368" spans="4:4">
      <c r="D368" s="510" t="s">
        <v>4</v>
      </c>
    </row>
    <row r="369" spans="4:4">
      <c r="D369" s="510" t="s">
        <v>4</v>
      </c>
    </row>
    <row r="370" spans="4:4">
      <c r="D370" s="510" t="s">
        <v>4</v>
      </c>
    </row>
    <row r="371" spans="4:4">
      <c r="D371" s="510" t="s">
        <v>4</v>
      </c>
    </row>
    <row r="372" spans="4:4">
      <c r="D372" s="510" t="s">
        <v>4</v>
      </c>
    </row>
    <row r="373" spans="4:4">
      <c r="D373" s="510" t="s">
        <v>4</v>
      </c>
    </row>
    <row r="374" spans="4:4">
      <c r="D374" s="510" t="s">
        <v>4</v>
      </c>
    </row>
    <row r="375" spans="4:4">
      <c r="D375" s="510" t="s">
        <v>4</v>
      </c>
    </row>
    <row r="376" spans="4:4">
      <c r="D376" s="510" t="s">
        <v>4</v>
      </c>
    </row>
    <row r="377" spans="4:4">
      <c r="D377" s="510" t="s">
        <v>4</v>
      </c>
    </row>
    <row r="378" spans="4:4">
      <c r="D378" s="510" t="s">
        <v>4</v>
      </c>
    </row>
    <row r="379" spans="4:4">
      <c r="D379" s="510" t="s">
        <v>4</v>
      </c>
    </row>
    <row r="380" spans="4:4">
      <c r="D380" s="510" t="s">
        <v>4</v>
      </c>
    </row>
    <row r="381" spans="4:4">
      <c r="D381" s="510" t="s">
        <v>4</v>
      </c>
    </row>
    <row r="382" spans="4:4">
      <c r="D382" s="510" t="s">
        <v>4</v>
      </c>
    </row>
    <row r="383" spans="4:4">
      <c r="D383" s="510" t="s">
        <v>4</v>
      </c>
    </row>
    <row r="384" spans="4:4">
      <c r="D384" s="510" t="s">
        <v>4</v>
      </c>
    </row>
    <row r="385" spans="4:4">
      <c r="D385" s="510" t="s">
        <v>4</v>
      </c>
    </row>
    <row r="386" spans="4:4">
      <c r="D386" s="510" t="s">
        <v>4</v>
      </c>
    </row>
    <row r="387" spans="4:4">
      <c r="D387" s="510" t="s">
        <v>4</v>
      </c>
    </row>
    <row r="388" spans="4:4">
      <c r="D388" s="510" t="s">
        <v>4</v>
      </c>
    </row>
    <row r="389" spans="4:4">
      <c r="D389" s="510" t="s">
        <v>4</v>
      </c>
    </row>
    <row r="390" spans="4:4">
      <c r="D390" s="510" t="s">
        <v>4</v>
      </c>
    </row>
    <row r="391" spans="4:4">
      <c r="D391" s="510" t="s">
        <v>4</v>
      </c>
    </row>
    <row r="392" spans="4:4">
      <c r="D392" s="510" t="s">
        <v>4</v>
      </c>
    </row>
    <row r="393" spans="4:4">
      <c r="D393" s="510" t="s">
        <v>4</v>
      </c>
    </row>
    <row r="394" spans="4:4">
      <c r="D394" s="510" t="s">
        <v>4</v>
      </c>
    </row>
    <row r="395" spans="4:4">
      <c r="D395" s="510" t="s">
        <v>4</v>
      </c>
    </row>
    <row r="396" spans="4:4">
      <c r="D396" s="510" t="s">
        <v>4</v>
      </c>
    </row>
    <row r="397" spans="4:4">
      <c r="D397" s="510" t="s">
        <v>4</v>
      </c>
    </row>
    <row r="398" spans="4:4">
      <c r="D398" s="510" t="s">
        <v>4</v>
      </c>
    </row>
    <row r="399" spans="4:4">
      <c r="D399" s="510" t="s">
        <v>4</v>
      </c>
    </row>
    <row r="400" spans="4:4">
      <c r="D400" s="510" t="s">
        <v>4</v>
      </c>
    </row>
    <row r="401" spans="4:4">
      <c r="D401" s="510" t="s">
        <v>4</v>
      </c>
    </row>
    <row r="402" spans="4:4">
      <c r="D402" s="510" t="s">
        <v>4</v>
      </c>
    </row>
    <row r="403" spans="4:4">
      <c r="D403" s="510" t="s">
        <v>4</v>
      </c>
    </row>
    <row r="404" spans="4:4">
      <c r="D404" s="510" t="s">
        <v>4</v>
      </c>
    </row>
    <row r="405" spans="4:4">
      <c r="D405" s="510" t="s">
        <v>4</v>
      </c>
    </row>
    <row r="406" spans="4:4">
      <c r="D406" s="510" t="s">
        <v>4</v>
      </c>
    </row>
    <row r="407" spans="4:4">
      <c r="D407" s="510" t="s">
        <v>4</v>
      </c>
    </row>
    <row r="408" spans="4:4">
      <c r="D408" s="510" t="s">
        <v>4</v>
      </c>
    </row>
    <row r="409" spans="4:4">
      <c r="D409" s="510" t="s">
        <v>4</v>
      </c>
    </row>
    <row r="410" spans="4:4">
      <c r="D410" s="510" t="s">
        <v>4</v>
      </c>
    </row>
    <row r="411" spans="4:4">
      <c r="D411" s="510" t="s">
        <v>4</v>
      </c>
    </row>
    <row r="412" spans="4:4">
      <c r="D412" s="510" t="s">
        <v>4</v>
      </c>
    </row>
    <row r="413" spans="4:4">
      <c r="D413" s="510" t="s">
        <v>4</v>
      </c>
    </row>
    <row r="414" spans="4:4">
      <c r="D414" s="510" t="s">
        <v>4</v>
      </c>
    </row>
    <row r="415" spans="4:4">
      <c r="D415" s="510" t="s">
        <v>4</v>
      </c>
    </row>
    <row r="416" spans="4:4">
      <c r="D416" s="510" t="s">
        <v>4</v>
      </c>
    </row>
    <row r="417" spans="4:4">
      <c r="D417" s="510" t="s">
        <v>4</v>
      </c>
    </row>
    <row r="418" spans="4:4">
      <c r="D418" s="510" t="s">
        <v>4</v>
      </c>
    </row>
    <row r="419" spans="4:4">
      <c r="D419" s="510" t="s">
        <v>4</v>
      </c>
    </row>
    <row r="420" spans="4:4">
      <c r="D420" s="510" t="s">
        <v>4</v>
      </c>
    </row>
    <row r="421" spans="4:4">
      <c r="D421" s="510" t="s">
        <v>4</v>
      </c>
    </row>
    <row r="422" spans="4:4">
      <c r="D422" s="510" t="s">
        <v>4</v>
      </c>
    </row>
    <row r="423" spans="4:4">
      <c r="D423" s="510" t="s">
        <v>4</v>
      </c>
    </row>
    <row r="424" spans="4:4">
      <c r="D424" s="510" t="s">
        <v>4</v>
      </c>
    </row>
    <row r="425" spans="4:4">
      <c r="D425" s="510" t="s">
        <v>4</v>
      </c>
    </row>
    <row r="426" spans="4:4">
      <c r="D426" s="510" t="s">
        <v>4</v>
      </c>
    </row>
    <row r="427" spans="4:4">
      <c r="D427" s="510" t="s">
        <v>4</v>
      </c>
    </row>
    <row r="428" spans="4:4">
      <c r="D428" s="510" t="s">
        <v>4</v>
      </c>
    </row>
    <row r="429" spans="4:4">
      <c r="D429" s="510" t="s">
        <v>4</v>
      </c>
    </row>
    <row r="430" spans="4:4">
      <c r="D430" s="510" t="s">
        <v>4</v>
      </c>
    </row>
    <row r="431" spans="4:4">
      <c r="D431" s="510" t="s">
        <v>4</v>
      </c>
    </row>
    <row r="432" spans="4:4">
      <c r="D432" s="510" t="s">
        <v>4</v>
      </c>
    </row>
    <row r="433" spans="4:4">
      <c r="D433" s="510" t="s">
        <v>4</v>
      </c>
    </row>
    <row r="434" spans="4:4">
      <c r="D434" s="510" t="s">
        <v>4</v>
      </c>
    </row>
    <row r="435" spans="4:4">
      <c r="D435" s="510" t="s">
        <v>4</v>
      </c>
    </row>
    <row r="436" spans="4:4">
      <c r="D436" s="510" t="s">
        <v>4</v>
      </c>
    </row>
    <row r="437" spans="4:4">
      <c r="D437" s="510" t="s">
        <v>4</v>
      </c>
    </row>
    <row r="438" spans="4:4">
      <c r="D438" s="510" t="s">
        <v>4</v>
      </c>
    </row>
    <row r="439" spans="4:4">
      <c r="D439" s="510" t="s">
        <v>4</v>
      </c>
    </row>
    <row r="440" spans="4:4">
      <c r="D440" s="510" t="s">
        <v>4</v>
      </c>
    </row>
    <row r="441" spans="4:4">
      <c r="D441" s="510" t="s">
        <v>4</v>
      </c>
    </row>
    <row r="442" spans="4:4">
      <c r="D442" s="510" t="s">
        <v>4</v>
      </c>
    </row>
    <row r="443" spans="4:4">
      <c r="D443" s="510" t="s">
        <v>4</v>
      </c>
    </row>
    <row r="444" spans="4:4">
      <c r="D444" s="510" t="s">
        <v>4</v>
      </c>
    </row>
    <row r="445" spans="4:4">
      <c r="D445" s="510" t="s">
        <v>4</v>
      </c>
    </row>
    <row r="446" spans="4:4">
      <c r="D446" s="510" t="s">
        <v>4</v>
      </c>
    </row>
    <row r="447" spans="4:4">
      <c r="D447" s="510" t="s">
        <v>4</v>
      </c>
    </row>
    <row r="448" spans="4:4">
      <c r="D448" s="510" t="s">
        <v>4</v>
      </c>
    </row>
    <row r="449" spans="4:4">
      <c r="D449" s="510" t="s">
        <v>4</v>
      </c>
    </row>
    <row r="450" spans="4:4">
      <c r="D450" s="510" t="s">
        <v>4</v>
      </c>
    </row>
    <row r="451" spans="4:4">
      <c r="D451" s="510" t="s">
        <v>4</v>
      </c>
    </row>
    <row r="452" spans="4:4">
      <c r="D452" s="510" t="s">
        <v>4</v>
      </c>
    </row>
    <row r="453" spans="4:4">
      <c r="D453" s="510" t="s">
        <v>4</v>
      </c>
    </row>
    <row r="454" spans="4:4">
      <c r="D454" s="510" t="s">
        <v>4</v>
      </c>
    </row>
    <row r="455" spans="4:4">
      <c r="D455" s="510" t="s">
        <v>4</v>
      </c>
    </row>
    <row r="456" spans="4:4">
      <c r="D456" s="510" t="s">
        <v>4</v>
      </c>
    </row>
    <row r="457" spans="4:4">
      <c r="D457" s="510" t="s">
        <v>4</v>
      </c>
    </row>
    <row r="458" spans="4:4">
      <c r="D458" s="510" t="s">
        <v>4</v>
      </c>
    </row>
    <row r="459" spans="4:4">
      <c r="D459" s="510" t="s">
        <v>4</v>
      </c>
    </row>
    <row r="460" spans="4:4">
      <c r="D460" s="510" t="s">
        <v>4</v>
      </c>
    </row>
    <row r="461" spans="4:4">
      <c r="D461" s="510" t="s">
        <v>4</v>
      </c>
    </row>
    <row r="462" spans="4:4">
      <c r="D462" s="510" t="s">
        <v>4</v>
      </c>
    </row>
    <row r="463" spans="4:4">
      <c r="D463" s="510" t="s">
        <v>4</v>
      </c>
    </row>
    <row r="464" spans="4:4">
      <c r="D464" s="510" t="s">
        <v>4</v>
      </c>
    </row>
    <row r="465" spans="4:4">
      <c r="D465" s="510" t="s">
        <v>4</v>
      </c>
    </row>
    <row r="466" spans="4:4">
      <c r="D466" s="510" t="s">
        <v>4</v>
      </c>
    </row>
    <row r="467" spans="4:4">
      <c r="D467" s="510" t="s">
        <v>4</v>
      </c>
    </row>
    <row r="468" spans="4:4">
      <c r="D468" s="510" t="s">
        <v>4</v>
      </c>
    </row>
    <row r="469" spans="4:4">
      <c r="D469" s="510" t="s">
        <v>4</v>
      </c>
    </row>
    <row r="470" spans="4:4">
      <c r="D470" s="510" t="s">
        <v>4</v>
      </c>
    </row>
    <row r="471" spans="4:4">
      <c r="D471" s="510" t="s">
        <v>4</v>
      </c>
    </row>
    <row r="472" spans="4:4">
      <c r="D472" s="510" t="s">
        <v>4</v>
      </c>
    </row>
    <row r="473" spans="4:4">
      <c r="D473" s="510" t="s">
        <v>4</v>
      </c>
    </row>
    <row r="474" spans="4:4">
      <c r="D474" s="510" t="s">
        <v>4</v>
      </c>
    </row>
    <row r="475" spans="4:4">
      <c r="D475" s="510" t="s">
        <v>4</v>
      </c>
    </row>
    <row r="476" spans="4:4">
      <c r="D476" s="510" t="s">
        <v>4</v>
      </c>
    </row>
    <row r="477" spans="4:4">
      <c r="D477" s="510" t="s">
        <v>4</v>
      </c>
    </row>
    <row r="478" spans="4:4">
      <c r="D478" s="510" t="s">
        <v>4</v>
      </c>
    </row>
    <row r="479" spans="4:4">
      <c r="D479" s="510" t="s">
        <v>4</v>
      </c>
    </row>
    <row r="480" spans="4:4">
      <c r="D480" s="510" t="s">
        <v>4</v>
      </c>
    </row>
    <row r="481" spans="4:4">
      <c r="D481" s="510" t="s">
        <v>4</v>
      </c>
    </row>
    <row r="482" spans="4:4">
      <c r="D482" s="510" t="s">
        <v>4</v>
      </c>
    </row>
    <row r="483" spans="4:4">
      <c r="D483" s="510" t="s">
        <v>4</v>
      </c>
    </row>
    <row r="484" spans="4:4">
      <c r="D484" s="510" t="s">
        <v>4</v>
      </c>
    </row>
    <row r="485" spans="4:4">
      <c r="D485" s="510" t="s">
        <v>4</v>
      </c>
    </row>
    <row r="486" spans="4:4">
      <c r="D486" s="510" t="s">
        <v>4</v>
      </c>
    </row>
    <row r="487" spans="4:4">
      <c r="D487" s="510" t="s">
        <v>4</v>
      </c>
    </row>
    <row r="488" spans="4:4">
      <c r="D488" s="510" t="s">
        <v>4</v>
      </c>
    </row>
    <row r="489" spans="4:4">
      <c r="D489" s="510" t="s">
        <v>4</v>
      </c>
    </row>
    <row r="490" spans="4:4">
      <c r="D490" s="510" t="s">
        <v>4</v>
      </c>
    </row>
    <row r="491" spans="4:4">
      <c r="D491" s="510" t="s">
        <v>4</v>
      </c>
    </row>
    <row r="492" spans="4:4">
      <c r="D492" s="510" t="s">
        <v>4</v>
      </c>
    </row>
    <row r="493" spans="4:4">
      <c r="D493" s="510" t="s">
        <v>4</v>
      </c>
    </row>
    <row r="494" spans="4:4">
      <c r="D494" s="510" t="s">
        <v>4</v>
      </c>
    </row>
    <row r="495" spans="4:4">
      <c r="D495" s="510" t="s">
        <v>4</v>
      </c>
    </row>
    <row r="496" spans="4:4">
      <c r="D496" s="510" t="s">
        <v>4</v>
      </c>
    </row>
    <row r="497" spans="4:4">
      <c r="D497" s="510" t="s">
        <v>4</v>
      </c>
    </row>
    <row r="498" spans="4:4">
      <c r="D498" s="510" t="s">
        <v>4</v>
      </c>
    </row>
    <row r="499" spans="4:4">
      <c r="D499" s="510" t="s">
        <v>4</v>
      </c>
    </row>
    <row r="500" spans="4:4">
      <c r="D500" s="510" t="s">
        <v>4</v>
      </c>
    </row>
    <row r="501" spans="4:4">
      <c r="D501" s="510" t="s">
        <v>4</v>
      </c>
    </row>
    <row r="502" spans="4:4">
      <c r="D502" s="510" t="s">
        <v>4</v>
      </c>
    </row>
    <row r="503" spans="4:4">
      <c r="D503" s="510" t="s">
        <v>4</v>
      </c>
    </row>
    <row r="504" spans="4:4">
      <c r="D504" s="510" t="s">
        <v>4</v>
      </c>
    </row>
    <row r="505" spans="4:4">
      <c r="D505" s="510" t="s">
        <v>4</v>
      </c>
    </row>
    <row r="506" spans="4:4">
      <c r="D506" s="510" t="s">
        <v>4</v>
      </c>
    </row>
    <row r="507" spans="4:4">
      <c r="D507" s="510" t="s">
        <v>4</v>
      </c>
    </row>
    <row r="508" spans="4:4">
      <c r="D508" s="510" t="s">
        <v>4</v>
      </c>
    </row>
    <row r="509" spans="4:4">
      <c r="D509" s="510" t="s">
        <v>4</v>
      </c>
    </row>
    <row r="510" spans="4:4">
      <c r="D510" s="510" t="s">
        <v>4</v>
      </c>
    </row>
    <row r="511" spans="4:4">
      <c r="D511" s="510" t="s">
        <v>4</v>
      </c>
    </row>
    <row r="512" spans="4:4">
      <c r="D512" s="510" t="s">
        <v>4</v>
      </c>
    </row>
    <row r="513" spans="4:4">
      <c r="D513" s="510" t="s">
        <v>4</v>
      </c>
    </row>
    <row r="514" spans="4:4">
      <c r="D514" s="510" t="s">
        <v>4</v>
      </c>
    </row>
    <row r="515" spans="4:4">
      <c r="D515" s="510" t="s">
        <v>4</v>
      </c>
    </row>
    <row r="516" spans="4:4">
      <c r="D516" s="510" t="s">
        <v>4</v>
      </c>
    </row>
    <row r="517" spans="4:4">
      <c r="D517" s="510" t="s">
        <v>4</v>
      </c>
    </row>
    <row r="518" spans="4:4">
      <c r="D518" s="510" t="s">
        <v>4</v>
      </c>
    </row>
    <row r="519" spans="4:4">
      <c r="D519" s="510" t="s">
        <v>4</v>
      </c>
    </row>
    <row r="520" spans="4:4">
      <c r="D520" s="510" t="s">
        <v>4</v>
      </c>
    </row>
    <row r="521" spans="4:4">
      <c r="D521" s="510" t="s">
        <v>4</v>
      </c>
    </row>
    <row r="522" spans="4:4">
      <c r="D522" s="510" t="s">
        <v>4</v>
      </c>
    </row>
    <row r="523" spans="4:4">
      <c r="D523" s="510" t="s">
        <v>4</v>
      </c>
    </row>
    <row r="524" spans="4:4">
      <c r="D524" s="510" t="s">
        <v>4</v>
      </c>
    </row>
    <row r="525" spans="4:4">
      <c r="D525" s="510" t="s">
        <v>4</v>
      </c>
    </row>
    <row r="526" spans="4:4">
      <c r="D526" s="510" t="s">
        <v>4</v>
      </c>
    </row>
    <row r="527" spans="4:4">
      <c r="D527" s="510" t="s">
        <v>4</v>
      </c>
    </row>
    <row r="528" spans="4:4">
      <c r="D528" s="510" t="s">
        <v>4</v>
      </c>
    </row>
    <row r="529" spans="4:4">
      <c r="D529" s="510" t="s">
        <v>4</v>
      </c>
    </row>
    <row r="530" spans="4:4">
      <c r="D530" s="510" t="s">
        <v>4</v>
      </c>
    </row>
    <row r="531" spans="4:4">
      <c r="D531" s="510" t="s">
        <v>4</v>
      </c>
    </row>
    <row r="532" spans="4:4">
      <c r="D532" s="510" t="s">
        <v>4</v>
      </c>
    </row>
    <row r="533" spans="4:4">
      <c r="D533" s="510" t="s">
        <v>4</v>
      </c>
    </row>
    <row r="534" spans="4:4">
      <c r="D534" s="510" t="s">
        <v>4</v>
      </c>
    </row>
    <row r="535" spans="4:4">
      <c r="D535" s="510" t="s">
        <v>4</v>
      </c>
    </row>
    <row r="536" spans="4:4">
      <c r="D536" s="510" t="s">
        <v>4</v>
      </c>
    </row>
    <row r="537" spans="4:4">
      <c r="D537" s="510" t="s">
        <v>4</v>
      </c>
    </row>
    <row r="538" spans="4:4">
      <c r="D538" s="510" t="s">
        <v>4</v>
      </c>
    </row>
    <row r="539" spans="4:4">
      <c r="D539" s="510" t="s">
        <v>4</v>
      </c>
    </row>
    <row r="540" spans="4:4">
      <c r="D540" s="510" t="s">
        <v>4</v>
      </c>
    </row>
    <row r="541" spans="4:4">
      <c r="D541" s="510" t="s">
        <v>4</v>
      </c>
    </row>
    <row r="542" spans="4:4">
      <c r="D542" s="510" t="s">
        <v>4</v>
      </c>
    </row>
    <row r="543" spans="4:4">
      <c r="D543" s="510" t="s">
        <v>4</v>
      </c>
    </row>
    <row r="544" spans="4:4">
      <c r="D544" s="510" t="s">
        <v>4</v>
      </c>
    </row>
    <row r="545" spans="4:4">
      <c r="D545" s="510" t="s">
        <v>4</v>
      </c>
    </row>
    <row r="546" spans="4:4">
      <c r="D546" s="510" t="s">
        <v>4</v>
      </c>
    </row>
    <row r="547" spans="4:4">
      <c r="D547" s="510" t="s">
        <v>4</v>
      </c>
    </row>
    <row r="548" spans="4:4">
      <c r="D548" s="510" t="s">
        <v>4</v>
      </c>
    </row>
    <row r="549" spans="4:4">
      <c r="D549" s="510" t="s">
        <v>4</v>
      </c>
    </row>
    <row r="550" spans="4:4">
      <c r="D550" s="510" t="s">
        <v>4</v>
      </c>
    </row>
    <row r="551" spans="4:4">
      <c r="D551" s="510" t="s">
        <v>4</v>
      </c>
    </row>
    <row r="552" spans="4:4">
      <c r="D552" s="510" t="s">
        <v>4</v>
      </c>
    </row>
    <row r="553" spans="4:4">
      <c r="D553" s="510" t="s">
        <v>4</v>
      </c>
    </row>
    <row r="554" spans="4:4">
      <c r="D554" s="510" t="s">
        <v>4</v>
      </c>
    </row>
    <row r="555" spans="4:4">
      <c r="D555" s="510" t="s">
        <v>4</v>
      </c>
    </row>
    <row r="556" spans="4:4">
      <c r="D556" s="510" t="s">
        <v>4</v>
      </c>
    </row>
    <row r="557" spans="4:4">
      <c r="D557" s="510" t="s">
        <v>4</v>
      </c>
    </row>
    <row r="558" spans="4:4">
      <c r="D558" s="510" t="s">
        <v>4</v>
      </c>
    </row>
    <row r="559" spans="4:4">
      <c r="D559" s="510" t="s">
        <v>4</v>
      </c>
    </row>
    <row r="560" spans="4:4">
      <c r="D560" s="510" t="s">
        <v>4</v>
      </c>
    </row>
    <row r="561" spans="4:4">
      <c r="D561" s="510" t="s">
        <v>4</v>
      </c>
    </row>
    <row r="562" spans="4:4">
      <c r="D562" s="510" t="s">
        <v>4</v>
      </c>
    </row>
    <row r="563" spans="4:4">
      <c r="D563" s="510" t="s">
        <v>4</v>
      </c>
    </row>
    <row r="564" spans="4:4">
      <c r="D564" s="510" t="s">
        <v>4</v>
      </c>
    </row>
    <row r="565" spans="4:4">
      <c r="D565" s="510" t="s">
        <v>4</v>
      </c>
    </row>
    <row r="566" spans="4:4">
      <c r="D566" s="510" t="s">
        <v>4</v>
      </c>
    </row>
    <row r="567" spans="4:4">
      <c r="D567" s="510" t="s">
        <v>4</v>
      </c>
    </row>
    <row r="568" spans="4:4">
      <c r="D568" s="510" t="s">
        <v>4</v>
      </c>
    </row>
    <row r="569" spans="4:4">
      <c r="D569" s="510" t="s">
        <v>4</v>
      </c>
    </row>
    <row r="570" spans="4:4">
      <c r="D570" s="510" t="s">
        <v>4</v>
      </c>
    </row>
    <row r="571" spans="4:4">
      <c r="D571" s="510" t="s">
        <v>4</v>
      </c>
    </row>
    <row r="572" spans="4:4">
      <c r="D572" s="510" t="s">
        <v>4</v>
      </c>
    </row>
    <row r="573" spans="4:4">
      <c r="D573" s="510" t="s">
        <v>4</v>
      </c>
    </row>
    <row r="574" spans="4:4">
      <c r="D574" s="510" t="s">
        <v>4</v>
      </c>
    </row>
  </sheetData>
  <mergeCells count="8">
    <mergeCell ref="A13:C13"/>
    <mergeCell ref="B41:C4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65" firstPageNumber="55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activeCell="S12" sqref="S12"/>
    </sheetView>
  </sheetViews>
  <sheetFormatPr defaultColWidth="12.5703125" defaultRowHeight="15"/>
  <cols>
    <col min="1" max="1" width="4.85546875" style="513" customWidth="1"/>
    <col min="2" max="2" width="1.7109375" style="513" customWidth="1"/>
    <col min="3" max="3" width="55" style="513" customWidth="1"/>
    <col min="4" max="4" width="20.140625" style="513" customWidth="1"/>
    <col min="5" max="8" width="21.42578125" style="513" customWidth="1"/>
    <col min="9" max="256" width="12.5703125" style="513"/>
    <col min="257" max="257" width="4.85546875" style="513" customWidth="1"/>
    <col min="258" max="258" width="1.7109375" style="513" customWidth="1"/>
    <col min="259" max="259" width="55" style="513" customWidth="1"/>
    <col min="260" max="260" width="20.140625" style="513" customWidth="1"/>
    <col min="261" max="264" width="21.42578125" style="513" customWidth="1"/>
    <col min="265" max="512" width="12.5703125" style="513"/>
    <col min="513" max="513" width="4.85546875" style="513" customWidth="1"/>
    <col min="514" max="514" width="1.7109375" style="513" customWidth="1"/>
    <col min="515" max="515" width="55" style="513" customWidth="1"/>
    <col min="516" max="516" width="20.140625" style="513" customWidth="1"/>
    <col min="517" max="520" width="21.42578125" style="513" customWidth="1"/>
    <col min="521" max="768" width="12.5703125" style="513"/>
    <col min="769" max="769" width="4.85546875" style="513" customWidth="1"/>
    <col min="770" max="770" width="1.7109375" style="513" customWidth="1"/>
    <col min="771" max="771" width="55" style="513" customWidth="1"/>
    <col min="772" max="772" width="20.140625" style="513" customWidth="1"/>
    <col min="773" max="776" width="21.42578125" style="513" customWidth="1"/>
    <col min="777" max="1024" width="12.5703125" style="513"/>
    <col min="1025" max="1025" width="4.85546875" style="513" customWidth="1"/>
    <col min="1026" max="1026" width="1.7109375" style="513" customWidth="1"/>
    <col min="1027" max="1027" width="55" style="513" customWidth="1"/>
    <col min="1028" max="1028" width="20.140625" style="513" customWidth="1"/>
    <col min="1029" max="1032" width="21.42578125" style="513" customWidth="1"/>
    <col min="1033" max="1280" width="12.5703125" style="513"/>
    <col min="1281" max="1281" width="4.85546875" style="513" customWidth="1"/>
    <col min="1282" max="1282" width="1.7109375" style="513" customWidth="1"/>
    <col min="1283" max="1283" width="55" style="513" customWidth="1"/>
    <col min="1284" max="1284" width="20.140625" style="513" customWidth="1"/>
    <col min="1285" max="1288" width="21.42578125" style="513" customWidth="1"/>
    <col min="1289" max="1536" width="12.5703125" style="513"/>
    <col min="1537" max="1537" width="4.85546875" style="513" customWidth="1"/>
    <col min="1538" max="1538" width="1.7109375" style="513" customWidth="1"/>
    <col min="1539" max="1539" width="55" style="513" customWidth="1"/>
    <col min="1540" max="1540" width="20.140625" style="513" customWidth="1"/>
    <col min="1541" max="1544" width="21.42578125" style="513" customWidth="1"/>
    <col min="1545" max="1792" width="12.5703125" style="513"/>
    <col min="1793" max="1793" width="4.85546875" style="513" customWidth="1"/>
    <col min="1794" max="1794" width="1.7109375" style="513" customWidth="1"/>
    <col min="1795" max="1795" width="55" style="513" customWidth="1"/>
    <col min="1796" max="1796" width="20.140625" style="513" customWidth="1"/>
    <col min="1797" max="1800" width="21.42578125" style="513" customWidth="1"/>
    <col min="1801" max="2048" width="12.5703125" style="513"/>
    <col min="2049" max="2049" width="4.85546875" style="513" customWidth="1"/>
    <col min="2050" max="2050" width="1.7109375" style="513" customWidth="1"/>
    <col min="2051" max="2051" width="55" style="513" customWidth="1"/>
    <col min="2052" max="2052" width="20.140625" style="513" customWidth="1"/>
    <col min="2053" max="2056" width="21.42578125" style="513" customWidth="1"/>
    <col min="2057" max="2304" width="12.5703125" style="513"/>
    <col min="2305" max="2305" width="4.85546875" style="513" customWidth="1"/>
    <col min="2306" max="2306" width="1.7109375" style="513" customWidth="1"/>
    <col min="2307" max="2307" width="55" style="513" customWidth="1"/>
    <col min="2308" max="2308" width="20.140625" style="513" customWidth="1"/>
    <col min="2309" max="2312" width="21.42578125" style="513" customWidth="1"/>
    <col min="2313" max="2560" width="12.5703125" style="513"/>
    <col min="2561" max="2561" width="4.85546875" style="513" customWidth="1"/>
    <col min="2562" max="2562" width="1.7109375" style="513" customWidth="1"/>
    <col min="2563" max="2563" width="55" style="513" customWidth="1"/>
    <col min="2564" max="2564" width="20.140625" style="513" customWidth="1"/>
    <col min="2565" max="2568" width="21.42578125" style="513" customWidth="1"/>
    <col min="2569" max="2816" width="12.5703125" style="513"/>
    <col min="2817" max="2817" width="4.85546875" style="513" customWidth="1"/>
    <col min="2818" max="2818" width="1.7109375" style="513" customWidth="1"/>
    <col min="2819" max="2819" width="55" style="513" customWidth="1"/>
    <col min="2820" max="2820" width="20.140625" style="513" customWidth="1"/>
    <col min="2821" max="2824" width="21.42578125" style="513" customWidth="1"/>
    <col min="2825" max="3072" width="12.5703125" style="513"/>
    <col min="3073" max="3073" width="4.85546875" style="513" customWidth="1"/>
    <col min="3074" max="3074" width="1.7109375" style="513" customWidth="1"/>
    <col min="3075" max="3075" width="55" style="513" customWidth="1"/>
    <col min="3076" max="3076" width="20.140625" style="513" customWidth="1"/>
    <col min="3077" max="3080" width="21.42578125" style="513" customWidth="1"/>
    <col min="3081" max="3328" width="12.5703125" style="513"/>
    <col min="3329" max="3329" width="4.85546875" style="513" customWidth="1"/>
    <col min="3330" max="3330" width="1.7109375" style="513" customWidth="1"/>
    <col min="3331" max="3331" width="55" style="513" customWidth="1"/>
    <col min="3332" max="3332" width="20.140625" style="513" customWidth="1"/>
    <col min="3333" max="3336" width="21.42578125" style="513" customWidth="1"/>
    <col min="3337" max="3584" width="12.5703125" style="513"/>
    <col min="3585" max="3585" width="4.85546875" style="513" customWidth="1"/>
    <col min="3586" max="3586" width="1.7109375" style="513" customWidth="1"/>
    <col min="3587" max="3587" width="55" style="513" customWidth="1"/>
    <col min="3588" max="3588" width="20.140625" style="513" customWidth="1"/>
    <col min="3589" max="3592" width="21.42578125" style="513" customWidth="1"/>
    <col min="3593" max="3840" width="12.5703125" style="513"/>
    <col min="3841" max="3841" width="4.85546875" style="513" customWidth="1"/>
    <col min="3842" max="3842" width="1.7109375" style="513" customWidth="1"/>
    <col min="3843" max="3843" width="55" style="513" customWidth="1"/>
    <col min="3844" max="3844" width="20.140625" style="513" customWidth="1"/>
    <col min="3845" max="3848" width="21.42578125" style="513" customWidth="1"/>
    <col min="3849" max="4096" width="12.5703125" style="513"/>
    <col min="4097" max="4097" width="4.85546875" style="513" customWidth="1"/>
    <col min="4098" max="4098" width="1.7109375" style="513" customWidth="1"/>
    <col min="4099" max="4099" width="55" style="513" customWidth="1"/>
    <col min="4100" max="4100" width="20.140625" style="513" customWidth="1"/>
    <col min="4101" max="4104" width="21.42578125" style="513" customWidth="1"/>
    <col min="4105" max="4352" width="12.5703125" style="513"/>
    <col min="4353" max="4353" width="4.85546875" style="513" customWidth="1"/>
    <col min="4354" max="4354" width="1.7109375" style="513" customWidth="1"/>
    <col min="4355" max="4355" width="55" style="513" customWidth="1"/>
    <col min="4356" max="4356" width="20.140625" style="513" customWidth="1"/>
    <col min="4357" max="4360" width="21.42578125" style="513" customWidth="1"/>
    <col min="4361" max="4608" width="12.5703125" style="513"/>
    <col min="4609" max="4609" width="4.85546875" style="513" customWidth="1"/>
    <col min="4610" max="4610" width="1.7109375" style="513" customWidth="1"/>
    <col min="4611" max="4611" width="55" style="513" customWidth="1"/>
    <col min="4612" max="4612" width="20.140625" style="513" customWidth="1"/>
    <col min="4613" max="4616" width="21.42578125" style="513" customWidth="1"/>
    <col min="4617" max="4864" width="12.5703125" style="513"/>
    <col min="4865" max="4865" width="4.85546875" style="513" customWidth="1"/>
    <col min="4866" max="4866" width="1.7109375" style="513" customWidth="1"/>
    <col min="4867" max="4867" width="55" style="513" customWidth="1"/>
    <col min="4868" max="4868" width="20.140625" style="513" customWidth="1"/>
    <col min="4869" max="4872" width="21.42578125" style="513" customWidth="1"/>
    <col min="4873" max="5120" width="12.5703125" style="513"/>
    <col min="5121" max="5121" width="4.85546875" style="513" customWidth="1"/>
    <col min="5122" max="5122" width="1.7109375" style="513" customWidth="1"/>
    <col min="5123" max="5123" width="55" style="513" customWidth="1"/>
    <col min="5124" max="5124" width="20.140625" style="513" customWidth="1"/>
    <col min="5125" max="5128" width="21.42578125" style="513" customWidth="1"/>
    <col min="5129" max="5376" width="12.5703125" style="513"/>
    <col min="5377" max="5377" width="4.85546875" style="513" customWidth="1"/>
    <col min="5378" max="5378" width="1.7109375" style="513" customWidth="1"/>
    <col min="5379" max="5379" width="55" style="513" customWidth="1"/>
    <col min="5380" max="5380" width="20.140625" style="513" customWidth="1"/>
    <col min="5381" max="5384" width="21.42578125" style="513" customWidth="1"/>
    <col min="5385" max="5632" width="12.5703125" style="513"/>
    <col min="5633" max="5633" width="4.85546875" style="513" customWidth="1"/>
    <col min="5634" max="5634" width="1.7109375" style="513" customWidth="1"/>
    <col min="5635" max="5635" width="55" style="513" customWidth="1"/>
    <col min="5636" max="5636" width="20.140625" style="513" customWidth="1"/>
    <col min="5637" max="5640" width="21.42578125" style="513" customWidth="1"/>
    <col min="5641" max="5888" width="12.5703125" style="513"/>
    <col min="5889" max="5889" width="4.85546875" style="513" customWidth="1"/>
    <col min="5890" max="5890" width="1.7109375" style="513" customWidth="1"/>
    <col min="5891" max="5891" width="55" style="513" customWidth="1"/>
    <col min="5892" max="5892" width="20.140625" style="513" customWidth="1"/>
    <col min="5893" max="5896" width="21.42578125" style="513" customWidth="1"/>
    <col min="5897" max="6144" width="12.5703125" style="513"/>
    <col min="6145" max="6145" width="4.85546875" style="513" customWidth="1"/>
    <col min="6146" max="6146" width="1.7109375" style="513" customWidth="1"/>
    <col min="6147" max="6147" width="55" style="513" customWidth="1"/>
    <col min="6148" max="6148" width="20.140625" style="513" customWidth="1"/>
    <col min="6149" max="6152" width="21.42578125" style="513" customWidth="1"/>
    <col min="6153" max="6400" width="12.5703125" style="513"/>
    <col min="6401" max="6401" width="4.85546875" style="513" customWidth="1"/>
    <col min="6402" max="6402" width="1.7109375" style="513" customWidth="1"/>
    <col min="6403" max="6403" width="55" style="513" customWidth="1"/>
    <col min="6404" max="6404" width="20.140625" style="513" customWidth="1"/>
    <col min="6405" max="6408" width="21.42578125" style="513" customWidth="1"/>
    <col min="6409" max="6656" width="12.5703125" style="513"/>
    <col min="6657" max="6657" width="4.85546875" style="513" customWidth="1"/>
    <col min="6658" max="6658" width="1.7109375" style="513" customWidth="1"/>
    <col min="6659" max="6659" width="55" style="513" customWidth="1"/>
    <col min="6660" max="6660" width="20.140625" style="513" customWidth="1"/>
    <col min="6661" max="6664" width="21.42578125" style="513" customWidth="1"/>
    <col min="6665" max="6912" width="12.5703125" style="513"/>
    <col min="6913" max="6913" width="4.85546875" style="513" customWidth="1"/>
    <col min="6914" max="6914" width="1.7109375" style="513" customWidth="1"/>
    <col min="6915" max="6915" width="55" style="513" customWidth="1"/>
    <col min="6916" max="6916" width="20.140625" style="513" customWidth="1"/>
    <col min="6917" max="6920" width="21.42578125" style="513" customWidth="1"/>
    <col min="6921" max="7168" width="12.5703125" style="513"/>
    <col min="7169" max="7169" width="4.85546875" style="513" customWidth="1"/>
    <col min="7170" max="7170" width="1.7109375" style="513" customWidth="1"/>
    <col min="7171" max="7171" width="55" style="513" customWidth="1"/>
    <col min="7172" max="7172" width="20.140625" style="513" customWidth="1"/>
    <col min="7173" max="7176" width="21.42578125" style="513" customWidth="1"/>
    <col min="7177" max="7424" width="12.5703125" style="513"/>
    <col min="7425" max="7425" width="4.85546875" style="513" customWidth="1"/>
    <col min="7426" max="7426" width="1.7109375" style="513" customWidth="1"/>
    <col min="7427" max="7427" width="55" style="513" customWidth="1"/>
    <col min="7428" max="7428" width="20.140625" style="513" customWidth="1"/>
    <col min="7429" max="7432" width="21.42578125" style="513" customWidth="1"/>
    <col min="7433" max="7680" width="12.5703125" style="513"/>
    <col min="7681" max="7681" width="4.85546875" style="513" customWidth="1"/>
    <col min="7682" max="7682" width="1.7109375" style="513" customWidth="1"/>
    <col min="7683" max="7683" width="55" style="513" customWidth="1"/>
    <col min="7684" max="7684" width="20.140625" style="513" customWidth="1"/>
    <col min="7685" max="7688" width="21.42578125" style="513" customWidth="1"/>
    <col min="7689" max="7936" width="12.5703125" style="513"/>
    <col min="7937" max="7937" width="4.85546875" style="513" customWidth="1"/>
    <col min="7938" max="7938" width="1.7109375" style="513" customWidth="1"/>
    <col min="7939" max="7939" width="55" style="513" customWidth="1"/>
    <col min="7940" max="7940" width="20.140625" style="513" customWidth="1"/>
    <col min="7941" max="7944" width="21.42578125" style="513" customWidth="1"/>
    <col min="7945" max="8192" width="12.5703125" style="513"/>
    <col min="8193" max="8193" width="4.85546875" style="513" customWidth="1"/>
    <col min="8194" max="8194" width="1.7109375" style="513" customWidth="1"/>
    <col min="8195" max="8195" width="55" style="513" customWidth="1"/>
    <col min="8196" max="8196" width="20.140625" style="513" customWidth="1"/>
    <col min="8197" max="8200" width="21.42578125" style="513" customWidth="1"/>
    <col min="8201" max="8448" width="12.5703125" style="513"/>
    <col min="8449" max="8449" width="4.85546875" style="513" customWidth="1"/>
    <col min="8450" max="8450" width="1.7109375" style="513" customWidth="1"/>
    <col min="8451" max="8451" width="55" style="513" customWidth="1"/>
    <col min="8452" max="8452" width="20.140625" style="513" customWidth="1"/>
    <col min="8453" max="8456" width="21.42578125" style="513" customWidth="1"/>
    <col min="8457" max="8704" width="12.5703125" style="513"/>
    <col min="8705" max="8705" width="4.85546875" style="513" customWidth="1"/>
    <col min="8706" max="8706" width="1.7109375" style="513" customWidth="1"/>
    <col min="8707" max="8707" width="55" style="513" customWidth="1"/>
    <col min="8708" max="8708" width="20.140625" style="513" customWidth="1"/>
    <col min="8709" max="8712" width="21.42578125" style="513" customWidth="1"/>
    <col min="8713" max="8960" width="12.5703125" style="513"/>
    <col min="8961" max="8961" width="4.85546875" style="513" customWidth="1"/>
    <col min="8962" max="8962" width="1.7109375" style="513" customWidth="1"/>
    <col min="8963" max="8963" width="55" style="513" customWidth="1"/>
    <col min="8964" max="8964" width="20.140625" style="513" customWidth="1"/>
    <col min="8965" max="8968" width="21.42578125" style="513" customWidth="1"/>
    <col min="8969" max="9216" width="12.5703125" style="513"/>
    <col min="9217" max="9217" width="4.85546875" style="513" customWidth="1"/>
    <col min="9218" max="9218" width="1.7109375" style="513" customWidth="1"/>
    <col min="9219" max="9219" width="55" style="513" customWidth="1"/>
    <col min="9220" max="9220" width="20.140625" style="513" customWidth="1"/>
    <col min="9221" max="9224" width="21.42578125" style="513" customWidth="1"/>
    <col min="9225" max="9472" width="12.5703125" style="513"/>
    <col min="9473" max="9473" width="4.85546875" style="513" customWidth="1"/>
    <col min="9474" max="9474" width="1.7109375" style="513" customWidth="1"/>
    <col min="9475" max="9475" width="55" style="513" customWidth="1"/>
    <col min="9476" max="9476" width="20.140625" style="513" customWidth="1"/>
    <col min="9477" max="9480" width="21.42578125" style="513" customWidth="1"/>
    <col min="9481" max="9728" width="12.5703125" style="513"/>
    <col min="9729" max="9729" width="4.85546875" style="513" customWidth="1"/>
    <col min="9730" max="9730" width="1.7109375" style="513" customWidth="1"/>
    <col min="9731" max="9731" width="55" style="513" customWidth="1"/>
    <col min="9732" max="9732" width="20.140625" style="513" customWidth="1"/>
    <col min="9733" max="9736" width="21.42578125" style="513" customWidth="1"/>
    <col min="9737" max="9984" width="12.5703125" style="513"/>
    <col min="9985" max="9985" width="4.85546875" style="513" customWidth="1"/>
    <col min="9986" max="9986" width="1.7109375" style="513" customWidth="1"/>
    <col min="9987" max="9987" width="55" style="513" customWidth="1"/>
    <col min="9988" max="9988" width="20.140625" style="513" customWidth="1"/>
    <col min="9989" max="9992" width="21.42578125" style="513" customWidth="1"/>
    <col min="9993" max="10240" width="12.5703125" style="513"/>
    <col min="10241" max="10241" width="4.85546875" style="513" customWidth="1"/>
    <col min="10242" max="10242" width="1.7109375" style="513" customWidth="1"/>
    <col min="10243" max="10243" width="55" style="513" customWidth="1"/>
    <col min="10244" max="10244" width="20.140625" style="513" customWidth="1"/>
    <col min="10245" max="10248" width="21.42578125" style="513" customWidth="1"/>
    <col min="10249" max="10496" width="12.5703125" style="513"/>
    <col min="10497" max="10497" width="4.85546875" style="513" customWidth="1"/>
    <col min="10498" max="10498" width="1.7109375" style="513" customWidth="1"/>
    <col min="10499" max="10499" width="55" style="513" customWidth="1"/>
    <col min="10500" max="10500" width="20.140625" style="513" customWidth="1"/>
    <col min="10501" max="10504" width="21.42578125" style="513" customWidth="1"/>
    <col min="10505" max="10752" width="12.5703125" style="513"/>
    <col min="10753" max="10753" width="4.85546875" style="513" customWidth="1"/>
    <col min="10754" max="10754" width="1.7109375" style="513" customWidth="1"/>
    <col min="10755" max="10755" width="55" style="513" customWidth="1"/>
    <col min="10756" max="10756" width="20.140625" style="513" customWidth="1"/>
    <col min="10757" max="10760" width="21.42578125" style="513" customWidth="1"/>
    <col min="10761" max="11008" width="12.5703125" style="513"/>
    <col min="11009" max="11009" width="4.85546875" style="513" customWidth="1"/>
    <col min="11010" max="11010" width="1.7109375" style="513" customWidth="1"/>
    <col min="11011" max="11011" width="55" style="513" customWidth="1"/>
    <col min="11012" max="11012" width="20.140625" style="513" customWidth="1"/>
    <col min="11013" max="11016" width="21.42578125" style="513" customWidth="1"/>
    <col min="11017" max="11264" width="12.5703125" style="513"/>
    <col min="11265" max="11265" width="4.85546875" style="513" customWidth="1"/>
    <col min="11266" max="11266" width="1.7109375" style="513" customWidth="1"/>
    <col min="11267" max="11267" width="55" style="513" customWidth="1"/>
    <col min="11268" max="11268" width="20.140625" style="513" customWidth="1"/>
    <col min="11269" max="11272" width="21.42578125" style="513" customWidth="1"/>
    <col min="11273" max="11520" width="12.5703125" style="513"/>
    <col min="11521" max="11521" width="4.85546875" style="513" customWidth="1"/>
    <col min="11522" max="11522" width="1.7109375" style="513" customWidth="1"/>
    <col min="11523" max="11523" width="55" style="513" customWidth="1"/>
    <col min="11524" max="11524" width="20.140625" style="513" customWidth="1"/>
    <col min="11525" max="11528" width="21.42578125" style="513" customWidth="1"/>
    <col min="11529" max="11776" width="12.5703125" style="513"/>
    <col min="11777" max="11777" width="4.85546875" style="513" customWidth="1"/>
    <col min="11778" max="11778" width="1.7109375" style="513" customWidth="1"/>
    <col min="11779" max="11779" width="55" style="513" customWidth="1"/>
    <col min="11780" max="11780" width="20.140625" style="513" customWidth="1"/>
    <col min="11781" max="11784" width="21.42578125" style="513" customWidth="1"/>
    <col min="11785" max="12032" width="12.5703125" style="513"/>
    <col min="12033" max="12033" width="4.85546875" style="513" customWidth="1"/>
    <col min="12034" max="12034" width="1.7109375" style="513" customWidth="1"/>
    <col min="12035" max="12035" width="55" style="513" customWidth="1"/>
    <col min="12036" max="12036" width="20.140625" style="513" customWidth="1"/>
    <col min="12037" max="12040" width="21.42578125" style="513" customWidth="1"/>
    <col min="12041" max="12288" width="12.5703125" style="513"/>
    <col min="12289" max="12289" width="4.85546875" style="513" customWidth="1"/>
    <col min="12290" max="12290" width="1.7109375" style="513" customWidth="1"/>
    <col min="12291" max="12291" width="55" style="513" customWidth="1"/>
    <col min="12292" max="12292" width="20.140625" style="513" customWidth="1"/>
    <col min="12293" max="12296" width="21.42578125" style="513" customWidth="1"/>
    <col min="12297" max="12544" width="12.5703125" style="513"/>
    <col min="12545" max="12545" width="4.85546875" style="513" customWidth="1"/>
    <col min="12546" max="12546" width="1.7109375" style="513" customWidth="1"/>
    <col min="12547" max="12547" width="55" style="513" customWidth="1"/>
    <col min="12548" max="12548" width="20.140625" style="513" customWidth="1"/>
    <col min="12549" max="12552" width="21.42578125" style="513" customWidth="1"/>
    <col min="12553" max="12800" width="12.5703125" style="513"/>
    <col min="12801" max="12801" width="4.85546875" style="513" customWidth="1"/>
    <col min="12802" max="12802" width="1.7109375" style="513" customWidth="1"/>
    <col min="12803" max="12803" width="55" style="513" customWidth="1"/>
    <col min="12804" max="12804" width="20.140625" style="513" customWidth="1"/>
    <col min="12805" max="12808" width="21.42578125" style="513" customWidth="1"/>
    <col min="12809" max="13056" width="12.5703125" style="513"/>
    <col min="13057" max="13057" width="4.85546875" style="513" customWidth="1"/>
    <col min="13058" max="13058" width="1.7109375" style="513" customWidth="1"/>
    <col min="13059" max="13059" width="55" style="513" customWidth="1"/>
    <col min="13060" max="13060" width="20.140625" style="513" customWidth="1"/>
    <col min="13061" max="13064" width="21.42578125" style="513" customWidth="1"/>
    <col min="13065" max="13312" width="12.5703125" style="513"/>
    <col min="13313" max="13313" width="4.85546875" style="513" customWidth="1"/>
    <col min="13314" max="13314" width="1.7109375" style="513" customWidth="1"/>
    <col min="13315" max="13315" width="55" style="513" customWidth="1"/>
    <col min="13316" max="13316" width="20.140625" style="513" customWidth="1"/>
    <col min="13317" max="13320" width="21.42578125" style="513" customWidth="1"/>
    <col min="13321" max="13568" width="12.5703125" style="513"/>
    <col min="13569" max="13569" width="4.85546875" style="513" customWidth="1"/>
    <col min="13570" max="13570" width="1.7109375" style="513" customWidth="1"/>
    <col min="13571" max="13571" width="55" style="513" customWidth="1"/>
    <col min="13572" max="13572" width="20.140625" style="513" customWidth="1"/>
    <col min="13573" max="13576" width="21.42578125" style="513" customWidth="1"/>
    <col min="13577" max="13824" width="12.5703125" style="513"/>
    <col min="13825" max="13825" width="4.85546875" style="513" customWidth="1"/>
    <col min="13826" max="13826" width="1.7109375" style="513" customWidth="1"/>
    <col min="13827" max="13827" width="55" style="513" customWidth="1"/>
    <col min="13828" max="13828" width="20.140625" style="513" customWidth="1"/>
    <col min="13829" max="13832" width="21.42578125" style="513" customWidth="1"/>
    <col min="13833" max="14080" width="12.5703125" style="513"/>
    <col min="14081" max="14081" width="4.85546875" style="513" customWidth="1"/>
    <col min="14082" max="14082" width="1.7109375" style="513" customWidth="1"/>
    <col min="14083" max="14083" width="55" style="513" customWidth="1"/>
    <col min="14084" max="14084" width="20.140625" style="513" customWidth="1"/>
    <col min="14085" max="14088" width="21.42578125" style="513" customWidth="1"/>
    <col min="14089" max="14336" width="12.5703125" style="513"/>
    <col min="14337" max="14337" width="4.85546875" style="513" customWidth="1"/>
    <col min="14338" max="14338" width="1.7109375" style="513" customWidth="1"/>
    <col min="14339" max="14339" width="55" style="513" customWidth="1"/>
    <col min="14340" max="14340" width="20.140625" style="513" customWidth="1"/>
    <col min="14341" max="14344" width="21.42578125" style="513" customWidth="1"/>
    <col min="14345" max="14592" width="12.5703125" style="513"/>
    <col min="14593" max="14593" width="4.85546875" style="513" customWidth="1"/>
    <col min="14594" max="14594" width="1.7109375" style="513" customWidth="1"/>
    <col min="14595" max="14595" width="55" style="513" customWidth="1"/>
    <col min="14596" max="14596" width="20.140625" style="513" customWidth="1"/>
    <col min="14597" max="14600" width="21.42578125" style="513" customWidth="1"/>
    <col min="14601" max="14848" width="12.5703125" style="513"/>
    <col min="14849" max="14849" width="4.85546875" style="513" customWidth="1"/>
    <col min="14850" max="14850" width="1.7109375" style="513" customWidth="1"/>
    <col min="14851" max="14851" width="55" style="513" customWidth="1"/>
    <col min="14852" max="14852" width="20.140625" style="513" customWidth="1"/>
    <col min="14853" max="14856" width="21.42578125" style="513" customWidth="1"/>
    <col min="14857" max="15104" width="12.5703125" style="513"/>
    <col min="15105" max="15105" width="4.85546875" style="513" customWidth="1"/>
    <col min="15106" max="15106" width="1.7109375" style="513" customWidth="1"/>
    <col min="15107" max="15107" width="55" style="513" customWidth="1"/>
    <col min="15108" max="15108" width="20.140625" style="513" customWidth="1"/>
    <col min="15109" max="15112" width="21.42578125" style="513" customWidth="1"/>
    <col min="15113" max="15360" width="12.5703125" style="513"/>
    <col min="15361" max="15361" width="4.85546875" style="513" customWidth="1"/>
    <col min="15362" max="15362" width="1.7109375" style="513" customWidth="1"/>
    <col min="15363" max="15363" width="55" style="513" customWidth="1"/>
    <col min="15364" max="15364" width="20.140625" style="513" customWidth="1"/>
    <col min="15365" max="15368" width="21.42578125" style="513" customWidth="1"/>
    <col min="15369" max="15616" width="12.5703125" style="513"/>
    <col min="15617" max="15617" width="4.85546875" style="513" customWidth="1"/>
    <col min="15618" max="15618" width="1.7109375" style="513" customWidth="1"/>
    <col min="15619" max="15619" width="55" style="513" customWidth="1"/>
    <col min="15620" max="15620" width="20.140625" style="513" customWidth="1"/>
    <col min="15621" max="15624" width="21.42578125" style="513" customWidth="1"/>
    <col min="15625" max="15872" width="12.5703125" style="513"/>
    <col min="15873" max="15873" width="4.85546875" style="513" customWidth="1"/>
    <col min="15874" max="15874" width="1.7109375" style="513" customWidth="1"/>
    <col min="15875" max="15875" width="55" style="513" customWidth="1"/>
    <col min="15876" max="15876" width="20.140625" style="513" customWidth="1"/>
    <col min="15877" max="15880" width="21.42578125" style="513" customWidth="1"/>
    <col min="15881" max="16128" width="12.5703125" style="513"/>
    <col min="16129" max="16129" width="4.85546875" style="513" customWidth="1"/>
    <col min="16130" max="16130" width="1.7109375" style="513" customWidth="1"/>
    <col min="16131" max="16131" width="55" style="513" customWidth="1"/>
    <col min="16132" max="16132" width="20.140625" style="513" customWidth="1"/>
    <col min="16133" max="16136" width="21.42578125" style="513" customWidth="1"/>
    <col min="16137" max="16384" width="12.5703125" style="513"/>
  </cols>
  <sheetData>
    <row r="1" spans="1:30" ht="16.5" customHeight="1">
      <c r="A1" s="1627" t="s">
        <v>601</v>
      </c>
      <c r="B1" s="1627"/>
      <c r="C1" s="1627"/>
      <c r="D1" s="511"/>
      <c r="E1" s="511"/>
      <c r="F1" s="511"/>
      <c r="G1" s="512"/>
      <c r="H1" s="512"/>
    </row>
    <row r="2" spans="1:30" ht="15.75" customHeight="1">
      <c r="A2" s="1628" t="s">
        <v>602</v>
      </c>
      <c r="B2" s="1628"/>
      <c r="C2" s="1628"/>
      <c r="D2" s="1628"/>
      <c r="E2" s="1628"/>
      <c r="F2" s="1628"/>
      <c r="G2" s="1628"/>
      <c r="H2" s="1628"/>
    </row>
    <row r="3" spans="1:30" ht="12" customHeight="1">
      <c r="A3" s="511"/>
      <c r="B3" s="511"/>
      <c r="C3" s="514"/>
      <c r="D3" s="515"/>
      <c r="E3" s="515"/>
      <c r="F3" s="515"/>
      <c r="G3" s="516"/>
      <c r="H3" s="516"/>
    </row>
    <row r="4" spans="1:30" ht="15" customHeight="1">
      <c r="A4" s="517"/>
      <c r="B4" s="517"/>
      <c r="C4" s="514"/>
      <c r="D4" s="515"/>
      <c r="E4" s="515"/>
      <c r="F4" s="515"/>
      <c r="G4" s="516"/>
      <c r="H4" s="518" t="s">
        <v>2</v>
      </c>
    </row>
    <row r="5" spans="1:30" ht="16.5" customHeight="1">
      <c r="A5" s="519"/>
      <c r="B5" s="512"/>
      <c r="C5" s="520"/>
      <c r="D5" s="1629" t="s">
        <v>562</v>
      </c>
      <c r="E5" s="1630"/>
      <c r="F5" s="1631"/>
      <c r="G5" s="1632" t="s">
        <v>563</v>
      </c>
      <c r="H5" s="1633"/>
    </row>
    <row r="6" spans="1:30" ht="15" customHeight="1">
      <c r="A6" s="521"/>
      <c r="B6" s="512"/>
      <c r="C6" s="522"/>
      <c r="D6" s="1620" t="s">
        <v>890</v>
      </c>
      <c r="E6" s="1621"/>
      <c r="F6" s="1622"/>
      <c r="G6" s="1601" t="s">
        <v>890</v>
      </c>
      <c r="H6" s="1603"/>
      <c r="K6" s="523" t="s">
        <v>4</v>
      </c>
      <c r="L6" s="523" t="s">
        <v>4</v>
      </c>
      <c r="M6" s="523" t="s">
        <v>4</v>
      </c>
      <c r="N6" s="523" t="s">
        <v>4</v>
      </c>
      <c r="W6" s="523" t="s">
        <v>4</v>
      </c>
      <c r="X6" s="523" t="s">
        <v>4</v>
      </c>
      <c r="Y6" s="523" t="s">
        <v>4</v>
      </c>
      <c r="Z6" s="523" t="s">
        <v>4</v>
      </c>
    </row>
    <row r="7" spans="1:30" ht="15.75">
      <c r="A7" s="521"/>
      <c r="B7" s="512"/>
      <c r="C7" s="524" t="s">
        <v>3</v>
      </c>
      <c r="D7" s="525"/>
      <c r="E7" s="526" t="s">
        <v>564</v>
      </c>
      <c r="F7" s="527"/>
      <c r="G7" s="528" t="s">
        <v>4</v>
      </c>
      <c r="H7" s="529" t="s">
        <v>4</v>
      </c>
    </row>
    <row r="8" spans="1:30" ht="14.25" customHeight="1">
      <c r="A8" s="521"/>
      <c r="B8" s="512"/>
      <c r="C8" s="530"/>
      <c r="D8" s="531"/>
      <c r="E8" s="532"/>
      <c r="F8" s="533" t="s">
        <v>564</v>
      </c>
      <c r="G8" s="534" t="s">
        <v>565</v>
      </c>
      <c r="H8" s="529" t="s">
        <v>566</v>
      </c>
      <c r="K8" s="523" t="s">
        <v>4</v>
      </c>
      <c r="L8" s="523" t="s">
        <v>4</v>
      </c>
      <c r="M8" s="523" t="s">
        <v>4</v>
      </c>
      <c r="N8" s="523" t="s">
        <v>4</v>
      </c>
      <c r="W8" s="523" t="s">
        <v>4</v>
      </c>
      <c r="X8" s="523" t="s">
        <v>4</v>
      </c>
      <c r="Y8" s="523" t="s">
        <v>4</v>
      </c>
      <c r="Z8" s="523" t="s">
        <v>4</v>
      </c>
    </row>
    <row r="9" spans="1:30" ht="14.25" customHeight="1">
      <c r="A9" s="521"/>
      <c r="B9" s="512"/>
      <c r="C9" s="535"/>
      <c r="D9" s="536" t="s">
        <v>567</v>
      </c>
      <c r="E9" s="537" t="s">
        <v>568</v>
      </c>
      <c r="F9" s="538" t="s">
        <v>569</v>
      </c>
      <c r="G9" s="534" t="s">
        <v>570</v>
      </c>
      <c r="H9" s="529" t="s">
        <v>571</v>
      </c>
    </row>
    <row r="10" spans="1:30" ht="14.25" customHeight="1">
      <c r="A10" s="539"/>
      <c r="B10" s="517"/>
      <c r="C10" s="540"/>
      <c r="D10" s="541"/>
      <c r="E10" s="542"/>
      <c r="F10" s="538" t="s">
        <v>572</v>
      </c>
      <c r="G10" s="543" t="s">
        <v>573</v>
      </c>
      <c r="H10" s="544"/>
      <c r="K10" s="523" t="s">
        <v>4</v>
      </c>
      <c r="L10" s="523" t="s">
        <v>4</v>
      </c>
      <c r="M10" s="523" t="s">
        <v>4</v>
      </c>
      <c r="N10" s="523" t="s">
        <v>4</v>
      </c>
      <c r="W10" s="523" t="s">
        <v>4</v>
      </c>
      <c r="X10" s="523" t="s">
        <v>4</v>
      </c>
      <c r="Y10" s="523" t="s">
        <v>4</v>
      </c>
      <c r="Z10" s="523" t="s">
        <v>4</v>
      </c>
    </row>
    <row r="11" spans="1:30" ht="9.9499999999999993" customHeight="1">
      <c r="A11" s="545"/>
      <c r="B11" s="546"/>
      <c r="C11" s="547" t="s">
        <v>439</v>
      </c>
      <c r="D11" s="548">
        <v>2</v>
      </c>
      <c r="E11" s="549">
        <v>3</v>
      </c>
      <c r="F11" s="549">
        <v>4</v>
      </c>
      <c r="G11" s="550">
        <v>5</v>
      </c>
      <c r="H11" s="551">
        <v>6</v>
      </c>
    </row>
    <row r="12" spans="1:30" ht="15.75" customHeight="1">
      <c r="A12" s="519"/>
      <c r="B12" s="552"/>
      <c r="C12" s="553" t="s">
        <v>4</v>
      </c>
      <c r="D12" s="554" t="s">
        <v>4</v>
      </c>
      <c r="E12" s="555" t="s">
        <v>124</v>
      </c>
      <c r="F12" s="556"/>
      <c r="G12" s="557" t="s">
        <v>4</v>
      </c>
      <c r="H12" s="558" t="s">
        <v>124</v>
      </c>
      <c r="K12" s="523" t="s">
        <v>4</v>
      </c>
      <c r="L12" s="523" t="s">
        <v>4</v>
      </c>
      <c r="M12" s="523" t="s">
        <v>4</v>
      </c>
      <c r="N12" s="523" t="s">
        <v>4</v>
      </c>
      <c r="W12" s="523" t="s">
        <v>4</v>
      </c>
      <c r="X12" s="523" t="s">
        <v>4</v>
      </c>
      <c r="Y12" s="523" t="s">
        <v>4</v>
      </c>
      <c r="Z12" s="523" t="s">
        <v>4</v>
      </c>
    </row>
    <row r="13" spans="1:30" ht="15.75">
      <c r="A13" s="1623" t="s">
        <v>40</v>
      </c>
      <c r="B13" s="1624"/>
      <c r="C13" s="1625"/>
      <c r="D13" s="853">
        <v>110019965.80999999</v>
      </c>
      <c r="E13" s="854">
        <v>250414.23000000004</v>
      </c>
      <c r="F13" s="854">
        <v>1413.48</v>
      </c>
      <c r="G13" s="855">
        <v>250414.23000000004</v>
      </c>
      <c r="H13" s="856">
        <v>0</v>
      </c>
    </row>
    <row r="14" spans="1:30" s="561" customFormat="1" ht="24" customHeight="1">
      <c r="A14" s="852">
        <v>2</v>
      </c>
      <c r="B14" s="559" t="s">
        <v>47</v>
      </c>
      <c r="C14" s="560" t="s">
        <v>603</v>
      </c>
      <c r="D14" s="857">
        <v>7474030.1599999974</v>
      </c>
      <c r="E14" s="858">
        <v>35118.800000000003</v>
      </c>
      <c r="F14" s="858">
        <v>0</v>
      </c>
      <c r="G14" s="859">
        <v>35118.800000000003</v>
      </c>
      <c r="H14" s="860">
        <v>0</v>
      </c>
      <c r="I14" s="513"/>
      <c r="J14" s="513"/>
      <c r="K14" s="523" t="s">
        <v>4</v>
      </c>
      <c r="L14" s="523" t="s">
        <v>4</v>
      </c>
      <c r="M14" s="523" t="s">
        <v>4</v>
      </c>
      <c r="N14" s="523" t="s">
        <v>4</v>
      </c>
      <c r="O14" s="513"/>
      <c r="P14" s="513"/>
      <c r="Q14" s="513"/>
      <c r="R14" s="513"/>
      <c r="S14" s="513"/>
      <c r="T14" s="513"/>
      <c r="U14" s="513"/>
      <c r="V14" s="513"/>
      <c r="W14" s="523" t="s">
        <v>4</v>
      </c>
      <c r="X14" s="523" t="s">
        <v>4</v>
      </c>
      <c r="Y14" s="523" t="s">
        <v>4</v>
      </c>
      <c r="Z14" s="523" t="s">
        <v>4</v>
      </c>
      <c r="AA14" s="513"/>
      <c r="AB14" s="513"/>
      <c r="AC14" s="513"/>
      <c r="AD14" s="513"/>
    </row>
    <row r="15" spans="1:30" s="561" customFormat="1" ht="24" customHeight="1">
      <c r="A15" s="852">
        <v>4</v>
      </c>
      <c r="B15" s="559" t="s">
        <v>47</v>
      </c>
      <c r="C15" s="560" t="s">
        <v>604</v>
      </c>
      <c r="D15" s="857">
        <v>9104422.2399999984</v>
      </c>
      <c r="E15" s="858">
        <v>0</v>
      </c>
      <c r="F15" s="858">
        <v>0</v>
      </c>
      <c r="G15" s="859">
        <v>0</v>
      </c>
      <c r="H15" s="860">
        <v>0</v>
      </c>
      <c r="I15" s="513"/>
      <c r="J15" s="513"/>
      <c r="K15" s="513"/>
      <c r="L15" s="513"/>
      <c r="M15" s="513"/>
      <c r="N15" s="513"/>
      <c r="O15" s="513"/>
      <c r="P15" s="513"/>
      <c r="Q15" s="513"/>
      <c r="R15" s="513"/>
      <c r="S15" s="513"/>
      <c r="T15" s="513"/>
      <c r="U15" s="513"/>
      <c r="V15" s="513"/>
      <c r="W15" s="513"/>
      <c r="X15" s="513"/>
      <c r="Y15" s="513"/>
      <c r="Z15" s="513"/>
      <c r="AA15" s="513"/>
      <c r="AB15" s="513"/>
      <c r="AC15" s="513"/>
      <c r="AD15" s="513"/>
    </row>
    <row r="16" spans="1:30" s="561" customFormat="1" ht="24" customHeight="1">
      <c r="A16" s="852">
        <v>6</v>
      </c>
      <c r="B16" s="559" t="s">
        <v>47</v>
      </c>
      <c r="C16" s="560" t="s">
        <v>605</v>
      </c>
      <c r="D16" s="857">
        <v>6804011.0799999991</v>
      </c>
      <c r="E16" s="858">
        <v>214181.43000000002</v>
      </c>
      <c r="F16" s="858">
        <v>299.48</v>
      </c>
      <c r="G16" s="859">
        <v>214181.43000000002</v>
      </c>
      <c r="H16" s="860">
        <v>0</v>
      </c>
      <c r="I16" s="513"/>
      <c r="J16" s="513"/>
      <c r="K16" s="523" t="s">
        <v>4</v>
      </c>
      <c r="L16" s="523" t="s">
        <v>4</v>
      </c>
      <c r="M16" s="523" t="s">
        <v>4</v>
      </c>
      <c r="N16" s="523" t="s">
        <v>4</v>
      </c>
      <c r="O16" s="513"/>
      <c r="P16" s="513"/>
      <c r="Q16" s="513"/>
      <c r="R16" s="513"/>
      <c r="S16" s="513"/>
      <c r="T16" s="513"/>
      <c r="U16" s="513"/>
      <c r="V16" s="513"/>
      <c r="W16" s="523" t="s">
        <v>4</v>
      </c>
      <c r="X16" s="523" t="s">
        <v>4</v>
      </c>
      <c r="Y16" s="523" t="s">
        <v>4</v>
      </c>
      <c r="Z16" s="523" t="s">
        <v>4</v>
      </c>
      <c r="AA16" s="513"/>
      <c r="AB16" s="513"/>
      <c r="AC16" s="513"/>
      <c r="AD16" s="513"/>
    </row>
    <row r="17" spans="1:30" s="561" customFormat="1" ht="24" customHeight="1">
      <c r="A17" s="852">
        <v>8</v>
      </c>
      <c r="B17" s="559" t="s">
        <v>47</v>
      </c>
      <c r="C17" s="560" t="s">
        <v>606</v>
      </c>
      <c r="D17" s="857">
        <v>7747802.6700000009</v>
      </c>
      <c r="E17" s="858">
        <v>0</v>
      </c>
      <c r="F17" s="858">
        <v>0</v>
      </c>
      <c r="G17" s="859">
        <v>0</v>
      </c>
      <c r="H17" s="860">
        <v>0</v>
      </c>
      <c r="I17" s="513"/>
      <c r="J17" s="513"/>
      <c r="K17" s="513"/>
      <c r="L17" s="513"/>
      <c r="M17" s="513"/>
      <c r="N17" s="513"/>
      <c r="O17" s="513"/>
      <c r="P17" s="513"/>
      <c r="Q17" s="513"/>
      <c r="R17" s="513"/>
      <c r="S17" s="513"/>
      <c r="T17" s="513"/>
      <c r="U17" s="513"/>
      <c r="V17" s="513"/>
      <c r="W17" s="513"/>
      <c r="X17" s="513"/>
      <c r="Y17" s="513"/>
      <c r="Z17" s="513"/>
      <c r="AA17" s="513"/>
      <c r="AB17" s="513"/>
      <c r="AC17" s="513"/>
      <c r="AD17" s="513"/>
    </row>
    <row r="18" spans="1:30" s="561" customFormat="1" ht="24" customHeight="1">
      <c r="A18" s="852">
        <v>10</v>
      </c>
      <c r="B18" s="559" t="s">
        <v>47</v>
      </c>
      <c r="C18" s="560" t="s">
        <v>607</v>
      </c>
      <c r="D18" s="857">
        <v>8505078.1899999995</v>
      </c>
      <c r="E18" s="858">
        <v>757</v>
      </c>
      <c r="F18" s="858">
        <v>757</v>
      </c>
      <c r="G18" s="859">
        <v>757</v>
      </c>
      <c r="H18" s="860">
        <v>0</v>
      </c>
      <c r="I18" s="513"/>
      <c r="J18" s="513"/>
      <c r="K18" s="523" t="s">
        <v>4</v>
      </c>
      <c r="L18" s="523" t="s">
        <v>4</v>
      </c>
      <c r="M18" s="523" t="s">
        <v>4</v>
      </c>
      <c r="N18" s="523" t="s">
        <v>4</v>
      </c>
      <c r="O18" s="513"/>
      <c r="P18" s="513"/>
      <c r="Q18" s="513"/>
      <c r="R18" s="513"/>
      <c r="S18" s="513"/>
      <c r="T18" s="513"/>
      <c r="U18" s="513"/>
      <c r="V18" s="513"/>
      <c r="W18" s="523" t="s">
        <v>4</v>
      </c>
      <c r="X18" s="523" t="s">
        <v>4</v>
      </c>
      <c r="Y18" s="523" t="s">
        <v>4</v>
      </c>
      <c r="Z18" s="523" t="s">
        <v>4</v>
      </c>
      <c r="AA18" s="513"/>
      <c r="AB18" s="513"/>
      <c r="AC18" s="513"/>
      <c r="AD18" s="513"/>
    </row>
    <row r="19" spans="1:30" s="561" customFormat="1" ht="24" customHeight="1">
      <c r="A19" s="852">
        <v>12</v>
      </c>
      <c r="B19" s="559" t="s">
        <v>47</v>
      </c>
      <c r="C19" s="560" t="s">
        <v>608</v>
      </c>
      <c r="D19" s="857">
        <v>11571594.380000001</v>
      </c>
      <c r="E19" s="858">
        <v>357</v>
      </c>
      <c r="F19" s="858">
        <v>357</v>
      </c>
      <c r="G19" s="859">
        <v>357</v>
      </c>
      <c r="H19" s="860">
        <v>0</v>
      </c>
      <c r="I19" s="513"/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3"/>
      <c r="AA19" s="513"/>
      <c r="AB19" s="513"/>
      <c r="AC19" s="513"/>
      <c r="AD19" s="513"/>
    </row>
    <row r="20" spans="1:30" s="561" customFormat="1" ht="24" customHeight="1">
      <c r="A20" s="852">
        <v>14</v>
      </c>
      <c r="B20" s="559" t="s">
        <v>47</v>
      </c>
      <c r="C20" s="560" t="s">
        <v>609</v>
      </c>
      <c r="D20" s="857">
        <v>7544903.2000000011</v>
      </c>
      <c r="E20" s="858">
        <v>0</v>
      </c>
      <c r="F20" s="858">
        <v>0</v>
      </c>
      <c r="G20" s="859">
        <v>0</v>
      </c>
      <c r="H20" s="860">
        <v>0</v>
      </c>
      <c r="I20" s="513"/>
      <c r="J20" s="513"/>
      <c r="K20" s="523" t="s">
        <v>4</v>
      </c>
      <c r="L20" s="523" t="s">
        <v>4</v>
      </c>
      <c r="M20" s="523" t="s">
        <v>4</v>
      </c>
      <c r="N20" s="523" t="s">
        <v>4</v>
      </c>
      <c r="O20" s="513"/>
      <c r="P20" s="513"/>
      <c r="Q20" s="513"/>
      <c r="R20" s="513"/>
      <c r="S20" s="513"/>
      <c r="T20" s="513"/>
      <c r="U20" s="513"/>
      <c r="V20" s="513"/>
      <c r="W20" s="523" t="s">
        <v>4</v>
      </c>
      <c r="X20" s="523" t="s">
        <v>4</v>
      </c>
      <c r="Y20" s="523" t="s">
        <v>4</v>
      </c>
      <c r="Z20" s="523" t="s">
        <v>4</v>
      </c>
      <c r="AA20" s="513"/>
      <c r="AB20" s="513"/>
      <c r="AC20" s="513"/>
      <c r="AD20" s="513"/>
    </row>
    <row r="21" spans="1:30" s="561" customFormat="1" ht="24" customHeight="1">
      <c r="A21" s="852">
        <v>16</v>
      </c>
      <c r="B21" s="559" t="s">
        <v>47</v>
      </c>
      <c r="C21" s="560" t="s">
        <v>610</v>
      </c>
      <c r="D21" s="857">
        <v>4099364.9099999974</v>
      </c>
      <c r="E21" s="858">
        <v>0</v>
      </c>
      <c r="F21" s="858">
        <v>0</v>
      </c>
      <c r="G21" s="859">
        <v>0</v>
      </c>
      <c r="H21" s="860">
        <v>0</v>
      </c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</row>
    <row r="22" spans="1:30" s="561" customFormat="1" ht="24" customHeight="1">
      <c r="A22" s="852">
        <v>18</v>
      </c>
      <c r="B22" s="559" t="s">
        <v>47</v>
      </c>
      <c r="C22" s="560" t="s">
        <v>611</v>
      </c>
      <c r="D22" s="857">
        <v>8854938.4899999946</v>
      </c>
      <c r="E22" s="858">
        <v>0</v>
      </c>
      <c r="F22" s="858">
        <v>0</v>
      </c>
      <c r="G22" s="859">
        <v>0</v>
      </c>
      <c r="H22" s="860">
        <v>0</v>
      </c>
      <c r="I22" s="513"/>
      <c r="J22" s="513"/>
      <c r="K22" s="523" t="s">
        <v>4</v>
      </c>
      <c r="L22" s="523" t="s">
        <v>4</v>
      </c>
      <c r="M22" s="523" t="s">
        <v>4</v>
      </c>
      <c r="N22" s="523" t="s">
        <v>4</v>
      </c>
      <c r="O22" s="513"/>
      <c r="P22" s="513"/>
      <c r="Q22" s="513"/>
      <c r="R22" s="513"/>
      <c r="S22" s="513"/>
      <c r="T22" s="513"/>
      <c r="U22" s="513"/>
      <c r="V22" s="513"/>
      <c r="W22" s="523" t="s">
        <v>4</v>
      </c>
      <c r="X22" s="523" t="s">
        <v>4</v>
      </c>
      <c r="Y22" s="523" t="s">
        <v>4</v>
      </c>
      <c r="Z22" s="523" t="s">
        <v>4</v>
      </c>
      <c r="AA22" s="513"/>
      <c r="AB22" s="513"/>
      <c r="AC22" s="513"/>
      <c r="AD22" s="513"/>
    </row>
    <row r="23" spans="1:30" s="561" customFormat="1" ht="24" customHeight="1">
      <c r="A23" s="852">
        <v>20</v>
      </c>
      <c r="B23" s="559" t="s">
        <v>47</v>
      </c>
      <c r="C23" s="560" t="s">
        <v>612</v>
      </c>
      <c r="D23" s="857">
        <v>4278267.1499999985</v>
      </c>
      <c r="E23" s="858">
        <v>0</v>
      </c>
      <c r="F23" s="858">
        <v>0</v>
      </c>
      <c r="G23" s="859">
        <v>0</v>
      </c>
      <c r="H23" s="860">
        <v>0</v>
      </c>
      <c r="I23" s="513"/>
      <c r="J23" s="513"/>
      <c r="K23" s="513"/>
      <c r="L23" s="513"/>
      <c r="M23" s="513"/>
      <c r="N23" s="513"/>
      <c r="O23" s="513"/>
      <c r="P23" s="513"/>
      <c r="Q23" s="513"/>
      <c r="R23" s="513"/>
      <c r="S23" s="513"/>
      <c r="T23" s="513"/>
      <c r="U23" s="513"/>
      <c r="V23" s="513"/>
      <c r="W23" s="513"/>
      <c r="X23" s="513"/>
      <c r="Y23" s="513"/>
      <c r="Z23" s="513"/>
      <c r="AA23" s="513"/>
      <c r="AB23" s="513"/>
      <c r="AC23" s="513"/>
      <c r="AD23" s="513"/>
    </row>
    <row r="24" spans="1:30" ht="24" customHeight="1">
      <c r="A24" s="852">
        <v>22</v>
      </c>
      <c r="B24" s="559" t="s">
        <v>47</v>
      </c>
      <c r="C24" s="560" t="s">
        <v>613</v>
      </c>
      <c r="D24" s="857">
        <v>7074398.1699999999</v>
      </c>
      <c r="E24" s="858">
        <v>0</v>
      </c>
      <c r="F24" s="858">
        <v>0</v>
      </c>
      <c r="G24" s="859">
        <v>0</v>
      </c>
      <c r="H24" s="860">
        <v>0</v>
      </c>
      <c r="K24" s="523" t="s">
        <v>4</v>
      </c>
      <c r="L24" s="523" t="s">
        <v>4</v>
      </c>
      <c r="M24" s="523" t="s">
        <v>4</v>
      </c>
      <c r="N24" s="523" t="s">
        <v>4</v>
      </c>
      <c r="W24" s="523" t="s">
        <v>4</v>
      </c>
      <c r="X24" s="523" t="s">
        <v>4</v>
      </c>
      <c r="Y24" s="523" t="s">
        <v>4</v>
      </c>
      <c r="Z24" s="523" t="s">
        <v>4</v>
      </c>
    </row>
    <row r="25" spans="1:30" s="561" customFormat="1" ht="24" customHeight="1">
      <c r="A25" s="852">
        <v>24</v>
      </c>
      <c r="B25" s="559" t="s">
        <v>47</v>
      </c>
      <c r="C25" s="560" t="s">
        <v>614</v>
      </c>
      <c r="D25" s="857">
        <v>4176260.55</v>
      </c>
      <c r="E25" s="858">
        <v>0</v>
      </c>
      <c r="F25" s="858">
        <v>0</v>
      </c>
      <c r="G25" s="859">
        <v>0</v>
      </c>
      <c r="H25" s="860">
        <v>0</v>
      </c>
      <c r="I25" s="513"/>
      <c r="J25" s="513"/>
      <c r="K25" s="513"/>
      <c r="L25" s="513"/>
      <c r="M25" s="513"/>
      <c r="N25" s="513"/>
      <c r="O25" s="513"/>
      <c r="P25" s="513"/>
      <c r="Q25" s="513"/>
      <c r="R25" s="513"/>
      <c r="S25" s="513"/>
      <c r="T25" s="513"/>
      <c r="U25" s="513"/>
      <c r="V25" s="513"/>
      <c r="W25" s="513"/>
      <c r="X25" s="513"/>
      <c r="Y25" s="513"/>
      <c r="Z25" s="513"/>
      <c r="AA25" s="513"/>
      <c r="AB25" s="513"/>
      <c r="AC25" s="513"/>
      <c r="AD25" s="513"/>
    </row>
    <row r="26" spans="1:30" s="562" customFormat="1" ht="24" customHeight="1">
      <c r="A26" s="852">
        <v>26</v>
      </c>
      <c r="B26" s="559" t="s">
        <v>47</v>
      </c>
      <c r="C26" s="560" t="s">
        <v>615</v>
      </c>
      <c r="D26" s="857">
        <v>2338591.9599999995</v>
      </c>
      <c r="E26" s="858">
        <v>0</v>
      </c>
      <c r="F26" s="858">
        <v>0</v>
      </c>
      <c r="G26" s="859">
        <v>0</v>
      </c>
      <c r="H26" s="860">
        <v>0</v>
      </c>
      <c r="I26" s="513"/>
      <c r="J26" s="513"/>
      <c r="K26" s="523" t="s">
        <v>4</v>
      </c>
      <c r="L26" s="523" t="s">
        <v>4</v>
      </c>
      <c r="M26" s="523" t="s">
        <v>4</v>
      </c>
      <c r="N26" s="523" t="s">
        <v>4</v>
      </c>
      <c r="O26" s="513"/>
      <c r="P26" s="513"/>
      <c r="Q26" s="513"/>
      <c r="R26" s="513"/>
      <c r="S26" s="513"/>
      <c r="T26" s="513"/>
      <c r="U26" s="513"/>
      <c r="V26" s="513"/>
      <c r="W26" s="523" t="s">
        <v>4</v>
      </c>
      <c r="X26" s="523" t="s">
        <v>4</v>
      </c>
      <c r="Y26" s="523" t="s">
        <v>4</v>
      </c>
      <c r="Z26" s="523" t="s">
        <v>4</v>
      </c>
      <c r="AA26" s="513"/>
      <c r="AB26" s="513"/>
      <c r="AC26" s="513"/>
      <c r="AD26" s="513"/>
    </row>
    <row r="27" spans="1:30" s="563" customFormat="1" ht="24" customHeight="1">
      <c r="A27" s="852">
        <v>28</v>
      </c>
      <c r="B27" s="559" t="s">
        <v>47</v>
      </c>
      <c r="C27" s="560" t="s">
        <v>616</v>
      </c>
      <c r="D27" s="857">
        <v>5305254.9800000004</v>
      </c>
      <c r="E27" s="858">
        <v>0</v>
      </c>
      <c r="F27" s="858">
        <v>0</v>
      </c>
      <c r="G27" s="859">
        <v>0</v>
      </c>
      <c r="H27" s="860">
        <v>0</v>
      </c>
      <c r="I27" s="513"/>
      <c r="J27" s="513"/>
      <c r="K27" s="513"/>
      <c r="L27" s="513"/>
      <c r="M27" s="513"/>
      <c r="N27" s="513"/>
      <c r="O27" s="513"/>
      <c r="P27" s="513"/>
      <c r="Q27" s="513"/>
      <c r="R27" s="513"/>
      <c r="S27" s="513"/>
      <c r="T27" s="513"/>
      <c r="U27" s="513"/>
      <c r="V27" s="513"/>
      <c r="W27" s="513"/>
      <c r="X27" s="513"/>
      <c r="Y27" s="513"/>
      <c r="Z27" s="513"/>
      <c r="AA27" s="513"/>
      <c r="AB27" s="513"/>
      <c r="AC27" s="513"/>
      <c r="AD27" s="513"/>
    </row>
    <row r="28" spans="1:30" s="563" customFormat="1" ht="24" customHeight="1">
      <c r="A28" s="852">
        <v>30</v>
      </c>
      <c r="B28" s="559" t="s">
        <v>47</v>
      </c>
      <c r="C28" s="560" t="s">
        <v>617</v>
      </c>
      <c r="D28" s="857">
        <v>12756749.27</v>
      </c>
      <c r="E28" s="858">
        <v>0</v>
      </c>
      <c r="F28" s="858">
        <v>0</v>
      </c>
      <c r="G28" s="859">
        <v>0</v>
      </c>
      <c r="H28" s="860">
        <v>0</v>
      </c>
      <c r="I28" s="513"/>
      <c r="J28" s="513"/>
      <c r="K28" s="523" t="s">
        <v>4</v>
      </c>
      <c r="L28" s="523" t="s">
        <v>4</v>
      </c>
      <c r="M28" s="523" t="s">
        <v>4</v>
      </c>
      <c r="N28" s="523" t="s">
        <v>4</v>
      </c>
      <c r="O28" s="513"/>
      <c r="P28" s="513"/>
      <c r="Q28" s="513"/>
      <c r="R28" s="513"/>
      <c r="S28" s="513"/>
      <c r="T28" s="513"/>
      <c r="U28" s="513"/>
      <c r="V28" s="513"/>
      <c r="W28" s="523" t="s">
        <v>4</v>
      </c>
      <c r="X28" s="523" t="s">
        <v>4</v>
      </c>
      <c r="Y28" s="523" t="s">
        <v>4</v>
      </c>
      <c r="Z28" s="523" t="s">
        <v>4</v>
      </c>
      <c r="AA28" s="513"/>
      <c r="AB28" s="513"/>
      <c r="AC28" s="513"/>
      <c r="AD28" s="513"/>
    </row>
    <row r="29" spans="1:30" s="563" customFormat="1" ht="24" customHeight="1">
      <c r="A29" s="852">
        <v>32</v>
      </c>
      <c r="B29" s="559" t="s">
        <v>47</v>
      </c>
      <c r="C29" s="560" t="s">
        <v>618</v>
      </c>
      <c r="D29" s="857">
        <v>2384298.4100000006</v>
      </c>
      <c r="E29" s="858">
        <v>0</v>
      </c>
      <c r="F29" s="858">
        <v>0</v>
      </c>
      <c r="G29" s="859">
        <v>0</v>
      </c>
      <c r="H29" s="860">
        <v>0</v>
      </c>
      <c r="I29" s="513"/>
      <c r="J29" s="513"/>
      <c r="K29" s="513"/>
      <c r="L29" s="513"/>
      <c r="M29" s="513"/>
      <c r="N29" s="513"/>
      <c r="O29" s="513"/>
      <c r="P29" s="513"/>
      <c r="Q29" s="513"/>
      <c r="R29" s="513"/>
      <c r="S29" s="513"/>
      <c r="T29" s="513"/>
      <c r="U29" s="513"/>
      <c r="V29" s="513"/>
      <c r="W29" s="513"/>
      <c r="X29" s="513"/>
      <c r="Y29" s="513"/>
      <c r="Z29" s="513"/>
      <c r="AA29" s="513"/>
      <c r="AB29" s="513"/>
      <c r="AC29" s="513"/>
      <c r="AD29" s="513"/>
    </row>
    <row r="30" spans="1:30" s="561" customFormat="1" ht="19.5" customHeight="1">
      <c r="A30" s="564" t="s">
        <v>4</v>
      </c>
      <c r="B30" s="565"/>
      <c r="C30" s="564"/>
      <c r="D30" s="566" t="s">
        <v>4</v>
      </c>
      <c r="E30" s="566" t="s">
        <v>4</v>
      </c>
      <c r="F30" s="566" t="s">
        <v>4</v>
      </c>
      <c r="G30" s="567" t="s">
        <v>4</v>
      </c>
      <c r="H30" s="566" t="s">
        <v>4</v>
      </c>
      <c r="I30" s="513"/>
      <c r="J30" s="513"/>
      <c r="K30" s="523" t="s">
        <v>4</v>
      </c>
      <c r="L30" s="523" t="s">
        <v>4</v>
      </c>
      <c r="M30" s="523" t="s">
        <v>4</v>
      </c>
      <c r="N30" s="523" t="s">
        <v>4</v>
      </c>
      <c r="O30" s="513"/>
      <c r="P30" s="513"/>
      <c r="Q30" s="513"/>
      <c r="R30" s="513"/>
      <c r="S30" s="513"/>
      <c r="T30" s="513"/>
      <c r="U30" s="513"/>
      <c r="V30" s="513"/>
      <c r="W30" s="523" t="s">
        <v>4</v>
      </c>
      <c r="X30" s="523" t="s">
        <v>4</v>
      </c>
      <c r="Y30" s="523" t="s">
        <v>4</v>
      </c>
      <c r="Z30" s="523" t="s">
        <v>4</v>
      </c>
      <c r="AA30" s="513"/>
      <c r="AB30" s="513"/>
      <c r="AC30" s="513"/>
      <c r="AD30" s="513"/>
    </row>
    <row r="31" spans="1:30" ht="27" customHeight="1">
      <c r="A31" s="511"/>
      <c r="B31" s="1626" t="s">
        <v>4</v>
      </c>
      <c r="C31" s="1626"/>
      <c r="D31" s="511"/>
      <c r="E31" s="511"/>
      <c r="F31" s="511"/>
      <c r="G31" s="511"/>
      <c r="H31" s="511"/>
    </row>
    <row r="32" spans="1:30">
      <c r="A32" s="511"/>
      <c r="B32" s="511"/>
      <c r="C32" s="511"/>
      <c r="D32" s="511"/>
      <c r="E32" s="511"/>
      <c r="F32" s="511"/>
      <c r="G32" s="511"/>
      <c r="H32" s="511"/>
    </row>
    <row r="33" spans="1:8">
      <c r="A33" s="511"/>
      <c r="B33" s="511"/>
      <c r="C33" s="511"/>
      <c r="D33" s="511"/>
      <c r="E33" s="511"/>
      <c r="F33" s="511"/>
      <c r="G33" s="511"/>
      <c r="H33" s="511"/>
    </row>
    <row r="34" spans="1:8">
      <c r="A34" s="511"/>
      <c r="B34" s="511"/>
      <c r="C34" s="511"/>
      <c r="D34" s="511"/>
      <c r="E34" s="511"/>
      <c r="F34" s="511"/>
      <c r="G34" s="511"/>
      <c r="H34" s="511"/>
    </row>
    <row r="37" spans="1:8">
      <c r="D37" s="568" t="s">
        <v>4</v>
      </c>
    </row>
    <row r="45" spans="1:8">
      <c r="D45" s="569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6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J36"/>
  <sheetViews>
    <sheetView showGridLines="0" showZeros="0" zoomScale="75" zoomScaleNormal="75" zoomScaleSheetLayoutView="75" workbookViewId="0">
      <selection activeCell="J30" sqref="J30"/>
    </sheetView>
  </sheetViews>
  <sheetFormatPr defaultColWidth="27.140625" defaultRowHeight="14.25"/>
  <cols>
    <col min="1" max="1" width="5.85546875" style="287" customWidth="1"/>
    <col min="2" max="2" width="53" style="287" customWidth="1"/>
    <col min="3" max="3" width="22.5703125" style="287" customWidth="1"/>
    <col min="4" max="5" width="22.7109375" style="287" customWidth="1"/>
    <col min="6" max="7" width="23.140625" style="287" customWidth="1"/>
    <col min="8" max="16384" width="27.140625" style="287"/>
  </cols>
  <sheetData>
    <row r="1" spans="1:7" ht="15.75">
      <c r="A1" s="1634" t="s">
        <v>514</v>
      </c>
      <c r="B1" s="1634"/>
      <c r="C1" s="1634"/>
      <c r="D1" s="286"/>
    </row>
    <row r="4" spans="1:7" ht="15.75">
      <c r="A4" s="1635" t="s">
        <v>515</v>
      </c>
      <c r="B4" s="1635"/>
      <c r="C4" s="1635"/>
      <c r="D4" s="1635"/>
      <c r="E4" s="1635"/>
      <c r="F4" s="1635"/>
      <c r="G4" s="786"/>
    </row>
    <row r="5" spans="1:7" ht="15">
      <c r="B5" s="288"/>
      <c r="C5" s="289"/>
      <c r="D5" s="289"/>
      <c r="E5" s="289"/>
      <c r="F5" s="289"/>
      <c r="G5" s="289"/>
    </row>
    <row r="6" spans="1:7" ht="15">
      <c r="F6" s="327" t="s">
        <v>2</v>
      </c>
      <c r="G6" s="327"/>
    </row>
    <row r="7" spans="1:7" ht="15">
      <c r="A7" s="290"/>
      <c r="B7" s="291"/>
      <c r="C7" s="292" t="s">
        <v>227</v>
      </c>
      <c r="D7" s="326" t="s">
        <v>518</v>
      </c>
      <c r="E7" s="323" t="s">
        <v>517</v>
      </c>
      <c r="F7" s="293" t="s">
        <v>516</v>
      </c>
      <c r="G7" s="861"/>
    </row>
    <row r="8" spans="1:7" ht="15">
      <c r="A8" s="294"/>
      <c r="B8" s="295" t="s">
        <v>3</v>
      </c>
      <c r="C8" s="296" t="s">
        <v>228</v>
      </c>
      <c r="D8" s="322" t="s">
        <v>519</v>
      </c>
      <c r="E8" s="324" t="s">
        <v>520</v>
      </c>
      <c r="F8" s="296" t="s">
        <v>519</v>
      </c>
      <c r="G8" s="861"/>
    </row>
    <row r="9" spans="1:7" ht="15">
      <c r="A9" s="297"/>
      <c r="B9" s="298"/>
      <c r="C9" s="296" t="s">
        <v>745</v>
      </c>
      <c r="D9" s="322"/>
      <c r="E9" s="324" t="s">
        <v>751</v>
      </c>
      <c r="F9" s="296" t="s">
        <v>521</v>
      </c>
      <c r="G9" s="322"/>
    </row>
    <row r="10" spans="1:7" s="301" customFormat="1" ht="11.25">
      <c r="A10" s="1636" t="s">
        <v>439</v>
      </c>
      <c r="B10" s="1637"/>
      <c r="C10" s="299">
        <v>2</v>
      </c>
      <c r="D10" s="321">
        <v>3</v>
      </c>
      <c r="E10" s="299">
        <v>4</v>
      </c>
      <c r="F10" s="300">
        <v>5</v>
      </c>
      <c r="G10" s="862"/>
    </row>
    <row r="11" spans="1:7" ht="24" customHeight="1">
      <c r="A11" s="1638" t="s">
        <v>522</v>
      </c>
      <c r="B11" s="1639"/>
      <c r="C11" s="701">
        <v>257935000</v>
      </c>
      <c r="D11" s="702">
        <v>257935000</v>
      </c>
      <c r="E11" s="703">
        <v>61827909.480000004</v>
      </c>
      <c r="F11" s="703">
        <v>196107090.51999998</v>
      </c>
      <c r="G11" s="863"/>
    </row>
    <row r="12" spans="1:7" ht="24" customHeight="1">
      <c r="A12" s="1640" t="s">
        <v>523</v>
      </c>
      <c r="B12" s="1641"/>
      <c r="C12" s="701">
        <v>22734149000</v>
      </c>
      <c r="D12" s="702">
        <v>22734149000</v>
      </c>
      <c r="E12" s="703">
        <v>6824660597.170001</v>
      </c>
      <c r="F12" s="703">
        <v>15909488402.829996</v>
      </c>
      <c r="G12" s="702"/>
    </row>
    <row r="13" spans="1:7" ht="18" customHeight="1">
      <c r="A13" s="1644" t="s">
        <v>524</v>
      </c>
      <c r="B13" s="1645"/>
      <c r="C13" s="704"/>
      <c r="D13" s="705"/>
      <c r="E13" s="706"/>
      <c r="F13" s="703"/>
      <c r="G13" s="863"/>
    </row>
    <row r="14" spans="1:7" ht="15.75" customHeight="1">
      <c r="A14" s="1644" t="s">
        <v>525</v>
      </c>
      <c r="B14" s="1645"/>
      <c r="C14" s="704">
        <v>9989829000</v>
      </c>
      <c r="D14" s="705">
        <v>9989829000</v>
      </c>
      <c r="E14" s="706">
        <v>2433076828.230001</v>
      </c>
      <c r="F14" s="706">
        <v>7556752171.7699986</v>
      </c>
      <c r="G14" s="705"/>
    </row>
    <row r="15" spans="1:7" ht="15.75" customHeight="1">
      <c r="A15" s="1644" t="s">
        <v>526</v>
      </c>
      <c r="B15" s="1645"/>
      <c r="C15" s="704">
        <v>838140000</v>
      </c>
      <c r="D15" s="705">
        <v>838140000</v>
      </c>
      <c r="E15" s="706">
        <v>63184600</v>
      </c>
      <c r="F15" s="706">
        <v>774955400</v>
      </c>
      <c r="G15" s="864"/>
    </row>
    <row r="16" spans="1:7" ht="15.75" customHeight="1">
      <c r="A16" s="1644" t="s">
        <v>527</v>
      </c>
      <c r="B16" s="1645"/>
      <c r="C16" s="704">
        <v>3534853000</v>
      </c>
      <c r="D16" s="705">
        <v>3534853000</v>
      </c>
      <c r="E16" s="706">
        <v>1430156391.52</v>
      </c>
      <c r="F16" s="706">
        <v>2104696608.48</v>
      </c>
      <c r="G16" s="705"/>
    </row>
    <row r="17" spans="1:10" ht="15.75" customHeight="1">
      <c r="A17" s="1644" t="s">
        <v>528</v>
      </c>
      <c r="B17" s="1645"/>
      <c r="C17" s="704">
        <v>2099693000</v>
      </c>
      <c r="D17" s="705">
        <v>2099693000</v>
      </c>
      <c r="E17" s="706">
        <v>720365922.60000002</v>
      </c>
      <c r="F17" s="706">
        <v>1379327077.4000001</v>
      </c>
      <c r="G17" s="705"/>
    </row>
    <row r="18" spans="1:10" ht="15.75" customHeight="1">
      <c r="A18" s="1644" t="s">
        <v>706</v>
      </c>
      <c r="B18" s="1645"/>
      <c r="C18" s="704">
        <v>2000000000</v>
      </c>
      <c r="D18" s="705">
        <v>2000000000</v>
      </c>
      <c r="E18" s="706">
        <v>1954742043.04</v>
      </c>
      <c r="F18" s="706">
        <v>45257956.960000038</v>
      </c>
      <c r="G18" s="864"/>
    </row>
    <row r="19" spans="1:10" ht="15.75" customHeight="1">
      <c r="A19" s="1644" t="s">
        <v>529</v>
      </c>
      <c r="B19" s="1645"/>
      <c r="C19" s="704"/>
      <c r="D19" s="705"/>
      <c r="E19" s="706"/>
      <c r="F19" s="706"/>
      <c r="G19" s="864"/>
    </row>
    <row r="20" spans="1:10" ht="15.75" customHeight="1">
      <c r="A20" s="302" t="s">
        <v>530</v>
      </c>
      <c r="B20" s="303"/>
      <c r="C20" s="704">
        <v>4271634000</v>
      </c>
      <c r="D20" s="705">
        <v>4271634000</v>
      </c>
      <c r="E20" s="706">
        <v>223134811.78000003</v>
      </c>
      <c r="F20" s="706">
        <v>4048499188.2199998</v>
      </c>
      <c r="G20" s="705"/>
    </row>
    <row r="21" spans="1:10" ht="12.75" customHeight="1">
      <c r="A21" s="1642" t="s">
        <v>4</v>
      </c>
      <c r="B21" s="1643"/>
      <c r="C21" s="304"/>
      <c r="D21" s="305"/>
      <c r="E21" s="325"/>
      <c r="F21" s="306"/>
      <c r="G21" s="865"/>
    </row>
    <row r="22" spans="1:10" s="320" customFormat="1" ht="22.5" customHeight="1">
      <c r="A22" s="662"/>
      <c r="B22" s="654"/>
      <c r="C22" s="654"/>
      <c r="D22" s="654"/>
      <c r="E22" s="654"/>
      <c r="F22" s="654"/>
      <c r="G22" s="654"/>
      <c r="H22" s="319"/>
      <c r="I22" s="319"/>
      <c r="J22" s="319"/>
    </row>
    <row r="23" spans="1:10" ht="16.5" customHeight="1">
      <c r="A23" s="662"/>
    </row>
    <row r="24" spans="1:10" ht="15.75" customHeight="1">
      <c r="A24" s="310"/>
      <c r="B24" s="307"/>
      <c r="C24" s="308"/>
      <c r="D24" s="308"/>
      <c r="E24" s="309"/>
      <c r="F24" s="308"/>
      <c r="G24" s="308"/>
    </row>
    <row r="25" spans="1:10" ht="15.75" customHeight="1">
      <c r="A25" s="310"/>
      <c r="B25" s="307"/>
      <c r="C25" s="308"/>
      <c r="D25" s="308"/>
      <c r="E25" s="309"/>
      <c r="F25" s="308"/>
      <c r="G25" s="308"/>
    </row>
    <row r="26" spans="1:10" ht="17.25" customHeight="1"/>
    <row r="30" spans="1:10" ht="15">
      <c r="D30" s="277"/>
      <c r="E30" s="278"/>
    </row>
    <row r="36" spans="3:7" ht="15">
      <c r="C36" s="55"/>
      <c r="D36" s="55"/>
      <c r="E36" s="55"/>
      <c r="F36" s="55"/>
      <c r="G36" s="55"/>
    </row>
  </sheetData>
  <mergeCells count="13">
    <mergeCell ref="A21:B21"/>
    <mergeCell ref="A13:B13"/>
    <mergeCell ref="A14:B14"/>
    <mergeCell ref="A15:B15"/>
    <mergeCell ref="A16:B16"/>
    <mergeCell ref="A17:B17"/>
    <mergeCell ref="A19:B19"/>
    <mergeCell ref="A18:B18"/>
    <mergeCell ref="A1:C1"/>
    <mergeCell ref="A4:F4"/>
    <mergeCell ref="A10:B10"/>
    <mergeCell ref="A11:B11"/>
    <mergeCell ref="A12:B12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57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P35"/>
  <sheetViews>
    <sheetView showGridLines="0" showZeros="0" showOutlineSymbols="0" zoomScale="75" zoomScaleNormal="75" workbookViewId="0">
      <selection activeCell="P32" sqref="P32"/>
    </sheetView>
  </sheetViews>
  <sheetFormatPr defaultRowHeight="12.75"/>
  <cols>
    <col min="1" max="1" width="4.5703125" style="180" customWidth="1"/>
    <col min="2" max="2" width="87.28515625" style="180" customWidth="1"/>
    <col min="3" max="3" width="21.85546875" style="180" customWidth="1"/>
    <col min="4" max="4" width="20.7109375" style="180" customWidth="1"/>
    <col min="5" max="5" width="16.7109375" style="180" customWidth="1"/>
    <col min="6" max="6" width="3.85546875" style="180" customWidth="1"/>
    <col min="7" max="7" width="9.140625" style="180"/>
    <col min="8" max="9" width="13.85546875" style="180" bestFit="1" customWidth="1"/>
    <col min="10" max="12" width="18.5703125" style="180" bestFit="1" customWidth="1"/>
    <col min="13" max="13" width="9.140625" style="180"/>
    <col min="14" max="14" width="19.28515625" style="180" customWidth="1"/>
    <col min="15" max="15" width="9.140625" style="180"/>
    <col min="16" max="16" width="25.42578125" style="180" customWidth="1"/>
    <col min="17" max="256" width="9.140625" style="180"/>
    <col min="257" max="257" width="4.5703125" style="180" customWidth="1"/>
    <col min="258" max="258" width="87.28515625" style="180" customWidth="1"/>
    <col min="259" max="260" width="20.7109375" style="180" customWidth="1"/>
    <col min="261" max="261" width="16.7109375" style="180" customWidth="1"/>
    <col min="262" max="262" width="3.85546875" style="180" customWidth="1"/>
    <col min="263" max="269" width="9.140625" style="180"/>
    <col min="270" max="270" width="19.28515625" style="180" customWidth="1"/>
    <col min="271" max="271" width="9.140625" style="180"/>
    <col min="272" max="272" width="25.42578125" style="180" customWidth="1"/>
    <col min="273" max="512" width="9.140625" style="180"/>
    <col min="513" max="513" width="4.5703125" style="180" customWidth="1"/>
    <col min="514" max="514" width="87.28515625" style="180" customWidth="1"/>
    <col min="515" max="516" width="20.7109375" style="180" customWidth="1"/>
    <col min="517" max="517" width="16.7109375" style="180" customWidth="1"/>
    <col min="518" max="518" width="3.85546875" style="180" customWidth="1"/>
    <col min="519" max="525" width="9.140625" style="180"/>
    <col min="526" max="526" width="19.28515625" style="180" customWidth="1"/>
    <col min="527" max="527" width="9.140625" style="180"/>
    <col min="528" max="528" width="25.42578125" style="180" customWidth="1"/>
    <col min="529" max="768" width="9.140625" style="180"/>
    <col min="769" max="769" width="4.5703125" style="180" customWidth="1"/>
    <col min="770" max="770" width="87.28515625" style="180" customWidth="1"/>
    <col min="771" max="772" width="20.7109375" style="180" customWidth="1"/>
    <col min="773" max="773" width="16.7109375" style="180" customWidth="1"/>
    <col min="774" max="774" width="3.85546875" style="180" customWidth="1"/>
    <col min="775" max="781" width="9.140625" style="180"/>
    <col min="782" max="782" width="19.28515625" style="180" customWidth="1"/>
    <col min="783" max="783" width="9.140625" style="180"/>
    <col min="784" max="784" width="25.42578125" style="180" customWidth="1"/>
    <col min="785" max="1024" width="9.140625" style="180"/>
    <col min="1025" max="1025" width="4.5703125" style="180" customWidth="1"/>
    <col min="1026" max="1026" width="87.28515625" style="180" customWidth="1"/>
    <col min="1027" max="1028" width="20.7109375" style="180" customWidth="1"/>
    <col min="1029" max="1029" width="16.7109375" style="180" customWidth="1"/>
    <col min="1030" max="1030" width="3.85546875" style="180" customWidth="1"/>
    <col min="1031" max="1037" width="9.140625" style="180"/>
    <col min="1038" max="1038" width="19.28515625" style="180" customWidth="1"/>
    <col min="1039" max="1039" width="9.140625" style="180"/>
    <col min="1040" max="1040" width="25.42578125" style="180" customWidth="1"/>
    <col min="1041" max="1280" width="9.140625" style="180"/>
    <col min="1281" max="1281" width="4.5703125" style="180" customWidth="1"/>
    <col min="1282" max="1282" width="87.28515625" style="180" customWidth="1"/>
    <col min="1283" max="1284" width="20.7109375" style="180" customWidth="1"/>
    <col min="1285" max="1285" width="16.7109375" style="180" customWidth="1"/>
    <col min="1286" max="1286" width="3.85546875" style="180" customWidth="1"/>
    <col min="1287" max="1293" width="9.140625" style="180"/>
    <col min="1294" max="1294" width="19.28515625" style="180" customWidth="1"/>
    <col min="1295" max="1295" width="9.140625" style="180"/>
    <col min="1296" max="1296" width="25.42578125" style="180" customWidth="1"/>
    <col min="1297" max="1536" width="9.140625" style="180"/>
    <col min="1537" max="1537" width="4.5703125" style="180" customWidth="1"/>
    <col min="1538" max="1538" width="87.28515625" style="180" customWidth="1"/>
    <col min="1539" max="1540" width="20.7109375" style="180" customWidth="1"/>
    <col min="1541" max="1541" width="16.7109375" style="180" customWidth="1"/>
    <col min="1542" max="1542" width="3.85546875" style="180" customWidth="1"/>
    <col min="1543" max="1549" width="9.140625" style="180"/>
    <col min="1550" max="1550" width="19.28515625" style="180" customWidth="1"/>
    <col min="1551" max="1551" width="9.140625" style="180"/>
    <col min="1552" max="1552" width="25.42578125" style="180" customWidth="1"/>
    <col min="1553" max="1792" width="9.140625" style="180"/>
    <col min="1793" max="1793" width="4.5703125" style="180" customWidth="1"/>
    <col min="1794" max="1794" width="87.28515625" style="180" customWidth="1"/>
    <col min="1795" max="1796" width="20.7109375" style="180" customWidth="1"/>
    <col min="1797" max="1797" width="16.7109375" style="180" customWidth="1"/>
    <col min="1798" max="1798" width="3.85546875" style="180" customWidth="1"/>
    <col min="1799" max="1805" width="9.140625" style="180"/>
    <col min="1806" max="1806" width="19.28515625" style="180" customWidth="1"/>
    <col min="1807" max="1807" width="9.140625" style="180"/>
    <col min="1808" max="1808" width="25.42578125" style="180" customWidth="1"/>
    <col min="1809" max="2048" width="9.140625" style="180"/>
    <col min="2049" max="2049" width="4.5703125" style="180" customWidth="1"/>
    <col min="2050" max="2050" width="87.28515625" style="180" customWidth="1"/>
    <col min="2051" max="2052" width="20.7109375" style="180" customWidth="1"/>
    <col min="2053" max="2053" width="16.7109375" style="180" customWidth="1"/>
    <col min="2054" max="2054" width="3.85546875" style="180" customWidth="1"/>
    <col min="2055" max="2061" width="9.140625" style="180"/>
    <col min="2062" max="2062" width="19.28515625" style="180" customWidth="1"/>
    <col min="2063" max="2063" width="9.140625" style="180"/>
    <col min="2064" max="2064" width="25.42578125" style="180" customWidth="1"/>
    <col min="2065" max="2304" width="9.140625" style="180"/>
    <col min="2305" max="2305" width="4.5703125" style="180" customWidth="1"/>
    <col min="2306" max="2306" width="87.28515625" style="180" customWidth="1"/>
    <col min="2307" max="2308" width="20.7109375" style="180" customWidth="1"/>
    <col min="2309" max="2309" width="16.7109375" style="180" customWidth="1"/>
    <col min="2310" max="2310" width="3.85546875" style="180" customWidth="1"/>
    <col min="2311" max="2317" width="9.140625" style="180"/>
    <col min="2318" max="2318" width="19.28515625" style="180" customWidth="1"/>
    <col min="2319" max="2319" width="9.140625" style="180"/>
    <col min="2320" max="2320" width="25.42578125" style="180" customWidth="1"/>
    <col min="2321" max="2560" width="9.140625" style="180"/>
    <col min="2561" max="2561" width="4.5703125" style="180" customWidth="1"/>
    <col min="2562" max="2562" width="87.28515625" style="180" customWidth="1"/>
    <col min="2563" max="2564" width="20.7109375" style="180" customWidth="1"/>
    <col min="2565" max="2565" width="16.7109375" style="180" customWidth="1"/>
    <col min="2566" max="2566" width="3.85546875" style="180" customWidth="1"/>
    <col min="2567" max="2573" width="9.140625" style="180"/>
    <col min="2574" max="2574" width="19.28515625" style="180" customWidth="1"/>
    <col min="2575" max="2575" width="9.140625" style="180"/>
    <col min="2576" max="2576" width="25.42578125" style="180" customWidth="1"/>
    <col min="2577" max="2816" width="9.140625" style="180"/>
    <col min="2817" max="2817" width="4.5703125" style="180" customWidth="1"/>
    <col min="2818" max="2818" width="87.28515625" style="180" customWidth="1"/>
    <col min="2819" max="2820" width="20.7109375" style="180" customWidth="1"/>
    <col min="2821" max="2821" width="16.7109375" style="180" customWidth="1"/>
    <col min="2822" max="2822" width="3.85546875" style="180" customWidth="1"/>
    <col min="2823" max="2829" width="9.140625" style="180"/>
    <col min="2830" max="2830" width="19.28515625" style="180" customWidth="1"/>
    <col min="2831" max="2831" width="9.140625" style="180"/>
    <col min="2832" max="2832" width="25.42578125" style="180" customWidth="1"/>
    <col min="2833" max="3072" width="9.140625" style="180"/>
    <col min="3073" max="3073" width="4.5703125" style="180" customWidth="1"/>
    <col min="3074" max="3074" width="87.28515625" style="180" customWidth="1"/>
    <col min="3075" max="3076" width="20.7109375" style="180" customWidth="1"/>
    <col min="3077" max="3077" width="16.7109375" style="180" customWidth="1"/>
    <col min="3078" max="3078" width="3.85546875" style="180" customWidth="1"/>
    <col min="3079" max="3085" width="9.140625" style="180"/>
    <col min="3086" max="3086" width="19.28515625" style="180" customWidth="1"/>
    <col min="3087" max="3087" width="9.140625" style="180"/>
    <col min="3088" max="3088" width="25.42578125" style="180" customWidth="1"/>
    <col min="3089" max="3328" width="9.140625" style="180"/>
    <col min="3329" max="3329" width="4.5703125" style="180" customWidth="1"/>
    <col min="3330" max="3330" width="87.28515625" style="180" customWidth="1"/>
    <col min="3331" max="3332" width="20.7109375" style="180" customWidth="1"/>
    <col min="3333" max="3333" width="16.7109375" style="180" customWidth="1"/>
    <col min="3334" max="3334" width="3.85546875" style="180" customWidth="1"/>
    <col min="3335" max="3341" width="9.140625" style="180"/>
    <col min="3342" max="3342" width="19.28515625" style="180" customWidth="1"/>
    <col min="3343" max="3343" width="9.140625" style="180"/>
    <col min="3344" max="3344" width="25.42578125" style="180" customWidth="1"/>
    <col min="3345" max="3584" width="9.140625" style="180"/>
    <col min="3585" max="3585" width="4.5703125" style="180" customWidth="1"/>
    <col min="3586" max="3586" width="87.28515625" style="180" customWidth="1"/>
    <col min="3587" max="3588" width="20.7109375" style="180" customWidth="1"/>
    <col min="3589" max="3589" width="16.7109375" style="180" customWidth="1"/>
    <col min="3590" max="3590" width="3.85546875" style="180" customWidth="1"/>
    <col min="3591" max="3597" width="9.140625" style="180"/>
    <col min="3598" max="3598" width="19.28515625" style="180" customWidth="1"/>
    <col min="3599" max="3599" width="9.140625" style="180"/>
    <col min="3600" max="3600" width="25.42578125" style="180" customWidth="1"/>
    <col min="3601" max="3840" width="9.140625" style="180"/>
    <col min="3841" max="3841" width="4.5703125" style="180" customWidth="1"/>
    <col min="3842" max="3842" width="87.28515625" style="180" customWidth="1"/>
    <col min="3843" max="3844" width="20.7109375" style="180" customWidth="1"/>
    <col min="3845" max="3845" width="16.7109375" style="180" customWidth="1"/>
    <col min="3846" max="3846" width="3.85546875" style="180" customWidth="1"/>
    <col min="3847" max="3853" width="9.140625" style="180"/>
    <col min="3854" max="3854" width="19.28515625" style="180" customWidth="1"/>
    <col min="3855" max="3855" width="9.140625" style="180"/>
    <col min="3856" max="3856" width="25.42578125" style="180" customWidth="1"/>
    <col min="3857" max="4096" width="9.140625" style="180"/>
    <col min="4097" max="4097" width="4.5703125" style="180" customWidth="1"/>
    <col min="4098" max="4098" width="87.28515625" style="180" customWidth="1"/>
    <col min="4099" max="4100" width="20.7109375" style="180" customWidth="1"/>
    <col min="4101" max="4101" width="16.7109375" style="180" customWidth="1"/>
    <col min="4102" max="4102" width="3.85546875" style="180" customWidth="1"/>
    <col min="4103" max="4109" width="9.140625" style="180"/>
    <col min="4110" max="4110" width="19.28515625" style="180" customWidth="1"/>
    <col min="4111" max="4111" width="9.140625" style="180"/>
    <col min="4112" max="4112" width="25.42578125" style="180" customWidth="1"/>
    <col min="4113" max="4352" width="9.140625" style="180"/>
    <col min="4353" max="4353" width="4.5703125" style="180" customWidth="1"/>
    <col min="4354" max="4354" width="87.28515625" style="180" customWidth="1"/>
    <col min="4355" max="4356" width="20.7109375" style="180" customWidth="1"/>
    <col min="4357" max="4357" width="16.7109375" style="180" customWidth="1"/>
    <col min="4358" max="4358" width="3.85546875" style="180" customWidth="1"/>
    <col min="4359" max="4365" width="9.140625" style="180"/>
    <col min="4366" max="4366" width="19.28515625" style="180" customWidth="1"/>
    <col min="4367" max="4367" width="9.140625" style="180"/>
    <col min="4368" max="4368" width="25.42578125" style="180" customWidth="1"/>
    <col min="4369" max="4608" width="9.140625" style="180"/>
    <col min="4609" max="4609" width="4.5703125" style="180" customWidth="1"/>
    <col min="4610" max="4610" width="87.28515625" style="180" customWidth="1"/>
    <col min="4611" max="4612" width="20.7109375" style="180" customWidth="1"/>
    <col min="4613" max="4613" width="16.7109375" style="180" customWidth="1"/>
    <col min="4614" max="4614" width="3.85546875" style="180" customWidth="1"/>
    <col min="4615" max="4621" width="9.140625" style="180"/>
    <col min="4622" max="4622" width="19.28515625" style="180" customWidth="1"/>
    <col min="4623" max="4623" width="9.140625" style="180"/>
    <col min="4624" max="4624" width="25.42578125" style="180" customWidth="1"/>
    <col min="4625" max="4864" width="9.140625" style="180"/>
    <col min="4865" max="4865" width="4.5703125" style="180" customWidth="1"/>
    <col min="4866" max="4866" width="87.28515625" style="180" customWidth="1"/>
    <col min="4867" max="4868" width="20.7109375" style="180" customWidth="1"/>
    <col min="4869" max="4869" width="16.7109375" style="180" customWidth="1"/>
    <col min="4870" max="4870" width="3.85546875" style="180" customWidth="1"/>
    <col min="4871" max="4877" width="9.140625" style="180"/>
    <col min="4878" max="4878" width="19.28515625" style="180" customWidth="1"/>
    <col min="4879" max="4879" width="9.140625" style="180"/>
    <col min="4880" max="4880" width="25.42578125" style="180" customWidth="1"/>
    <col min="4881" max="5120" width="9.140625" style="180"/>
    <col min="5121" max="5121" width="4.5703125" style="180" customWidth="1"/>
    <col min="5122" max="5122" width="87.28515625" style="180" customWidth="1"/>
    <col min="5123" max="5124" width="20.7109375" style="180" customWidth="1"/>
    <col min="5125" max="5125" width="16.7109375" style="180" customWidth="1"/>
    <col min="5126" max="5126" width="3.85546875" style="180" customWidth="1"/>
    <col min="5127" max="5133" width="9.140625" style="180"/>
    <col min="5134" max="5134" width="19.28515625" style="180" customWidth="1"/>
    <col min="5135" max="5135" width="9.140625" style="180"/>
    <col min="5136" max="5136" width="25.42578125" style="180" customWidth="1"/>
    <col min="5137" max="5376" width="9.140625" style="180"/>
    <col min="5377" max="5377" width="4.5703125" style="180" customWidth="1"/>
    <col min="5378" max="5378" width="87.28515625" style="180" customWidth="1"/>
    <col min="5379" max="5380" width="20.7109375" style="180" customWidth="1"/>
    <col min="5381" max="5381" width="16.7109375" style="180" customWidth="1"/>
    <col min="5382" max="5382" width="3.85546875" style="180" customWidth="1"/>
    <col min="5383" max="5389" width="9.140625" style="180"/>
    <col min="5390" max="5390" width="19.28515625" style="180" customWidth="1"/>
    <col min="5391" max="5391" width="9.140625" style="180"/>
    <col min="5392" max="5392" width="25.42578125" style="180" customWidth="1"/>
    <col min="5393" max="5632" width="9.140625" style="180"/>
    <col min="5633" max="5633" width="4.5703125" style="180" customWidth="1"/>
    <col min="5634" max="5634" width="87.28515625" style="180" customWidth="1"/>
    <col min="5635" max="5636" width="20.7109375" style="180" customWidth="1"/>
    <col min="5637" max="5637" width="16.7109375" style="180" customWidth="1"/>
    <col min="5638" max="5638" width="3.85546875" style="180" customWidth="1"/>
    <col min="5639" max="5645" width="9.140625" style="180"/>
    <col min="5646" max="5646" width="19.28515625" style="180" customWidth="1"/>
    <col min="5647" max="5647" width="9.140625" style="180"/>
    <col min="5648" max="5648" width="25.42578125" style="180" customWidth="1"/>
    <col min="5649" max="5888" width="9.140625" style="180"/>
    <col min="5889" max="5889" width="4.5703125" style="180" customWidth="1"/>
    <col min="5890" max="5890" width="87.28515625" style="180" customWidth="1"/>
    <col min="5891" max="5892" width="20.7109375" style="180" customWidth="1"/>
    <col min="5893" max="5893" width="16.7109375" style="180" customWidth="1"/>
    <col min="5894" max="5894" width="3.85546875" style="180" customWidth="1"/>
    <col min="5895" max="5901" width="9.140625" style="180"/>
    <col min="5902" max="5902" width="19.28515625" style="180" customWidth="1"/>
    <col min="5903" max="5903" width="9.140625" style="180"/>
    <col min="5904" max="5904" width="25.42578125" style="180" customWidth="1"/>
    <col min="5905" max="6144" width="9.140625" style="180"/>
    <col min="6145" max="6145" width="4.5703125" style="180" customWidth="1"/>
    <col min="6146" max="6146" width="87.28515625" style="180" customWidth="1"/>
    <col min="6147" max="6148" width="20.7109375" style="180" customWidth="1"/>
    <col min="6149" max="6149" width="16.7109375" style="180" customWidth="1"/>
    <col min="6150" max="6150" width="3.85546875" style="180" customWidth="1"/>
    <col min="6151" max="6157" width="9.140625" style="180"/>
    <col min="6158" max="6158" width="19.28515625" style="180" customWidth="1"/>
    <col min="6159" max="6159" width="9.140625" style="180"/>
    <col min="6160" max="6160" width="25.42578125" style="180" customWidth="1"/>
    <col min="6161" max="6400" width="9.140625" style="180"/>
    <col min="6401" max="6401" width="4.5703125" style="180" customWidth="1"/>
    <col min="6402" max="6402" width="87.28515625" style="180" customWidth="1"/>
    <col min="6403" max="6404" width="20.7109375" style="180" customWidth="1"/>
    <col min="6405" max="6405" width="16.7109375" style="180" customWidth="1"/>
    <col min="6406" max="6406" width="3.85546875" style="180" customWidth="1"/>
    <col min="6407" max="6413" width="9.140625" style="180"/>
    <col min="6414" max="6414" width="19.28515625" style="180" customWidth="1"/>
    <col min="6415" max="6415" width="9.140625" style="180"/>
    <col min="6416" max="6416" width="25.42578125" style="180" customWidth="1"/>
    <col min="6417" max="6656" width="9.140625" style="180"/>
    <col min="6657" max="6657" width="4.5703125" style="180" customWidth="1"/>
    <col min="6658" max="6658" width="87.28515625" style="180" customWidth="1"/>
    <col min="6659" max="6660" width="20.7109375" style="180" customWidth="1"/>
    <col min="6661" max="6661" width="16.7109375" style="180" customWidth="1"/>
    <col min="6662" max="6662" width="3.85546875" style="180" customWidth="1"/>
    <col min="6663" max="6669" width="9.140625" style="180"/>
    <col min="6670" max="6670" width="19.28515625" style="180" customWidth="1"/>
    <col min="6671" max="6671" width="9.140625" style="180"/>
    <col min="6672" max="6672" width="25.42578125" style="180" customWidth="1"/>
    <col min="6673" max="6912" width="9.140625" style="180"/>
    <col min="6913" max="6913" width="4.5703125" style="180" customWidth="1"/>
    <col min="6914" max="6914" width="87.28515625" style="180" customWidth="1"/>
    <col min="6915" max="6916" width="20.7109375" style="180" customWidth="1"/>
    <col min="6917" max="6917" width="16.7109375" style="180" customWidth="1"/>
    <col min="6918" max="6918" width="3.85546875" style="180" customWidth="1"/>
    <col min="6919" max="6925" width="9.140625" style="180"/>
    <col min="6926" max="6926" width="19.28515625" style="180" customWidth="1"/>
    <col min="6927" max="6927" width="9.140625" style="180"/>
    <col min="6928" max="6928" width="25.42578125" style="180" customWidth="1"/>
    <col min="6929" max="7168" width="9.140625" style="180"/>
    <col min="7169" max="7169" width="4.5703125" style="180" customWidth="1"/>
    <col min="7170" max="7170" width="87.28515625" style="180" customWidth="1"/>
    <col min="7171" max="7172" width="20.7109375" style="180" customWidth="1"/>
    <col min="7173" max="7173" width="16.7109375" style="180" customWidth="1"/>
    <col min="7174" max="7174" width="3.85546875" style="180" customWidth="1"/>
    <col min="7175" max="7181" width="9.140625" style="180"/>
    <col min="7182" max="7182" width="19.28515625" style="180" customWidth="1"/>
    <col min="7183" max="7183" width="9.140625" style="180"/>
    <col min="7184" max="7184" width="25.42578125" style="180" customWidth="1"/>
    <col min="7185" max="7424" width="9.140625" style="180"/>
    <col min="7425" max="7425" width="4.5703125" style="180" customWidth="1"/>
    <col min="7426" max="7426" width="87.28515625" style="180" customWidth="1"/>
    <col min="7427" max="7428" width="20.7109375" style="180" customWidth="1"/>
    <col min="7429" max="7429" width="16.7109375" style="180" customWidth="1"/>
    <col min="7430" max="7430" width="3.85546875" style="180" customWidth="1"/>
    <col min="7431" max="7437" width="9.140625" style="180"/>
    <col min="7438" max="7438" width="19.28515625" style="180" customWidth="1"/>
    <col min="7439" max="7439" width="9.140625" style="180"/>
    <col min="7440" max="7440" width="25.42578125" style="180" customWidth="1"/>
    <col min="7441" max="7680" width="9.140625" style="180"/>
    <col min="7681" max="7681" width="4.5703125" style="180" customWidth="1"/>
    <col min="7682" max="7682" width="87.28515625" style="180" customWidth="1"/>
    <col min="7683" max="7684" width="20.7109375" style="180" customWidth="1"/>
    <col min="7685" max="7685" width="16.7109375" style="180" customWidth="1"/>
    <col min="7686" max="7686" width="3.85546875" style="180" customWidth="1"/>
    <col min="7687" max="7693" width="9.140625" style="180"/>
    <col min="7694" max="7694" width="19.28515625" style="180" customWidth="1"/>
    <col min="7695" max="7695" width="9.140625" style="180"/>
    <col min="7696" max="7696" width="25.42578125" style="180" customWidth="1"/>
    <col min="7697" max="7936" width="9.140625" style="180"/>
    <col min="7937" max="7937" width="4.5703125" style="180" customWidth="1"/>
    <col min="7938" max="7938" width="87.28515625" style="180" customWidth="1"/>
    <col min="7939" max="7940" width="20.7109375" style="180" customWidth="1"/>
    <col min="7941" max="7941" width="16.7109375" style="180" customWidth="1"/>
    <col min="7942" max="7942" width="3.85546875" style="180" customWidth="1"/>
    <col min="7943" max="7949" width="9.140625" style="180"/>
    <col min="7950" max="7950" width="19.28515625" style="180" customWidth="1"/>
    <col min="7951" max="7951" width="9.140625" style="180"/>
    <col min="7952" max="7952" width="25.42578125" style="180" customWidth="1"/>
    <col min="7953" max="8192" width="9.140625" style="180"/>
    <col min="8193" max="8193" width="4.5703125" style="180" customWidth="1"/>
    <col min="8194" max="8194" width="87.28515625" style="180" customWidth="1"/>
    <col min="8195" max="8196" width="20.7109375" style="180" customWidth="1"/>
    <col min="8197" max="8197" width="16.7109375" style="180" customWidth="1"/>
    <col min="8198" max="8198" width="3.85546875" style="180" customWidth="1"/>
    <col min="8199" max="8205" width="9.140625" style="180"/>
    <col min="8206" max="8206" width="19.28515625" style="180" customWidth="1"/>
    <col min="8207" max="8207" width="9.140625" style="180"/>
    <col min="8208" max="8208" width="25.42578125" style="180" customWidth="1"/>
    <col min="8209" max="8448" width="9.140625" style="180"/>
    <col min="8449" max="8449" width="4.5703125" style="180" customWidth="1"/>
    <col min="8450" max="8450" width="87.28515625" style="180" customWidth="1"/>
    <col min="8451" max="8452" width="20.7109375" style="180" customWidth="1"/>
    <col min="8453" max="8453" width="16.7109375" style="180" customWidth="1"/>
    <col min="8454" max="8454" width="3.85546875" style="180" customWidth="1"/>
    <col min="8455" max="8461" width="9.140625" style="180"/>
    <col min="8462" max="8462" width="19.28515625" style="180" customWidth="1"/>
    <col min="8463" max="8463" width="9.140625" style="180"/>
    <col min="8464" max="8464" width="25.42578125" style="180" customWidth="1"/>
    <col min="8465" max="8704" width="9.140625" style="180"/>
    <col min="8705" max="8705" width="4.5703125" style="180" customWidth="1"/>
    <col min="8706" max="8706" width="87.28515625" style="180" customWidth="1"/>
    <col min="8707" max="8708" width="20.7109375" style="180" customWidth="1"/>
    <col min="8709" max="8709" width="16.7109375" style="180" customWidth="1"/>
    <col min="8710" max="8710" width="3.85546875" style="180" customWidth="1"/>
    <col min="8711" max="8717" width="9.140625" style="180"/>
    <col min="8718" max="8718" width="19.28515625" style="180" customWidth="1"/>
    <col min="8719" max="8719" width="9.140625" style="180"/>
    <col min="8720" max="8720" width="25.42578125" style="180" customWidth="1"/>
    <col min="8721" max="8960" width="9.140625" style="180"/>
    <col min="8961" max="8961" width="4.5703125" style="180" customWidth="1"/>
    <col min="8962" max="8962" width="87.28515625" style="180" customWidth="1"/>
    <col min="8963" max="8964" width="20.7109375" style="180" customWidth="1"/>
    <col min="8965" max="8965" width="16.7109375" style="180" customWidth="1"/>
    <col min="8966" max="8966" width="3.85546875" style="180" customWidth="1"/>
    <col min="8967" max="8973" width="9.140625" style="180"/>
    <col min="8974" max="8974" width="19.28515625" style="180" customWidth="1"/>
    <col min="8975" max="8975" width="9.140625" style="180"/>
    <col min="8976" max="8976" width="25.42578125" style="180" customWidth="1"/>
    <col min="8977" max="9216" width="9.140625" style="180"/>
    <col min="9217" max="9217" width="4.5703125" style="180" customWidth="1"/>
    <col min="9218" max="9218" width="87.28515625" style="180" customWidth="1"/>
    <col min="9219" max="9220" width="20.7109375" style="180" customWidth="1"/>
    <col min="9221" max="9221" width="16.7109375" style="180" customWidth="1"/>
    <col min="9222" max="9222" width="3.85546875" style="180" customWidth="1"/>
    <col min="9223" max="9229" width="9.140625" style="180"/>
    <col min="9230" max="9230" width="19.28515625" style="180" customWidth="1"/>
    <col min="9231" max="9231" width="9.140625" style="180"/>
    <col min="9232" max="9232" width="25.42578125" style="180" customWidth="1"/>
    <col min="9233" max="9472" width="9.140625" style="180"/>
    <col min="9473" max="9473" width="4.5703125" style="180" customWidth="1"/>
    <col min="9474" max="9474" width="87.28515625" style="180" customWidth="1"/>
    <col min="9475" max="9476" width="20.7109375" style="180" customWidth="1"/>
    <col min="9477" max="9477" width="16.7109375" style="180" customWidth="1"/>
    <col min="9478" max="9478" width="3.85546875" style="180" customWidth="1"/>
    <col min="9479" max="9485" width="9.140625" style="180"/>
    <col min="9486" max="9486" width="19.28515625" style="180" customWidth="1"/>
    <col min="9487" max="9487" width="9.140625" style="180"/>
    <col min="9488" max="9488" width="25.42578125" style="180" customWidth="1"/>
    <col min="9489" max="9728" width="9.140625" style="180"/>
    <col min="9729" max="9729" width="4.5703125" style="180" customWidth="1"/>
    <col min="9730" max="9730" width="87.28515625" style="180" customWidth="1"/>
    <col min="9731" max="9732" width="20.7109375" style="180" customWidth="1"/>
    <col min="9733" max="9733" width="16.7109375" style="180" customWidth="1"/>
    <col min="9734" max="9734" width="3.85546875" style="180" customWidth="1"/>
    <col min="9735" max="9741" width="9.140625" style="180"/>
    <col min="9742" max="9742" width="19.28515625" style="180" customWidth="1"/>
    <col min="9743" max="9743" width="9.140625" style="180"/>
    <col min="9744" max="9744" width="25.42578125" style="180" customWidth="1"/>
    <col min="9745" max="9984" width="9.140625" style="180"/>
    <col min="9985" max="9985" width="4.5703125" style="180" customWidth="1"/>
    <col min="9986" max="9986" width="87.28515625" style="180" customWidth="1"/>
    <col min="9987" max="9988" width="20.7109375" style="180" customWidth="1"/>
    <col min="9989" max="9989" width="16.7109375" style="180" customWidth="1"/>
    <col min="9990" max="9990" width="3.85546875" style="180" customWidth="1"/>
    <col min="9991" max="9997" width="9.140625" style="180"/>
    <col min="9998" max="9998" width="19.28515625" style="180" customWidth="1"/>
    <col min="9999" max="9999" width="9.140625" style="180"/>
    <col min="10000" max="10000" width="25.42578125" style="180" customWidth="1"/>
    <col min="10001" max="10240" width="9.140625" style="180"/>
    <col min="10241" max="10241" width="4.5703125" style="180" customWidth="1"/>
    <col min="10242" max="10242" width="87.28515625" style="180" customWidth="1"/>
    <col min="10243" max="10244" width="20.7109375" style="180" customWidth="1"/>
    <col min="10245" max="10245" width="16.7109375" style="180" customWidth="1"/>
    <col min="10246" max="10246" width="3.85546875" style="180" customWidth="1"/>
    <col min="10247" max="10253" width="9.140625" style="180"/>
    <col min="10254" max="10254" width="19.28515625" style="180" customWidth="1"/>
    <col min="10255" max="10255" width="9.140625" style="180"/>
    <col min="10256" max="10256" width="25.42578125" style="180" customWidth="1"/>
    <col min="10257" max="10496" width="9.140625" style="180"/>
    <col min="10497" max="10497" width="4.5703125" style="180" customWidth="1"/>
    <col min="10498" max="10498" width="87.28515625" style="180" customWidth="1"/>
    <col min="10499" max="10500" width="20.7109375" style="180" customWidth="1"/>
    <col min="10501" max="10501" width="16.7109375" style="180" customWidth="1"/>
    <col min="10502" max="10502" width="3.85546875" style="180" customWidth="1"/>
    <col min="10503" max="10509" width="9.140625" style="180"/>
    <col min="10510" max="10510" width="19.28515625" style="180" customWidth="1"/>
    <col min="10511" max="10511" width="9.140625" style="180"/>
    <col min="10512" max="10512" width="25.42578125" style="180" customWidth="1"/>
    <col min="10513" max="10752" width="9.140625" style="180"/>
    <col min="10753" max="10753" width="4.5703125" style="180" customWidth="1"/>
    <col min="10754" max="10754" width="87.28515625" style="180" customWidth="1"/>
    <col min="10755" max="10756" width="20.7109375" style="180" customWidth="1"/>
    <col min="10757" max="10757" width="16.7109375" style="180" customWidth="1"/>
    <col min="10758" max="10758" width="3.85546875" style="180" customWidth="1"/>
    <col min="10759" max="10765" width="9.140625" style="180"/>
    <col min="10766" max="10766" width="19.28515625" style="180" customWidth="1"/>
    <col min="10767" max="10767" width="9.140625" style="180"/>
    <col min="10768" max="10768" width="25.42578125" style="180" customWidth="1"/>
    <col min="10769" max="11008" width="9.140625" style="180"/>
    <col min="11009" max="11009" width="4.5703125" style="180" customWidth="1"/>
    <col min="11010" max="11010" width="87.28515625" style="180" customWidth="1"/>
    <col min="11011" max="11012" width="20.7109375" style="180" customWidth="1"/>
    <col min="11013" max="11013" width="16.7109375" style="180" customWidth="1"/>
    <col min="11014" max="11014" width="3.85546875" style="180" customWidth="1"/>
    <col min="11015" max="11021" width="9.140625" style="180"/>
    <col min="11022" max="11022" width="19.28515625" style="180" customWidth="1"/>
    <col min="11023" max="11023" width="9.140625" style="180"/>
    <col min="11024" max="11024" width="25.42578125" style="180" customWidth="1"/>
    <col min="11025" max="11264" width="9.140625" style="180"/>
    <col min="11265" max="11265" width="4.5703125" style="180" customWidth="1"/>
    <col min="11266" max="11266" width="87.28515625" style="180" customWidth="1"/>
    <col min="11267" max="11268" width="20.7109375" style="180" customWidth="1"/>
    <col min="11269" max="11269" width="16.7109375" style="180" customWidth="1"/>
    <col min="11270" max="11270" width="3.85546875" style="180" customWidth="1"/>
    <col min="11271" max="11277" width="9.140625" style="180"/>
    <col min="11278" max="11278" width="19.28515625" style="180" customWidth="1"/>
    <col min="11279" max="11279" width="9.140625" style="180"/>
    <col min="11280" max="11280" width="25.42578125" style="180" customWidth="1"/>
    <col min="11281" max="11520" width="9.140625" style="180"/>
    <col min="11521" max="11521" width="4.5703125" style="180" customWidth="1"/>
    <col min="11522" max="11522" width="87.28515625" style="180" customWidth="1"/>
    <col min="11523" max="11524" width="20.7109375" style="180" customWidth="1"/>
    <col min="11525" max="11525" width="16.7109375" style="180" customWidth="1"/>
    <col min="11526" max="11526" width="3.85546875" style="180" customWidth="1"/>
    <col min="11527" max="11533" width="9.140625" style="180"/>
    <col min="11534" max="11534" width="19.28515625" style="180" customWidth="1"/>
    <col min="11535" max="11535" width="9.140625" style="180"/>
    <col min="11536" max="11536" width="25.42578125" style="180" customWidth="1"/>
    <col min="11537" max="11776" width="9.140625" style="180"/>
    <col min="11777" max="11777" width="4.5703125" style="180" customWidth="1"/>
    <col min="11778" max="11778" width="87.28515625" style="180" customWidth="1"/>
    <col min="11779" max="11780" width="20.7109375" style="180" customWidth="1"/>
    <col min="11781" max="11781" width="16.7109375" style="180" customWidth="1"/>
    <col min="11782" max="11782" width="3.85546875" style="180" customWidth="1"/>
    <col min="11783" max="11789" width="9.140625" style="180"/>
    <col min="11790" max="11790" width="19.28515625" style="180" customWidth="1"/>
    <col min="11791" max="11791" width="9.140625" style="180"/>
    <col min="11792" max="11792" width="25.42578125" style="180" customWidth="1"/>
    <col min="11793" max="12032" width="9.140625" style="180"/>
    <col min="12033" max="12033" width="4.5703125" style="180" customWidth="1"/>
    <col min="12034" max="12034" width="87.28515625" style="180" customWidth="1"/>
    <col min="12035" max="12036" width="20.7109375" style="180" customWidth="1"/>
    <col min="12037" max="12037" width="16.7109375" style="180" customWidth="1"/>
    <col min="12038" max="12038" width="3.85546875" style="180" customWidth="1"/>
    <col min="12039" max="12045" width="9.140625" style="180"/>
    <col min="12046" max="12046" width="19.28515625" style="180" customWidth="1"/>
    <col min="12047" max="12047" width="9.140625" style="180"/>
    <col min="12048" max="12048" width="25.42578125" style="180" customWidth="1"/>
    <col min="12049" max="12288" width="9.140625" style="180"/>
    <col min="12289" max="12289" width="4.5703125" style="180" customWidth="1"/>
    <col min="12290" max="12290" width="87.28515625" style="180" customWidth="1"/>
    <col min="12291" max="12292" width="20.7109375" style="180" customWidth="1"/>
    <col min="12293" max="12293" width="16.7109375" style="180" customWidth="1"/>
    <col min="12294" max="12294" width="3.85546875" style="180" customWidth="1"/>
    <col min="12295" max="12301" width="9.140625" style="180"/>
    <col min="12302" max="12302" width="19.28515625" style="180" customWidth="1"/>
    <col min="12303" max="12303" width="9.140625" style="180"/>
    <col min="12304" max="12304" width="25.42578125" style="180" customWidth="1"/>
    <col min="12305" max="12544" width="9.140625" style="180"/>
    <col min="12545" max="12545" width="4.5703125" style="180" customWidth="1"/>
    <col min="12546" max="12546" width="87.28515625" style="180" customWidth="1"/>
    <col min="12547" max="12548" width="20.7109375" style="180" customWidth="1"/>
    <col min="12549" max="12549" width="16.7109375" style="180" customWidth="1"/>
    <col min="12550" max="12550" width="3.85546875" style="180" customWidth="1"/>
    <col min="12551" max="12557" width="9.140625" style="180"/>
    <col min="12558" max="12558" width="19.28515625" style="180" customWidth="1"/>
    <col min="12559" max="12559" width="9.140625" style="180"/>
    <col min="12560" max="12560" width="25.42578125" style="180" customWidth="1"/>
    <col min="12561" max="12800" width="9.140625" style="180"/>
    <col min="12801" max="12801" width="4.5703125" style="180" customWidth="1"/>
    <col min="12802" max="12802" width="87.28515625" style="180" customWidth="1"/>
    <col min="12803" max="12804" width="20.7109375" style="180" customWidth="1"/>
    <col min="12805" max="12805" width="16.7109375" style="180" customWidth="1"/>
    <col min="12806" max="12806" width="3.85546875" style="180" customWidth="1"/>
    <col min="12807" max="12813" width="9.140625" style="180"/>
    <col min="12814" max="12814" width="19.28515625" style="180" customWidth="1"/>
    <col min="12815" max="12815" width="9.140625" style="180"/>
    <col min="12816" max="12816" width="25.42578125" style="180" customWidth="1"/>
    <col min="12817" max="13056" width="9.140625" style="180"/>
    <col min="13057" max="13057" width="4.5703125" style="180" customWidth="1"/>
    <col min="13058" max="13058" width="87.28515625" style="180" customWidth="1"/>
    <col min="13059" max="13060" width="20.7109375" style="180" customWidth="1"/>
    <col min="13061" max="13061" width="16.7109375" style="180" customWidth="1"/>
    <col min="13062" max="13062" width="3.85546875" style="180" customWidth="1"/>
    <col min="13063" max="13069" width="9.140625" style="180"/>
    <col min="13070" max="13070" width="19.28515625" style="180" customWidth="1"/>
    <col min="13071" max="13071" width="9.140625" style="180"/>
    <col min="13072" max="13072" width="25.42578125" style="180" customWidth="1"/>
    <col min="13073" max="13312" width="9.140625" style="180"/>
    <col min="13313" max="13313" width="4.5703125" style="180" customWidth="1"/>
    <col min="13314" max="13314" width="87.28515625" style="180" customWidth="1"/>
    <col min="13315" max="13316" width="20.7109375" style="180" customWidth="1"/>
    <col min="13317" max="13317" width="16.7109375" style="180" customWidth="1"/>
    <col min="13318" max="13318" width="3.85546875" style="180" customWidth="1"/>
    <col min="13319" max="13325" width="9.140625" style="180"/>
    <col min="13326" max="13326" width="19.28515625" style="180" customWidth="1"/>
    <col min="13327" max="13327" width="9.140625" style="180"/>
    <col min="13328" max="13328" width="25.42578125" style="180" customWidth="1"/>
    <col min="13329" max="13568" width="9.140625" style="180"/>
    <col min="13569" max="13569" width="4.5703125" style="180" customWidth="1"/>
    <col min="13570" max="13570" width="87.28515625" style="180" customWidth="1"/>
    <col min="13571" max="13572" width="20.7109375" style="180" customWidth="1"/>
    <col min="13573" max="13573" width="16.7109375" style="180" customWidth="1"/>
    <col min="13574" max="13574" width="3.85546875" style="180" customWidth="1"/>
    <col min="13575" max="13581" width="9.140625" style="180"/>
    <col min="13582" max="13582" width="19.28515625" style="180" customWidth="1"/>
    <col min="13583" max="13583" width="9.140625" style="180"/>
    <col min="13584" max="13584" width="25.42578125" style="180" customWidth="1"/>
    <col min="13585" max="13824" width="9.140625" style="180"/>
    <col min="13825" max="13825" width="4.5703125" style="180" customWidth="1"/>
    <col min="13826" max="13826" width="87.28515625" style="180" customWidth="1"/>
    <col min="13827" max="13828" width="20.7109375" style="180" customWidth="1"/>
    <col min="13829" max="13829" width="16.7109375" style="180" customWidth="1"/>
    <col min="13830" max="13830" width="3.85546875" style="180" customWidth="1"/>
    <col min="13831" max="13837" width="9.140625" style="180"/>
    <col min="13838" max="13838" width="19.28515625" style="180" customWidth="1"/>
    <col min="13839" max="13839" width="9.140625" style="180"/>
    <col min="13840" max="13840" width="25.42578125" style="180" customWidth="1"/>
    <col min="13841" max="14080" width="9.140625" style="180"/>
    <col min="14081" max="14081" width="4.5703125" style="180" customWidth="1"/>
    <col min="14082" max="14082" width="87.28515625" style="180" customWidth="1"/>
    <col min="14083" max="14084" width="20.7109375" style="180" customWidth="1"/>
    <col min="14085" max="14085" width="16.7109375" style="180" customWidth="1"/>
    <col min="14086" max="14086" width="3.85546875" style="180" customWidth="1"/>
    <col min="14087" max="14093" width="9.140625" style="180"/>
    <col min="14094" max="14094" width="19.28515625" style="180" customWidth="1"/>
    <col min="14095" max="14095" width="9.140625" style="180"/>
    <col min="14096" max="14096" width="25.42578125" style="180" customWidth="1"/>
    <col min="14097" max="14336" width="9.140625" style="180"/>
    <col min="14337" max="14337" width="4.5703125" style="180" customWidth="1"/>
    <col min="14338" max="14338" width="87.28515625" style="180" customWidth="1"/>
    <col min="14339" max="14340" width="20.7109375" style="180" customWidth="1"/>
    <col min="14341" max="14341" width="16.7109375" style="180" customWidth="1"/>
    <col min="14342" max="14342" width="3.85546875" style="180" customWidth="1"/>
    <col min="14343" max="14349" width="9.140625" style="180"/>
    <col min="14350" max="14350" width="19.28515625" style="180" customWidth="1"/>
    <col min="14351" max="14351" width="9.140625" style="180"/>
    <col min="14352" max="14352" width="25.42578125" style="180" customWidth="1"/>
    <col min="14353" max="14592" width="9.140625" style="180"/>
    <col min="14593" max="14593" width="4.5703125" style="180" customWidth="1"/>
    <col min="14594" max="14594" width="87.28515625" style="180" customWidth="1"/>
    <col min="14595" max="14596" width="20.7109375" style="180" customWidth="1"/>
    <col min="14597" max="14597" width="16.7109375" style="180" customWidth="1"/>
    <col min="14598" max="14598" width="3.85546875" style="180" customWidth="1"/>
    <col min="14599" max="14605" width="9.140625" style="180"/>
    <col min="14606" max="14606" width="19.28515625" style="180" customWidth="1"/>
    <col min="14607" max="14607" width="9.140625" style="180"/>
    <col min="14608" max="14608" width="25.42578125" style="180" customWidth="1"/>
    <col min="14609" max="14848" width="9.140625" style="180"/>
    <col min="14849" max="14849" width="4.5703125" style="180" customWidth="1"/>
    <col min="14850" max="14850" width="87.28515625" style="180" customWidth="1"/>
    <col min="14851" max="14852" width="20.7109375" style="180" customWidth="1"/>
    <col min="14853" max="14853" width="16.7109375" style="180" customWidth="1"/>
    <col min="14854" max="14854" width="3.85546875" style="180" customWidth="1"/>
    <col min="14855" max="14861" width="9.140625" style="180"/>
    <col min="14862" max="14862" width="19.28515625" style="180" customWidth="1"/>
    <col min="14863" max="14863" width="9.140625" style="180"/>
    <col min="14864" max="14864" width="25.42578125" style="180" customWidth="1"/>
    <col min="14865" max="15104" width="9.140625" style="180"/>
    <col min="15105" max="15105" width="4.5703125" style="180" customWidth="1"/>
    <col min="15106" max="15106" width="87.28515625" style="180" customWidth="1"/>
    <col min="15107" max="15108" width="20.7109375" style="180" customWidth="1"/>
    <col min="15109" max="15109" width="16.7109375" style="180" customWidth="1"/>
    <col min="15110" max="15110" width="3.85546875" style="180" customWidth="1"/>
    <col min="15111" max="15117" width="9.140625" style="180"/>
    <col min="15118" max="15118" width="19.28515625" style="180" customWidth="1"/>
    <col min="15119" max="15119" width="9.140625" style="180"/>
    <col min="15120" max="15120" width="25.42578125" style="180" customWidth="1"/>
    <col min="15121" max="15360" width="9.140625" style="180"/>
    <col min="15361" max="15361" width="4.5703125" style="180" customWidth="1"/>
    <col min="15362" max="15362" width="87.28515625" style="180" customWidth="1"/>
    <col min="15363" max="15364" width="20.7109375" style="180" customWidth="1"/>
    <col min="15365" max="15365" width="16.7109375" style="180" customWidth="1"/>
    <col min="15366" max="15366" width="3.85546875" style="180" customWidth="1"/>
    <col min="15367" max="15373" width="9.140625" style="180"/>
    <col min="15374" max="15374" width="19.28515625" style="180" customWidth="1"/>
    <col min="15375" max="15375" width="9.140625" style="180"/>
    <col min="15376" max="15376" width="25.42578125" style="180" customWidth="1"/>
    <col min="15377" max="15616" width="9.140625" style="180"/>
    <col min="15617" max="15617" width="4.5703125" style="180" customWidth="1"/>
    <col min="15618" max="15618" width="87.28515625" style="180" customWidth="1"/>
    <col min="15619" max="15620" width="20.7109375" style="180" customWidth="1"/>
    <col min="15621" max="15621" width="16.7109375" style="180" customWidth="1"/>
    <col min="15622" max="15622" width="3.85546875" style="180" customWidth="1"/>
    <col min="15623" max="15629" width="9.140625" style="180"/>
    <col min="15630" max="15630" width="19.28515625" style="180" customWidth="1"/>
    <col min="15631" max="15631" width="9.140625" style="180"/>
    <col min="15632" max="15632" width="25.42578125" style="180" customWidth="1"/>
    <col min="15633" max="15872" width="9.140625" style="180"/>
    <col min="15873" max="15873" width="4.5703125" style="180" customWidth="1"/>
    <col min="15874" max="15874" width="87.28515625" style="180" customWidth="1"/>
    <col min="15875" max="15876" width="20.7109375" style="180" customWidth="1"/>
    <col min="15877" max="15877" width="16.7109375" style="180" customWidth="1"/>
    <col min="15878" max="15878" width="3.85546875" style="180" customWidth="1"/>
    <col min="15879" max="15885" width="9.140625" style="180"/>
    <col min="15886" max="15886" width="19.28515625" style="180" customWidth="1"/>
    <col min="15887" max="15887" width="9.140625" style="180"/>
    <col min="15888" max="15888" width="25.42578125" style="180" customWidth="1"/>
    <col min="15889" max="16128" width="9.140625" style="180"/>
    <col min="16129" max="16129" width="4.5703125" style="180" customWidth="1"/>
    <col min="16130" max="16130" width="87.28515625" style="180" customWidth="1"/>
    <col min="16131" max="16132" width="20.7109375" style="180" customWidth="1"/>
    <col min="16133" max="16133" width="16.7109375" style="180" customWidth="1"/>
    <col min="16134" max="16134" width="3.85546875" style="180" customWidth="1"/>
    <col min="16135" max="16141" width="9.140625" style="180"/>
    <col min="16142" max="16142" width="19.28515625" style="180" customWidth="1"/>
    <col min="16143" max="16143" width="9.140625" style="180"/>
    <col min="16144" max="16144" width="25.42578125" style="180" customWidth="1"/>
    <col min="16145" max="16384" width="9.140625" style="180"/>
  </cols>
  <sheetData>
    <row r="1" spans="1:16" ht="15.75">
      <c r="A1" s="177" t="s">
        <v>498</v>
      </c>
      <c r="B1" s="570"/>
    </row>
    <row r="2" spans="1:16" ht="17.25" customHeight="1">
      <c r="A2" s="1646" t="s">
        <v>4</v>
      </c>
      <c r="B2" s="1646"/>
      <c r="C2" s="1646"/>
      <c r="D2" s="1646"/>
      <c r="E2" s="1646"/>
    </row>
    <row r="3" spans="1:16" ht="17.25" customHeight="1">
      <c r="A3" s="1646" t="s">
        <v>619</v>
      </c>
      <c r="B3" s="1646"/>
      <c r="C3" s="1646"/>
      <c r="D3" s="1646"/>
      <c r="E3" s="1646"/>
    </row>
    <row r="4" spans="1:16" ht="17.25" customHeight="1">
      <c r="B4" s="185"/>
      <c r="C4" s="185"/>
      <c r="D4" s="179"/>
      <c r="E4" s="179"/>
    </row>
    <row r="5" spans="1:16" ht="20.25" customHeight="1">
      <c r="B5" s="185"/>
      <c r="C5" s="185"/>
      <c r="D5" s="186"/>
      <c r="E5" s="571" t="s">
        <v>620</v>
      </c>
    </row>
    <row r="6" spans="1:16" ht="17.25" customHeight="1">
      <c r="A6" s="572"/>
      <c r="B6" s="573"/>
      <c r="C6" s="1650" t="s">
        <v>744</v>
      </c>
      <c r="D6" s="1647" t="s">
        <v>229</v>
      </c>
      <c r="E6" s="574" t="s">
        <v>230</v>
      </c>
    </row>
    <row r="7" spans="1:16" ht="12.75" customHeight="1">
      <c r="A7" s="211" t="s">
        <v>621</v>
      </c>
      <c r="B7" s="575" t="s">
        <v>3</v>
      </c>
      <c r="C7" s="1651"/>
      <c r="D7" s="1648"/>
      <c r="E7" s="576" t="s">
        <v>4</v>
      </c>
    </row>
    <row r="8" spans="1:16" ht="14.25" customHeight="1">
      <c r="A8" s="577"/>
      <c r="B8" s="578"/>
      <c r="C8" s="1652"/>
      <c r="D8" s="1649"/>
      <c r="E8" s="579" t="s">
        <v>531</v>
      </c>
      <c r="F8" s="201"/>
    </row>
    <row r="9" spans="1:16" s="205" customFormat="1" ht="9.75" customHeight="1">
      <c r="A9" s="203" t="s">
        <v>439</v>
      </c>
      <c r="B9" s="203">
        <v>2</v>
      </c>
      <c r="C9" s="580">
        <v>3</v>
      </c>
      <c r="D9" s="775">
        <v>4</v>
      </c>
      <c r="E9" s="204">
        <v>5</v>
      </c>
    </row>
    <row r="10" spans="1:16" ht="30" customHeight="1">
      <c r="A10" s="581" t="s">
        <v>622</v>
      </c>
      <c r="B10" s="582" t="s">
        <v>623</v>
      </c>
      <c r="C10" s="871">
        <v>435340000000</v>
      </c>
      <c r="D10" s="872">
        <v>129639962900.16042</v>
      </c>
      <c r="E10" s="867">
        <v>0.29779014770101625</v>
      </c>
      <c r="K10" s="667"/>
      <c r="L10" s="667"/>
      <c r="P10" s="667"/>
    </row>
    <row r="11" spans="1:16" ht="12.75" customHeight="1">
      <c r="A11" s="583"/>
      <c r="B11" s="584" t="s">
        <v>624</v>
      </c>
      <c r="C11" s="871"/>
      <c r="D11" s="873"/>
      <c r="E11" s="868"/>
      <c r="P11" s="667"/>
    </row>
    <row r="12" spans="1:16" s="201" customFormat="1" ht="24" customHeight="1">
      <c r="A12" s="585"/>
      <c r="B12" s="586" t="s">
        <v>625</v>
      </c>
      <c r="C12" s="871">
        <v>390038733000</v>
      </c>
      <c r="D12" s="873">
        <v>111227402155.88002</v>
      </c>
      <c r="E12" s="868">
        <v>0.28517014528369933</v>
      </c>
      <c r="H12" s="905"/>
      <c r="I12" s="866"/>
      <c r="P12" s="668"/>
    </row>
    <row r="13" spans="1:16" s="201" customFormat="1" ht="12.75" customHeight="1">
      <c r="A13" s="585"/>
      <c r="B13" s="584" t="s">
        <v>626</v>
      </c>
      <c r="C13" s="874"/>
      <c r="D13" s="873"/>
      <c r="E13" s="868"/>
      <c r="P13" s="668"/>
    </row>
    <row r="14" spans="1:16" ht="16.5" customHeight="1">
      <c r="A14" s="583"/>
      <c r="B14" s="212" t="s">
        <v>627</v>
      </c>
      <c r="C14" s="874">
        <v>274243000000</v>
      </c>
      <c r="D14" s="875">
        <v>78559392943.410004</v>
      </c>
      <c r="E14" s="869">
        <v>0.28645906347075406</v>
      </c>
      <c r="J14" s="667"/>
      <c r="K14" s="667"/>
      <c r="L14" s="667"/>
      <c r="P14" s="667"/>
    </row>
    <row r="15" spans="1:16" ht="17.100000000000001" customHeight="1">
      <c r="A15" s="583"/>
      <c r="B15" s="587" t="s">
        <v>628</v>
      </c>
      <c r="C15" s="874">
        <v>75083000000</v>
      </c>
      <c r="D15" s="875">
        <v>21664123819.01001</v>
      </c>
      <c r="E15" s="869">
        <v>0.28853567144373571</v>
      </c>
      <c r="I15" s="888"/>
      <c r="J15" s="888"/>
      <c r="P15" s="667"/>
    </row>
    <row r="16" spans="1:16" ht="16.5" customHeight="1">
      <c r="A16" s="583"/>
      <c r="B16" s="212" t="s">
        <v>629</v>
      </c>
      <c r="C16" s="874">
        <v>42000000000</v>
      </c>
      <c r="D16" s="875">
        <v>12870001616.179998</v>
      </c>
      <c r="E16" s="869">
        <v>0.30642860990904758</v>
      </c>
      <c r="P16" s="776"/>
    </row>
    <row r="17" spans="1:16" ht="16.5" customHeight="1">
      <c r="A17" s="583"/>
      <c r="B17" s="588" t="s">
        <v>630</v>
      </c>
      <c r="C17" s="874">
        <v>66555000000</v>
      </c>
      <c r="D17" s="875">
        <v>17782129311.049999</v>
      </c>
      <c r="E17" s="869">
        <v>0.26717946527007735</v>
      </c>
      <c r="P17" s="777"/>
    </row>
    <row r="18" spans="1:16" ht="16.5" customHeight="1">
      <c r="A18" s="583"/>
      <c r="B18" s="588" t="s">
        <v>631</v>
      </c>
      <c r="C18" s="874">
        <v>4878000000</v>
      </c>
      <c r="D18" s="875">
        <v>1519082462.6199999</v>
      </c>
      <c r="E18" s="869">
        <v>0.31141501898728985</v>
      </c>
      <c r="P18" s="777"/>
    </row>
    <row r="19" spans="1:16" s="201" customFormat="1" ht="16.5" customHeight="1">
      <c r="A19" s="585"/>
      <c r="B19" s="586" t="s">
        <v>632</v>
      </c>
      <c r="C19" s="871">
        <v>42959551000</v>
      </c>
      <c r="D19" s="873">
        <v>18327792394.650398</v>
      </c>
      <c r="E19" s="868">
        <v>0.42662904914090927</v>
      </c>
      <c r="H19" s="905"/>
      <c r="L19" s="905"/>
    </row>
    <row r="20" spans="1:16" ht="17.100000000000001" customHeight="1">
      <c r="A20" s="583"/>
      <c r="B20" s="588" t="s">
        <v>633</v>
      </c>
      <c r="C20" s="874">
        <v>4680000000</v>
      </c>
      <c r="D20" s="875">
        <v>1453839081.27</v>
      </c>
      <c r="E20" s="869">
        <v>0.3106493763397436</v>
      </c>
      <c r="N20" s="778"/>
      <c r="P20" s="778"/>
    </row>
    <row r="21" spans="1:16" ht="24" customHeight="1">
      <c r="A21" s="583"/>
      <c r="B21" s="586" t="s">
        <v>634</v>
      </c>
      <c r="C21" s="871">
        <v>2341716000</v>
      </c>
      <c r="D21" s="873">
        <v>84768349.629999995</v>
      </c>
      <c r="E21" s="868">
        <v>3.6199244327663985E-2</v>
      </c>
      <c r="P21" s="778"/>
    </row>
    <row r="22" spans="1:16" ht="17.100000000000001" customHeight="1">
      <c r="A22" s="589" t="s">
        <v>4</v>
      </c>
      <c r="B22" s="588" t="s">
        <v>635</v>
      </c>
      <c r="C22" s="874">
        <v>160344000</v>
      </c>
      <c r="D22" s="875">
        <v>35068057.289999999</v>
      </c>
      <c r="E22" s="869">
        <v>0.21870514200718455</v>
      </c>
      <c r="F22" s="208"/>
      <c r="N22" s="778"/>
    </row>
    <row r="23" spans="1:16" ht="17.100000000000001" customHeight="1">
      <c r="A23" s="211"/>
      <c r="B23" s="588" t="s">
        <v>636</v>
      </c>
      <c r="C23" s="874">
        <v>2181372000</v>
      </c>
      <c r="D23" s="930">
        <v>49700292.340000004</v>
      </c>
      <c r="E23" s="869">
        <v>2.2783959975648357E-2</v>
      </c>
      <c r="F23" s="208"/>
    </row>
    <row r="24" spans="1:16" ht="24" customHeight="1">
      <c r="A24" s="589" t="s">
        <v>637</v>
      </c>
      <c r="B24" s="590" t="s">
        <v>638</v>
      </c>
      <c r="C24" s="873">
        <v>435340000000</v>
      </c>
      <c r="D24" s="873">
        <v>148522813926.77008</v>
      </c>
      <c r="E24" s="868">
        <v>0.34116509837545383</v>
      </c>
      <c r="F24" s="208"/>
    </row>
    <row r="25" spans="1:16" ht="12.75" customHeight="1">
      <c r="A25" s="583"/>
      <c r="B25" s="584" t="s">
        <v>626</v>
      </c>
      <c r="C25" s="873"/>
      <c r="D25" s="873"/>
      <c r="E25" s="868"/>
      <c r="F25" s="208"/>
    </row>
    <row r="26" spans="1:16" ht="17.100000000000001" customHeight="1">
      <c r="A26" s="583"/>
      <c r="B26" s="212" t="s">
        <v>639</v>
      </c>
      <c r="C26" s="875">
        <v>27600000000</v>
      </c>
      <c r="D26" s="875">
        <v>11258891874.92</v>
      </c>
      <c r="E26" s="869">
        <v>0.40793086503333331</v>
      </c>
      <c r="F26" s="208"/>
    </row>
    <row r="27" spans="1:16" ht="17.100000000000001" customHeight="1">
      <c r="A27" s="583"/>
      <c r="B27" s="212" t="s">
        <v>640</v>
      </c>
      <c r="C27" s="875">
        <v>21327650000</v>
      </c>
      <c r="D27" s="875">
        <v>8967316182.7700005</v>
      </c>
      <c r="E27" s="869">
        <v>0.42045495789597076</v>
      </c>
      <c r="F27" s="208"/>
    </row>
    <row r="28" spans="1:16" ht="17.100000000000001" customHeight="1">
      <c r="A28" s="583"/>
      <c r="B28" s="591" t="s">
        <v>641</v>
      </c>
      <c r="C28" s="875">
        <v>17627638000</v>
      </c>
      <c r="D28" s="875">
        <v>5913758484.0500002</v>
      </c>
      <c r="E28" s="869">
        <v>0.33548218337873742</v>
      </c>
      <c r="F28" s="208"/>
    </row>
    <row r="29" spans="1:16" ht="17.100000000000001" customHeight="1">
      <c r="A29" s="583"/>
      <c r="B29" s="592" t="s">
        <v>642</v>
      </c>
      <c r="C29" s="875">
        <v>33522023000</v>
      </c>
      <c r="D29" s="875">
        <v>13955731893.68</v>
      </c>
      <c r="E29" s="869">
        <v>0.4163153248143765</v>
      </c>
      <c r="F29" s="208"/>
    </row>
    <row r="30" spans="1:16" ht="17.100000000000001" customHeight="1">
      <c r="A30" s="593"/>
      <c r="B30" s="594" t="s">
        <v>643</v>
      </c>
      <c r="C30" s="876">
        <v>66697426000</v>
      </c>
      <c r="D30" s="876">
        <v>28174603040</v>
      </c>
      <c r="E30" s="870">
        <v>0.4224241433245115</v>
      </c>
    </row>
    <row r="31" spans="1:16">
      <c r="C31" s="877"/>
      <c r="D31" s="877"/>
    </row>
    <row r="34" spans="1:6">
      <c r="A34" s="43"/>
      <c r="B34" s="43"/>
      <c r="C34" s="43"/>
      <c r="D34" s="43"/>
      <c r="E34" s="43"/>
      <c r="F34" s="595"/>
    </row>
    <row r="35" spans="1:6">
      <c r="A35" s="43"/>
      <c r="B35" s="43"/>
      <c r="C35" s="43"/>
      <c r="D35" s="43"/>
      <c r="E35" s="43"/>
      <c r="F35" s="595"/>
    </row>
  </sheetData>
  <mergeCells count="4">
    <mergeCell ref="A2:E2"/>
    <mergeCell ref="A3:E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9" fitToHeight="0" orientation="landscape" useFirstPageNumber="1" r:id="rId1"/>
  <headerFooter alignWithMargins="0">
    <oddHeader>&amp;C&amp;12-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85" zoomScaleNormal="85" workbookViewId="0">
      <selection activeCell="K38" sqref="K38"/>
    </sheetView>
  </sheetViews>
  <sheetFormatPr defaultColWidth="11.42578125" defaultRowHeight="15"/>
  <cols>
    <col min="1" max="1" width="17.5703125" style="252" customWidth="1"/>
    <col min="2" max="2" width="70.42578125" style="252" customWidth="1"/>
    <col min="3" max="3" width="16.28515625" style="252" customWidth="1"/>
    <col min="4" max="4" width="35.28515625" style="252" customWidth="1"/>
    <col min="5" max="5" width="16.5703125" style="252" customWidth="1"/>
    <col min="6" max="253" width="12.5703125" style="252" customWidth="1"/>
    <col min="254" max="256" width="11.42578125" style="252"/>
    <col min="257" max="257" width="17.5703125" style="252" customWidth="1"/>
    <col min="258" max="258" width="70.42578125" style="252" customWidth="1"/>
    <col min="259" max="259" width="16.28515625" style="252" customWidth="1"/>
    <col min="260" max="260" width="35.28515625" style="252" customWidth="1"/>
    <col min="261" max="261" width="16.5703125" style="252" customWidth="1"/>
    <col min="262" max="509" width="12.5703125" style="252" customWidth="1"/>
    <col min="510" max="512" width="11.42578125" style="252"/>
    <col min="513" max="513" width="17.5703125" style="252" customWidth="1"/>
    <col min="514" max="514" width="70.42578125" style="252" customWidth="1"/>
    <col min="515" max="515" width="16.28515625" style="252" customWidth="1"/>
    <col min="516" max="516" width="35.28515625" style="252" customWidth="1"/>
    <col min="517" max="517" width="16.5703125" style="252" customWidth="1"/>
    <col min="518" max="765" width="12.5703125" style="252" customWidth="1"/>
    <col min="766" max="768" width="11.42578125" style="252"/>
    <col min="769" max="769" width="17.5703125" style="252" customWidth="1"/>
    <col min="770" max="770" width="70.42578125" style="252" customWidth="1"/>
    <col min="771" max="771" width="16.28515625" style="252" customWidth="1"/>
    <col min="772" max="772" width="35.28515625" style="252" customWidth="1"/>
    <col min="773" max="773" width="16.5703125" style="252" customWidth="1"/>
    <col min="774" max="1021" width="12.5703125" style="252" customWidth="1"/>
    <col min="1022" max="1024" width="11.42578125" style="252"/>
    <col min="1025" max="1025" width="17.5703125" style="252" customWidth="1"/>
    <col min="1026" max="1026" width="70.42578125" style="252" customWidth="1"/>
    <col min="1027" max="1027" width="16.28515625" style="252" customWidth="1"/>
    <col min="1028" max="1028" width="35.28515625" style="252" customWidth="1"/>
    <col min="1029" max="1029" width="16.5703125" style="252" customWidth="1"/>
    <col min="1030" max="1277" width="12.5703125" style="252" customWidth="1"/>
    <col min="1278" max="1280" width="11.42578125" style="252"/>
    <col min="1281" max="1281" width="17.5703125" style="252" customWidth="1"/>
    <col min="1282" max="1282" width="70.42578125" style="252" customWidth="1"/>
    <col min="1283" max="1283" width="16.28515625" style="252" customWidth="1"/>
    <col min="1284" max="1284" width="35.28515625" style="252" customWidth="1"/>
    <col min="1285" max="1285" width="16.5703125" style="252" customWidth="1"/>
    <col min="1286" max="1533" width="12.5703125" style="252" customWidth="1"/>
    <col min="1534" max="1536" width="11.42578125" style="252"/>
    <col min="1537" max="1537" width="17.5703125" style="252" customWidth="1"/>
    <col min="1538" max="1538" width="70.42578125" style="252" customWidth="1"/>
    <col min="1539" max="1539" width="16.28515625" style="252" customWidth="1"/>
    <col min="1540" max="1540" width="35.28515625" style="252" customWidth="1"/>
    <col min="1541" max="1541" width="16.5703125" style="252" customWidth="1"/>
    <col min="1542" max="1789" width="12.5703125" style="252" customWidth="1"/>
    <col min="1790" max="1792" width="11.42578125" style="252"/>
    <col min="1793" max="1793" width="17.5703125" style="252" customWidth="1"/>
    <col min="1794" max="1794" width="70.42578125" style="252" customWidth="1"/>
    <col min="1795" max="1795" width="16.28515625" style="252" customWidth="1"/>
    <col min="1796" max="1796" width="35.28515625" style="252" customWidth="1"/>
    <col min="1797" max="1797" width="16.5703125" style="252" customWidth="1"/>
    <col min="1798" max="2045" width="12.5703125" style="252" customWidth="1"/>
    <col min="2046" max="2048" width="11.42578125" style="252"/>
    <col min="2049" max="2049" width="17.5703125" style="252" customWidth="1"/>
    <col min="2050" max="2050" width="70.42578125" style="252" customWidth="1"/>
    <col min="2051" max="2051" width="16.28515625" style="252" customWidth="1"/>
    <col min="2052" max="2052" width="35.28515625" style="252" customWidth="1"/>
    <col min="2053" max="2053" width="16.5703125" style="252" customWidth="1"/>
    <col min="2054" max="2301" width="12.5703125" style="252" customWidth="1"/>
    <col min="2302" max="2304" width="11.42578125" style="252"/>
    <col min="2305" max="2305" width="17.5703125" style="252" customWidth="1"/>
    <col min="2306" max="2306" width="70.42578125" style="252" customWidth="1"/>
    <col min="2307" max="2307" width="16.28515625" style="252" customWidth="1"/>
    <col min="2308" max="2308" width="35.28515625" style="252" customWidth="1"/>
    <col min="2309" max="2309" width="16.5703125" style="252" customWidth="1"/>
    <col min="2310" max="2557" width="12.5703125" style="252" customWidth="1"/>
    <col min="2558" max="2560" width="11.42578125" style="252"/>
    <col min="2561" max="2561" width="17.5703125" style="252" customWidth="1"/>
    <col min="2562" max="2562" width="70.42578125" style="252" customWidth="1"/>
    <col min="2563" max="2563" width="16.28515625" style="252" customWidth="1"/>
    <col min="2564" max="2564" width="35.28515625" style="252" customWidth="1"/>
    <col min="2565" max="2565" width="16.5703125" style="252" customWidth="1"/>
    <col min="2566" max="2813" width="12.5703125" style="252" customWidth="1"/>
    <col min="2814" max="2816" width="11.42578125" style="252"/>
    <col min="2817" max="2817" width="17.5703125" style="252" customWidth="1"/>
    <col min="2818" max="2818" width="70.42578125" style="252" customWidth="1"/>
    <col min="2819" max="2819" width="16.28515625" style="252" customWidth="1"/>
    <col min="2820" max="2820" width="35.28515625" style="252" customWidth="1"/>
    <col min="2821" max="2821" width="16.5703125" style="252" customWidth="1"/>
    <col min="2822" max="3069" width="12.5703125" style="252" customWidth="1"/>
    <col min="3070" max="3072" width="11.42578125" style="252"/>
    <col min="3073" max="3073" width="17.5703125" style="252" customWidth="1"/>
    <col min="3074" max="3074" width="70.42578125" style="252" customWidth="1"/>
    <col min="3075" max="3075" width="16.28515625" style="252" customWidth="1"/>
    <col min="3076" max="3076" width="35.28515625" style="252" customWidth="1"/>
    <col min="3077" max="3077" width="16.5703125" style="252" customWidth="1"/>
    <col min="3078" max="3325" width="12.5703125" style="252" customWidth="1"/>
    <col min="3326" max="3328" width="11.42578125" style="252"/>
    <col min="3329" max="3329" width="17.5703125" style="252" customWidth="1"/>
    <col min="3330" max="3330" width="70.42578125" style="252" customWidth="1"/>
    <col min="3331" max="3331" width="16.28515625" style="252" customWidth="1"/>
    <col min="3332" max="3332" width="35.28515625" style="252" customWidth="1"/>
    <col min="3333" max="3333" width="16.5703125" style="252" customWidth="1"/>
    <col min="3334" max="3581" width="12.5703125" style="252" customWidth="1"/>
    <col min="3582" max="3584" width="11.42578125" style="252"/>
    <col min="3585" max="3585" width="17.5703125" style="252" customWidth="1"/>
    <col min="3586" max="3586" width="70.42578125" style="252" customWidth="1"/>
    <col min="3587" max="3587" width="16.28515625" style="252" customWidth="1"/>
    <col min="3588" max="3588" width="35.28515625" style="252" customWidth="1"/>
    <col min="3589" max="3589" width="16.5703125" style="252" customWidth="1"/>
    <col min="3590" max="3837" width="12.5703125" style="252" customWidth="1"/>
    <col min="3838" max="3840" width="11.42578125" style="252"/>
    <col min="3841" max="3841" width="17.5703125" style="252" customWidth="1"/>
    <col min="3842" max="3842" width="70.42578125" style="252" customWidth="1"/>
    <col min="3843" max="3843" width="16.28515625" style="252" customWidth="1"/>
    <col min="3844" max="3844" width="35.28515625" style="252" customWidth="1"/>
    <col min="3845" max="3845" width="16.5703125" style="252" customWidth="1"/>
    <col min="3846" max="4093" width="12.5703125" style="252" customWidth="1"/>
    <col min="4094" max="4096" width="11.42578125" style="252"/>
    <col min="4097" max="4097" width="17.5703125" style="252" customWidth="1"/>
    <col min="4098" max="4098" width="70.42578125" style="252" customWidth="1"/>
    <col min="4099" max="4099" width="16.28515625" style="252" customWidth="1"/>
    <col min="4100" max="4100" width="35.28515625" style="252" customWidth="1"/>
    <col min="4101" max="4101" width="16.5703125" style="252" customWidth="1"/>
    <col min="4102" max="4349" width="12.5703125" style="252" customWidth="1"/>
    <col min="4350" max="4352" width="11.42578125" style="252"/>
    <col min="4353" max="4353" width="17.5703125" style="252" customWidth="1"/>
    <col min="4354" max="4354" width="70.42578125" style="252" customWidth="1"/>
    <col min="4355" max="4355" width="16.28515625" style="252" customWidth="1"/>
    <col min="4356" max="4356" width="35.28515625" style="252" customWidth="1"/>
    <col min="4357" max="4357" width="16.5703125" style="252" customWidth="1"/>
    <col min="4358" max="4605" width="12.5703125" style="252" customWidth="1"/>
    <col min="4606" max="4608" width="11.42578125" style="252"/>
    <col min="4609" max="4609" width="17.5703125" style="252" customWidth="1"/>
    <col min="4610" max="4610" width="70.42578125" style="252" customWidth="1"/>
    <col min="4611" max="4611" width="16.28515625" style="252" customWidth="1"/>
    <col min="4612" max="4612" width="35.28515625" style="252" customWidth="1"/>
    <col min="4613" max="4613" width="16.5703125" style="252" customWidth="1"/>
    <col min="4614" max="4861" width="12.5703125" style="252" customWidth="1"/>
    <col min="4862" max="4864" width="11.42578125" style="252"/>
    <col min="4865" max="4865" width="17.5703125" style="252" customWidth="1"/>
    <col min="4866" max="4866" width="70.42578125" style="252" customWidth="1"/>
    <col min="4867" max="4867" width="16.28515625" style="252" customWidth="1"/>
    <col min="4868" max="4868" width="35.28515625" style="252" customWidth="1"/>
    <col min="4869" max="4869" width="16.5703125" style="252" customWidth="1"/>
    <col min="4870" max="5117" width="12.5703125" style="252" customWidth="1"/>
    <col min="5118" max="5120" width="11.42578125" style="252"/>
    <col min="5121" max="5121" width="17.5703125" style="252" customWidth="1"/>
    <col min="5122" max="5122" width="70.42578125" style="252" customWidth="1"/>
    <col min="5123" max="5123" width="16.28515625" style="252" customWidth="1"/>
    <col min="5124" max="5124" width="35.28515625" style="252" customWidth="1"/>
    <col min="5125" max="5125" width="16.5703125" style="252" customWidth="1"/>
    <col min="5126" max="5373" width="12.5703125" style="252" customWidth="1"/>
    <col min="5374" max="5376" width="11.42578125" style="252"/>
    <col min="5377" max="5377" width="17.5703125" style="252" customWidth="1"/>
    <col min="5378" max="5378" width="70.42578125" style="252" customWidth="1"/>
    <col min="5379" max="5379" width="16.28515625" style="252" customWidth="1"/>
    <col min="5380" max="5380" width="35.28515625" style="252" customWidth="1"/>
    <col min="5381" max="5381" width="16.5703125" style="252" customWidth="1"/>
    <col min="5382" max="5629" width="12.5703125" style="252" customWidth="1"/>
    <col min="5630" max="5632" width="11.42578125" style="252"/>
    <col min="5633" max="5633" width="17.5703125" style="252" customWidth="1"/>
    <col min="5634" max="5634" width="70.42578125" style="252" customWidth="1"/>
    <col min="5635" max="5635" width="16.28515625" style="252" customWidth="1"/>
    <col min="5636" max="5636" width="35.28515625" style="252" customWidth="1"/>
    <col min="5637" max="5637" width="16.5703125" style="252" customWidth="1"/>
    <col min="5638" max="5885" width="12.5703125" style="252" customWidth="1"/>
    <col min="5886" max="5888" width="11.42578125" style="252"/>
    <col min="5889" max="5889" width="17.5703125" style="252" customWidth="1"/>
    <col min="5890" max="5890" width="70.42578125" style="252" customWidth="1"/>
    <col min="5891" max="5891" width="16.28515625" style="252" customWidth="1"/>
    <col min="5892" max="5892" width="35.28515625" style="252" customWidth="1"/>
    <col min="5893" max="5893" width="16.5703125" style="252" customWidth="1"/>
    <col min="5894" max="6141" width="12.5703125" style="252" customWidth="1"/>
    <col min="6142" max="6144" width="11.42578125" style="252"/>
    <col min="6145" max="6145" width="17.5703125" style="252" customWidth="1"/>
    <col min="6146" max="6146" width="70.42578125" style="252" customWidth="1"/>
    <col min="6147" max="6147" width="16.28515625" style="252" customWidth="1"/>
    <col min="6148" max="6148" width="35.28515625" style="252" customWidth="1"/>
    <col min="6149" max="6149" width="16.5703125" style="252" customWidth="1"/>
    <col min="6150" max="6397" width="12.5703125" style="252" customWidth="1"/>
    <col min="6398" max="6400" width="11.42578125" style="252"/>
    <col min="6401" max="6401" width="17.5703125" style="252" customWidth="1"/>
    <col min="6402" max="6402" width="70.42578125" style="252" customWidth="1"/>
    <col min="6403" max="6403" width="16.28515625" style="252" customWidth="1"/>
    <col min="6404" max="6404" width="35.28515625" style="252" customWidth="1"/>
    <col min="6405" max="6405" width="16.5703125" style="252" customWidth="1"/>
    <col min="6406" max="6653" width="12.5703125" style="252" customWidth="1"/>
    <col min="6654" max="6656" width="11.42578125" style="252"/>
    <col min="6657" max="6657" width="17.5703125" style="252" customWidth="1"/>
    <col min="6658" max="6658" width="70.42578125" style="252" customWidth="1"/>
    <col min="6659" max="6659" width="16.28515625" style="252" customWidth="1"/>
    <col min="6660" max="6660" width="35.28515625" style="252" customWidth="1"/>
    <col min="6661" max="6661" width="16.5703125" style="252" customWidth="1"/>
    <col min="6662" max="6909" width="12.5703125" style="252" customWidth="1"/>
    <col min="6910" max="6912" width="11.42578125" style="252"/>
    <col min="6913" max="6913" width="17.5703125" style="252" customWidth="1"/>
    <col min="6914" max="6914" width="70.42578125" style="252" customWidth="1"/>
    <col min="6915" max="6915" width="16.28515625" style="252" customWidth="1"/>
    <col min="6916" max="6916" width="35.28515625" style="252" customWidth="1"/>
    <col min="6917" max="6917" width="16.5703125" style="252" customWidth="1"/>
    <col min="6918" max="7165" width="12.5703125" style="252" customWidth="1"/>
    <col min="7166" max="7168" width="11.42578125" style="252"/>
    <col min="7169" max="7169" width="17.5703125" style="252" customWidth="1"/>
    <col min="7170" max="7170" width="70.42578125" style="252" customWidth="1"/>
    <col min="7171" max="7171" width="16.28515625" style="252" customWidth="1"/>
    <col min="7172" max="7172" width="35.28515625" style="252" customWidth="1"/>
    <col min="7173" max="7173" width="16.5703125" style="252" customWidth="1"/>
    <col min="7174" max="7421" width="12.5703125" style="252" customWidth="1"/>
    <col min="7422" max="7424" width="11.42578125" style="252"/>
    <col min="7425" max="7425" width="17.5703125" style="252" customWidth="1"/>
    <col min="7426" max="7426" width="70.42578125" style="252" customWidth="1"/>
    <col min="7427" max="7427" width="16.28515625" style="252" customWidth="1"/>
    <col min="7428" max="7428" width="35.28515625" style="252" customWidth="1"/>
    <col min="7429" max="7429" width="16.5703125" style="252" customWidth="1"/>
    <col min="7430" max="7677" width="12.5703125" style="252" customWidth="1"/>
    <col min="7678" max="7680" width="11.42578125" style="252"/>
    <col min="7681" max="7681" width="17.5703125" style="252" customWidth="1"/>
    <col min="7682" max="7682" width="70.42578125" style="252" customWidth="1"/>
    <col min="7683" max="7683" width="16.28515625" style="252" customWidth="1"/>
    <col min="7684" max="7684" width="35.28515625" style="252" customWidth="1"/>
    <col min="7685" max="7685" width="16.5703125" style="252" customWidth="1"/>
    <col min="7686" max="7933" width="12.5703125" style="252" customWidth="1"/>
    <col min="7934" max="7936" width="11.42578125" style="252"/>
    <col min="7937" max="7937" width="17.5703125" style="252" customWidth="1"/>
    <col min="7938" max="7938" width="70.42578125" style="252" customWidth="1"/>
    <col min="7939" max="7939" width="16.28515625" style="252" customWidth="1"/>
    <col min="7940" max="7940" width="35.28515625" style="252" customWidth="1"/>
    <col min="7941" max="7941" width="16.5703125" style="252" customWidth="1"/>
    <col min="7942" max="8189" width="12.5703125" style="252" customWidth="1"/>
    <col min="8190" max="8192" width="11.42578125" style="252"/>
    <col min="8193" max="8193" width="17.5703125" style="252" customWidth="1"/>
    <col min="8194" max="8194" width="70.42578125" style="252" customWidth="1"/>
    <col min="8195" max="8195" width="16.28515625" style="252" customWidth="1"/>
    <col min="8196" max="8196" width="35.28515625" style="252" customWidth="1"/>
    <col min="8197" max="8197" width="16.5703125" style="252" customWidth="1"/>
    <col min="8198" max="8445" width="12.5703125" style="252" customWidth="1"/>
    <col min="8446" max="8448" width="11.42578125" style="252"/>
    <col min="8449" max="8449" width="17.5703125" style="252" customWidth="1"/>
    <col min="8450" max="8450" width="70.42578125" style="252" customWidth="1"/>
    <col min="8451" max="8451" width="16.28515625" style="252" customWidth="1"/>
    <col min="8452" max="8452" width="35.28515625" style="252" customWidth="1"/>
    <col min="8453" max="8453" width="16.5703125" style="252" customWidth="1"/>
    <col min="8454" max="8701" width="12.5703125" style="252" customWidth="1"/>
    <col min="8702" max="8704" width="11.42578125" style="252"/>
    <col min="8705" max="8705" width="17.5703125" style="252" customWidth="1"/>
    <col min="8706" max="8706" width="70.42578125" style="252" customWidth="1"/>
    <col min="8707" max="8707" width="16.28515625" style="252" customWidth="1"/>
    <col min="8708" max="8708" width="35.28515625" style="252" customWidth="1"/>
    <col min="8709" max="8709" width="16.5703125" style="252" customWidth="1"/>
    <col min="8710" max="8957" width="12.5703125" style="252" customWidth="1"/>
    <col min="8958" max="8960" width="11.42578125" style="252"/>
    <col min="8961" max="8961" width="17.5703125" style="252" customWidth="1"/>
    <col min="8962" max="8962" width="70.42578125" style="252" customWidth="1"/>
    <col min="8963" max="8963" width="16.28515625" style="252" customWidth="1"/>
    <col min="8964" max="8964" width="35.28515625" style="252" customWidth="1"/>
    <col min="8965" max="8965" width="16.5703125" style="252" customWidth="1"/>
    <col min="8966" max="9213" width="12.5703125" style="252" customWidth="1"/>
    <col min="9214" max="9216" width="11.42578125" style="252"/>
    <col min="9217" max="9217" width="17.5703125" style="252" customWidth="1"/>
    <col min="9218" max="9218" width="70.42578125" style="252" customWidth="1"/>
    <col min="9219" max="9219" width="16.28515625" style="252" customWidth="1"/>
    <col min="9220" max="9220" width="35.28515625" style="252" customWidth="1"/>
    <col min="9221" max="9221" width="16.5703125" style="252" customWidth="1"/>
    <col min="9222" max="9469" width="12.5703125" style="252" customWidth="1"/>
    <col min="9470" max="9472" width="11.42578125" style="252"/>
    <col min="9473" max="9473" width="17.5703125" style="252" customWidth="1"/>
    <col min="9474" max="9474" width="70.42578125" style="252" customWidth="1"/>
    <col min="9475" max="9475" width="16.28515625" style="252" customWidth="1"/>
    <col min="9476" max="9476" width="35.28515625" style="252" customWidth="1"/>
    <col min="9477" max="9477" width="16.5703125" style="252" customWidth="1"/>
    <col min="9478" max="9725" width="12.5703125" style="252" customWidth="1"/>
    <col min="9726" max="9728" width="11.42578125" style="252"/>
    <col min="9729" max="9729" width="17.5703125" style="252" customWidth="1"/>
    <col min="9730" max="9730" width="70.42578125" style="252" customWidth="1"/>
    <col min="9731" max="9731" width="16.28515625" style="252" customWidth="1"/>
    <col min="9732" max="9732" width="35.28515625" style="252" customWidth="1"/>
    <col min="9733" max="9733" width="16.5703125" style="252" customWidth="1"/>
    <col min="9734" max="9981" width="12.5703125" style="252" customWidth="1"/>
    <col min="9982" max="9984" width="11.42578125" style="252"/>
    <col min="9985" max="9985" width="17.5703125" style="252" customWidth="1"/>
    <col min="9986" max="9986" width="70.42578125" style="252" customWidth="1"/>
    <col min="9987" max="9987" width="16.28515625" style="252" customWidth="1"/>
    <col min="9988" max="9988" width="35.28515625" style="252" customWidth="1"/>
    <col min="9989" max="9989" width="16.5703125" style="252" customWidth="1"/>
    <col min="9990" max="10237" width="12.5703125" style="252" customWidth="1"/>
    <col min="10238" max="10240" width="11.42578125" style="252"/>
    <col min="10241" max="10241" width="17.5703125" style="252" customWidth="1"/>
    <col min="10242" max="10242" width="70.42578125" style="252" customWidth="1"/>
    <col min="10243" max="10243" width="16.28515625" style="252" customWidth="1"/>
    <col min="10244" max="10244" width="35.28515625" style="252" customWidth="1"/>
    <col min="10245" max="10245" width="16.5703125" style="252" customWidth="1"/>
    <col min="10246" max="10493" width="12.5703125" style="252" customWidth="1"/>
    <col min="10494" max="10496" width="11.42578125" style="252"/>
    <col min="10497" max="10497" width="17.5703125" style="252" customWidth="1"/>
    <col min="10498" max="10498" width="70.42578125" style="252" customWidth="1"/>
    <col min="10499" max="10499" width="16.28515625" style="252" customWidth="1"/>
    <col min="10500" max="10500" width="35.28515625" style="252" customWidth="1"/>
    <col min="10501" max="10501" width="16.5703125" style="252" customWidth="1"/>
    <col min="10502" max="10749" width="12.5703125" style="252" customWidth="1"/>
    <col min="10750" max="10752" width="11.42578125" style="252"/>
    <col min="10753" max="10753" width="17.5703125" style="252" customWidth="1"/>
    <col min="10754" max="10754" width="70.42578125" style="252" customWidth="1"/>
    <col min="10755" max="10755" width="16.28515625" style="252" customWidth="1"/>
    <col min="10756" max="10756" width="35.28515625" style="252" customWidth="1"/>
    <col min="10757" max="10757" width="16.5703125" style="252" customWidth="1"/>
    <col min="10758" max="11005" width="12.5703125" style="252" customWidth="1"/>
    <col min="11006" max="11008" width="11.42578125" style="252"/>
    <col min="11009" max="11009" width="17.5703125" style="252" customWidth="1"/>
    <col min="11010" max="11010" width="70.42578125" style="252" customWidth="1"/>
    <col min="11011" max="11011" width="16.28515625" style="252" customWidth="1"/>
    <col min="11012" max="11012" width="35.28515625" style="252" customWidth="1"/>
    <col min="11013" max="11013" width="16.5703125" style="252" customWidth="1"/>
    <col min="11014" max="11261" width="12.5703125" style="252" customWidth="1"/>
    <col min="11262" max="11264" width="11.42578125" style="252"/>
    <col min="11265" max="11265" width="17.5703125" style="252" customWidth="1"/>
    <col min="11266" max="11266" width="70.42578125" style="252" customWidth="1"/>
    <col min="11267" max="11267" width="16.28515625" style="252" customWidth="1"/>
    <col min="11268" max="11268" width="35.28515625" style="252" customWidth="1"/>
    <col min="11269" max="11269" width="16.5703125" style="252" customWidth="1"/>
    <col min="11270" max="11517" width="12.5703125" style="252" customWidth="1"/>
    <col min="11518" max="11520" width="11.42578125" style="252"/>
    <col min="11521" max="11521" width="17.5703125" style="252" customWidth="1"/>
    <col min="11522" max="11522" width="70.42578125" style="252" customWidth="1"/>
    <col min="11523" max="11523" width="16.28515625" style="252" customWidth="1"/>
    <col min="11524" max="11524" width="35.28515625" style="252" customWidth="1"/>
    <col min="11525" max="11525" width="16.5703125" style="252" customWidth="1"/>
    <col min="11526" max="11773" width="12.5703125" style="252" customWidth="1"/>
    <col min="11774" max="11776" width="11.42578125" style="252"/>
    <col min="11777" max="11777" width="17.5703125" style="252" customWidth="1"/>
    <col min="11778" max="11778" width="70.42578125" style="252" customWidth="1"/>
    <col min="11779" max="11779" width="16.28515625" style="252" customWidth="1"/>
    <col min="11780" max="11780" width="35.28515625" style="252" customWidth="1"/>
    <col min="11781" max="11781" width="16.5703125" style="252" customWidth="1"/>
    <col min="11782" max="12029" width="12.5703125" style="252" customWidth="1"/>
    <col min="12030" max="12032" width="11.42578125" style="252"/>
    <col min="12033" max="12033" width="17.5703125" style="252" customWidth="1"/>
    <col min="12034" max="12034" width="70.42578125" style="252" customWidth="1"/>
    <col min="12035" max="12035" width="16.28515625" style="252" customWidth="1"/>
    <col min="12036" max="12036" width="35.28515625" style="252" customWidth="1"/>
    <col min="12037" max="12037" width="16.5703125" style="252" customWidth="1"/>
    <col min="12038" max="12285" width="12.5703125" style="252" customWidth="1"/>
    <col min="12286" max="12288" width="11.42578125" style="252"/>
    <col min="12289" max="12289" width="17.5703125" style="252" customWidth="1"/>
    <col min="12290" max="12290" width="70.42578125" style="252" customWidth="1"/>
    <col min="12291" max="12291" width="16.28515625" style="252" customWidth="1"/>
    <col min="12292" max="12292" width="35.28515625" style="252" customWidth="1"/>
    <col min="12293" max="12293" width="16.5703125" style="252" customWidth="1"/>
    <col min="12294" max="12541" width="12.5703125" style="252" customWidth="1"/>
    <col min="12542" max="12544" width="11.42578125" style="252"/>
    <col min="12545" max="12545" width="17.5703125" style="252" customWidth="1"/>
    <col min="12546" max="12546" width="70.42578125" style="252" customWidth="1"/>
    <col min="12547" max="12547" width="16.28515625" style="252" customWidth="1"/>
    <col min="12548" max="12548" width="35.28515625" style="252" customWidth="1"/>
    <col min="12549" max="12549" width="16.5703125" style="252" customWidth="1"/>
    <col min="12550" max="12797" width="12.5703125" style="252" customWidth="1"/>
    <col min="12798" max="12800" width="11.42578125" style="252"/>
    <col min="12801" max="12801" width="17.5703125" style="252" customWidth="1"/>
    <col min="12802" max="12802" width="70.42578125" style="252" customWidth="1"/>
    <col min="12803" max="12803" width="16.28515625" style="252" customWidth="1"/>
    <col min="12804" max="12804" width="35.28515625" style="252" customWidth="1"/>
    <col min="12805" max="12805" width="16.5703125" style="252" customWidth="1"/>
    <col min="12806" max="13053" width="12.5703125" style="252" customWidth="1"/>
    <col min="13054" max="13056" width="11.42578125" style="252"/>
    <col min="13057" max="13057" width="17.5703125" style="252" customWidth="1"/>
    <col min="13058" max="13058" width="70.42578125" style="252" customWidth="1"/>
    <col min="13059" max="13059" width="16.28515625" style="252" customWidth="1"/>
    <col min="13060" max="13060" width="35.28515625" style="252" customWidth="1"/>
    <col min="13061" max="13061" width="16.5703125" style="252" customWidth="1"/>
    <col min="13062" max="13309" width="12.5703125" style="252" customWidth="1"/>
    <col min="13310" max="13312" width="11.42578125" style="252"/>
    <col min="13313" max="13313" width="17.5703125" style="252" customWidth="1"/>
    <col min="13314" max="13314" width="70.42578125" style="252" customWidth="1"/>
    <col min="13315" max="13315" width="16.28515625" style="252" customWidth="1"/>
    <col min="13316" max="13316" width="35.28515625" style="252" customWidth="1"/>
    <col min="13317" max="13317" width="16.5703125" style="252" customWidth="1"/>
    <col min="13318" max="13565" width="12.5703125" style="252" customWidth="1"/>
    <col min="13566" max="13568" width="11.42578125" style="252"/>
    <col min="13569" max="13569" width="17.5703125" style="252" customWidth="1"/>
    <col min="13570" max="13570" width="70.42578125" style="252" customWidth="1"/>
    <col min="13571" max="13571" width="16.28515625" style="252" customWidth="1"/>
    <col min="13572" max="13572" width="35.28515625" style="252" customWidth="1"/>
    <col min="13573" max="13573" width="16.5703125" style="252" customWidth="1"/>
    <col min="13574" max="13821" width="12.5703125" style="252" customWidth="1"/>
    <col min="13822" max="13824" width="11.42578125" style="252"/>
    <col min="13825" max="13825" width="17.5703125" style="252" customWidth="1"/>
    <col min="13826" max="13826" width="70.42578125" style="252" customWidth="1"/>
    <col min="13827" max="13827" width="16.28515625" style="252" customWidth="1"/>
    <col min="13828" max="13828" width="35.28515625" style="252" customWidth="1"/>
    <col min="13829" max="13829" width="16.5703125" style="252" customWidth="1"/>
    <col min="13830" max="14077" width="12.5703125" style="252" customWidth="1"/>
    <col min="14078" max="14080" width="11.42578125" style="252"/>
    <col min="14081" max="14081" width="17.5703125" style="252" customWidth="1"/>
    <col min="14082" max="14082" width="70.42578125" style="252" customWidth="1"/>
    <col min="14083" max="14083" width="16.28515625" style="252" customWidth="1"/>
    <col min="14084" max="14084" width="35.28515625" style="252" customWidth="1"/>
    <col min="14085" max="14085" width="16.5703125" style="252" customWidth="1"/>
    <col min="14086" max="14333" width="12.5703125" style="252" customWidth="1"/>
    <col min="14334" max="14336" width="11.42578125" style="252"/>
    <col min="14337" max="14337" width="17.5703125" style="252" customWidth="1"/>
    <col min="14338" max="14338" width="70.42578125" style="252" customWidth="1"/>
    <col min="14339" max="14339" width="16.28515625" style="252" customWidth="1"/>
    <col min="14340" max="14340" width="35.28515625" style="252" customWidth="1"/>
    <col min="14341" max="14341" width="16.5703125" style="252" customWidth="1"/>
    <col min="14342" max="14589" width="12.5703125" style="252" customWidth="1"/>
    <col min="14590" max="14592" width="11.42578125" style="252"/>
    <col min="14593" max="14593" width="17.5703125" style="252" customWidth="1"/>
    <col min="14594" max="14594" width="70.42578125" style="252" customWidth="1"/>
    <col min="14595" max="14595" width="16.28515625" style="252" customWidth="1"/>
    <col min="14596" max="14596" width="35.28515625" style="252" customWidth="1"/>
    <col min="14597" max="14597" width="16.5703125" style="252" customWidth="1"/>
    <col min="14598" max="14845" width="12.5703125" style="252" customWidth="1"/>
    <col min="14846" max="14848" width="11.42578125" style="252"/>
    <col min="14849" max="14849" width="17.5703125" style="252" customWidth="1"/>
    <col min="14850" max="14850" width="70.42578125" style="252" customWidth="1"/>
    <col min="14851" max="14851" width="16.28515625" style="252" customWidth="1"/>
    <col min="14852" max="14852" width="35.28515625" style="252" customWidth="1"/>
    <col min="14853" max="14853" width="16.5703125" style="252" customWidth="1"/>
    <col min="14854" max="15101" width="12.5703125" style="252" customWidth="1"/>
    <col min="15102" max="15104" width="11.42578125" style="252"/>
    <col min="15105" max="15105" width="17.5703125" style="252" customWidth="1"/>
    <col min="15106" max="15106" width="70.42578125" style="252" customWidth="1"/>
    <col min="15107" max="15107" width="16.28515625" style="252" customWidth="1"/>
    <col min="15108" max="15108" width="35.28515625" style="252" customWidth="1"/>
    <col min="15109" max="15109" width="16.5703125" style="252" customWidth="1"/>
    <col min="15110" max="15357" width="12.5703125" style="252" customWidth="1"/>
    <col min="15358" max="15360" width="11.42578125" style="252"/>
    <col min="15361" max="15361" width="17.5703125" style="252" customWidth="1"/>
    <col min="15362" max="15362" width="70.42578125" style="252" customWidth="1"/>
    <col min="15363" max="15363" width="16.28515625" style="252" customWidth="1"/>
    <col min="15364" max="15364" width="35.28515625" style="252" customWidth="1"/>
    <col min="15365" max="15365" width="16.5703125" style="252" customWidth="1"/>
    <col min="15366" max="15613" width="12.5703125" style="252" customWidth="1"/>
    <col min="15614" max="15616" width="11.42578125" style="252"/>
    <col min="15617" max="15617" width="17.5703125" style="252" customWidth="1"/>
    <col min="15618" max="15618" width="70.42578125" style="252" customWidth="1"/>
    <col min="15619" max="15619" width="16.28515625" style="252" customWidth="1"/>
    <col min="15620" max="15620" width="35.28515625" style="252" customWidth="1"/>
    <col min="15621" max="15621" width="16.5703125" style="252" customWidth="1"/>
    <col min="15622" max="15869" width="12.5703125" style="252" customWidth="1"/>
    <col min="15870" max="15872" width="11.42578125" style="252"/>
    <col min="15873" max="15873" width="17.5703125" style="252" customWidth="1"/>
    <col min="15874" max="15874" width="70.42578125" style="252" customWidth="1"/>
    <col min="15875" max="15875" width="16.28515625" style="252" customWidth="1"/>
    <col min="15876" max="15876" width="35.28515625" style="252" customWidth="1"/>
    <col min="15877" max="15877" width="16.5703125" style="252" customWidth="1"/>
    <col min="15878" max="16125" width="12.5703125" style="252" customWidth="1"/>
    <col min="16126" max="16128" width="11.42578125" style="252"/>
    <col min="16129" max="16129" width="17.5703125" style="252" customWidth="1"/>
    <col min="16130" max="16130" width="70.42578125" style="252" customWidth="1"/>
    <col min="16131" max="16131" width="16.28515625" style="252" customWidth="1"/>
    <col min="16132" max="16132" width="35.28515625" style="252" customWidth="1"/>
    <col min="16133" max="16133" width="16.5703125" style="252" customWidth="1"/>
    <col min="16134" max="16381" width="12.5703125" style="252" customWidth="1"/>
    <col min="16382" max="16384" width="11.42578125" style="252"/>
  </cols>
  <sheetData>
    <row r="1" spans="1:10" ht="15.75" customHeight="1">
      <c r="A1" s="249" t="s">
        <v>4</v>
      </c>
      <c r="B1" s="1552" t="s">
        <v>467</v>
      </c>
      <c r="C1" s="1552"/>
      <c r="D1" s="1552"/>
      <c r="E1" s="250"/>
      <c r="F1" s="251"/>
      <c r="G1" s="251"/>
      <c r="H1" s="251"/>
      <c r="I1" s="251"/>
      <c r="J1" s="251"/>
    </row>
    <row r="2" spans="1:10" ht="15.75" customHeight="1">
      <c r="A2" s="249"/>
      <c r="B2" s="250"/>
      <c r="C2" s="250"/>
      <c r="D2" s="250"/>
      <c r="E2" s="250"/>
      <c r="F2" s="251"/>
      <c r="G2" s="251"/>
      <c r="H2" s="251"/>
      <c r="I2" s="251"/>
      <c r="J2" s="251"/>
    </row>
    <row r="3" spans="1:10" ht="15.75" customHeight="1">
      <c r="A3" s="250" t="s">
        <v>4</v>
      </c>
      <c r="B3" s="253" t="s">
        <v>4</v>
      </c>
      <c r="C3" s="250"/>
      <c r="D3" s="250"/>
      <c r="E3" s="254" t="s">
        <v>468</v>
      </c>
      <c r="F3" s="250"/>
    </row>
    <row r="4" spans="1:10" ht="15.75" customHeight="1">
      <c r="E4" s="255" t="s">
        <v>124</v>
      </c>
    </row>
    <row r="5" spans="1:10" ht="15.75" customHeight="1">
      <c r="A5" s="256" t="s">
        <v>469</v>
      </c>
      <c r="B5" s="257" t="s">
        <v>470</v>
      </c>
      <c r="E5" s="1168">
        <v>5</v>
      </c>
      <c r="F5" s="258"/>
    </row>
    <row r="6" spans="1:10" ht="15.75" customHeight="1">
      <c r="A6" s="256" t="s">
        <v>4</v>
      </c>
      <c r="B6" s="257" t="s">
        <v>4</v>
      </c>
      <c r="E6" s="1169" t="s">
        <v>4</v>
      </c>
      <c r="F6" s="259"/>
    </row>
    <row r="7" spans="1:10" ht="15.75" customHeight="1">
      <c r="A7" s="256" t="s">
        <v>471</v>
      </c>
      <c r="B7" s="257" t="s">
        <v>731</v>
      </c>
      <c r="E7" s="1168">
        <v>10</v>
      </c>
      <c r="F7" s="258"/>
    </row>
    <row r="8" spans="1:10" ht="15.75" customHeight="1">
      <c r="A8" s="260"/>
      <c r="B8" s="257" t="s">
        <v>4</v>
      </c>
      <c r="E8" s="1170" t="s">
        <v>4</v>
      </c>
      <c r="F8" s="72"/>
    </row>
    <row r="9" spans="1:10" ht="15.75" customHeight="1">
      <c r="A9" s="256" t="s">
        <v>472</v>
      </c>
      <c r="B9" s="257" t="s">
        <v>473</v>
      </c>
      <c r="E9" s="1168">
        <v>12</v>
      </c>
      <c r="F9" s="258"/>
    </row>
    <row r="10" spans="1:10" ht="15.75" customHeight="1">
      <c r="A10" s="260"/>
      <c r="E10" s="1170"/>
      <c r="F10" s="72"/>
    </row>
    <row r="11" spans="1:10" ht="15.75" customHeight="1">
      <c r="A11" s="256" t="s">
        <v>474</v>
      </c>
      <c r="B11" s="257" t="s">
        <v>475</v>
      </c>
      <c r="E11" s="1168">
        <v>15</v>
      </c>
      <c r="F11" s="258"/>
    </row>
    <row r="12" spans="1:10" ht="15.75" customHeight="1">
      <c r="A12" s="260"/>
      <c r="E12" s="1170"/>
      <c r="F12" s="72"/>
    </row>
    <row r="13" spans="1:10" ht="15.75" customHeight="1">
      <c r="A13" s="256" t="s">
        <v>476</v>
      </c>
      <c r="B13" s="257" t="s">
        <v>477</v>
      </c>
      <c r="E13" s="1168">
        <v>18</v>
      </c>
      <c r="F13" s="258"/>
    </row>
    <row r="14" spans="1:10" ht="15.75" customHeight="1">
      <c r="A14" s="260"/>
      <c r="E14" s="1170"/>
      <c r="F14" s="72"/>
    </row>
    <row r="15" spans="1:10" ht="15.75" customHeight="1">
      <c r="A15" s="256" t="s">
        <v>478</v>
      </c>
      <c r="B15" s="257" t="s">
        <v>479</v>
      </c>
      <c r="E15" s="1170">
        <v>20</v>
      </c>
      <c r="F15" s="72"/>
    </row>
    <row r="16" spans="1:10" ht="15.75" customHeight="1">
      <c r="A16" s="260"/>
      <c r="E16" s="1170"/>
      <c r="F16" s="72"/>
    </row>
    <row r="17" spans="1:6" ht="15.75" customHeight="1">
      <c r="A17" s="256" t="s">
        <v>480</v>
      </c>
      <c r="B17" s="257" t="s">
        <v>481</v>
      </c>
      <c r="E17" s="1168">
        <v>22</v>
      </c>
      <c r="F17" s="258"/>
    </row>
    <row r="18" spans="1:6" ht="15.75" customHeight="1">
      <c r="A18" s="260"/>
      <c r="E18" s="1170"/>
      <c r="F18" s="72"/>
    </row>
    <row r="19" spans="1:6" ht="15.75" customHeight="1">
      <c r="A19" s="256" t="s">
        <v>482</v>
      </c>
      <c r="B19" s="257" t="s">
        <v>483</v>
      </c>
      <c r="E19" s="1168">
        <v>28</v>
      </c>
      <c r="F19" s="258"/>
    </row>
    <row r="20" spans="1:6" ht="15.75" customHeight="1">
      <c r="A20" s="256"/>
      <c r="B20" s="257"/>
      <c r="E20" s="1168"/>
      <c r="F20" s="258"/>
    </row>
    <row r="21" spans="1:6" ht="15.75" customHeight="1">
      <c r="A21" s="256" t="s">
        <v>484</v>
      </c>
      <c r="B21" s="257" t="s">
        <v>485</v>
      </c>
      <c r="E21" s="1168">
        <v>42</v>
      </c>
      <c r="F21" s="258"/>
    </row>
    <row r="22" spans="1:6" ht="15.75" customHeight="1">
      <c r="A22" s="256"/>
      <c r="B22" s="257"/>
      <c r="E22" s="1168"/>
      <c r="F22" s="258"/>
    </row>
    <row r="23" spans="1:6" ht="15.75" customHeight="1">
      <c r="A23" s="256" t="s">
        <v>486</v>
      </c>
      <c r="B23" s="257" t="s">
        <v>487</v>
      </c>
      <c r="E23" s="1168">
        <v>47</v>
      </c>
      <c r="F23" s="258"/>
    </row>
    <row r="24" spans="1:6" ht="15.75" customHeight="1">
      <c r="B24" s="257"/>
      <c r="E24" s="1170"/>
      <c r="F24" s="72"/>
    </row>
    <row r="25" spans="1:6" ht="15.75">
      <c r="A25" s="261" t="s">
        <v>488</v>
      </c>
      <c r="B25" s="262" t="s">
        <v>489</v>
      </c>
      <c r="C25" s="263"/>
      <c r="D25" s="263"/>
      <c r="E25" s="1168">
        <v>50</v>
      </c>
      <c r="F25" s="264"/>
    </row>
    <row r="26" spans="1:6" ht="15.75">
      <c r="A26" s="265"/>
      <c r="B26" s="262"/>
      <c r="C26" s="263"/>
      <c r="D26" s="263"/>
      <c r="E26" s="1168"/>
      <c r="F26" s="264"/>
    </row>
    <row r="27" spans="1:6" ht="15.75">
      <c r="A27" s="261" t="s">
        <v>490</v>
      </c>
      <c r="B27" s="266" t="s">
        <v>491</v>
      </c>
      <c r="C27" s="263"/>
      <c r="D27" s="263"/>
      <c r="E27" s="1168">
        <v>52</v>
      </c>
      <c r="F27" s="264"/>
    </row>
    <row r="28" spans="1:6" ht="15.75">
      <c r="A28" s="265"/>
      <c r="B28" s="262"/>
      <c r="E28" s="1168"/>
      <c r="F28" s="264"/>
    </row>
    <row r="29" spans="1:6" ht="15.75">
      <c r="A29" s="261" t="s">
        <v>492</v>
      </c>
      <c r="B29" s="266" t="s">
        <v>493</v>
      </c>
      <c r="E29" s="1168">
        <v>55</v>
      </c>
      <c r="F29" s="264"/>
    </row>
    <row r="30" spans="1:6" ht="15.75">
      <c r="A30" s="265"/>
      <c r="B30" s="262"/>
      <c r="E30" s="1168"/>
      <c r="F30" s="264"/>
    </row>
    <row r="31" spans="1:6" ht="15.75">
      <c r="A31" s="265" t="s">
        <v>494</v>
      </c>
      <c r="B31" s="266" t="s">
        <v>495</v>
      </c>
      <c r="E31" s="1168">
        <v>56</v>
      </c>
      <c r="F31" s="264"/>
    </row>
    <row r="32" spans="1:6" ht="15.75">
      <c r="A32" s="265"/>
      <c r="B32" s="262"/>
      <c r="E32" s="1168" t="s">
        <v>4</v>
      </c>
      <c r="F32" s="264"/>
    </row>
    <row r="33" spans="1:6" ht="15.75">
      <c r="A33" s="265" t="s">
        <v>496</v>
      </c>
      <c r="B33" s="266" t="s">
        <v>497</v>
      </c>
      <c r="C33" s="263"/>
      <c r="D33" s="263"/>
      <c r="E33" s="1168">
        <v>57</v>
      </c>
      <c r="F33" s="264"/>
    </row>
    <row r="34" spans="1:6" ht="15.75">
      <c r="A34" s="261"/>
      <c r="B34" s="262"/>
      <c r="C34" s="263"/>
      <c r="D34" s="263"/>
      <c r="E34" s="1168"/>
      <c r="F34" s="264"/>
    </row>
    <row r="35" spans="1:6" ht="15.75">
      <c r="A35" s="265" t="s">
        <v>498</v>
      </c>
      <c r="B35" s="267" t="s">
        <v>499</v>
      </c>
      <c r="C35" s="263"/>
      <c r="D35" s="263"/>
      <c r="E35" s="1168">
        <v>59</v>
      </c>
      <c r="F35" s="264"/>
    </row>
    <row r="36" spans="1:6">
      <c r="E36" s="1168"/>
      <c r="F36" s="258"/>
    </row>
    <row r="37" spans="1:6" ht="15.75">
      <c r="A37" s="265" t="s">
        <v>500</v>
      </c>
      <c r="B37" s="257" t="s">
        <v>501</v>
      </c>
      <c r="C37" s="267"/>
      <c r="E37" s="1171">
        <v>60</v>
      </c>
      <c r="F37" s="268"/>
    </row>
    <row r="38" spans="1:6" ht="15.75">
      <c r="A38" s="269"/>
      <c r="E38" s="1168"/>
      <c r="F38" s="258"/>
    </row>
    <row r="39" spans="1:6" ht="15.75">
      <c r="A39" s="265" t="s">
        <v>502</v>
      </c>
      <c r="B39" s="257" t="s">
        <v>503</v>
      </c>
      <c r="E39" s="1171">
        <v>61</v>
      </c>
      <c r="F39" s="268"/>
    </row>
    <row r="40" spans="1:6" ht="15.75">
      <c r="A40" s="269"/>
      <c r="E40" s="1168"/>
      <c r="F40" s="258"/>
    </row>
    <row r="41" spans="1:6" ht="15.75">
      <c r="A41" s="265" t="s">
        <v>504</v>
      </c>
      <c r="B41" s="257" t="s">
        <v>505</v>
      </c>
      <c r="E41" s="1171">
        <v>63</v>
      </c>
      <c r="F41" s="268"/>
    </row>
    <row r="42" spans="1:6">
      <c r="E42" s="1171"/>
    </row>
    <row r="43" spans="1:6" ht="15.75">
      <c r="A43" s="265" t="s">
        <v>506</v>
      </c>
      <c r="B43" s="257" t="s">
        <v>507</v>
      </c>
      <c r="C43"/>
      <c r="E43" s="1171">
        <v>74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topLeftCell="A4" zoomScale="75" zoomScaleNormal="75" workbookViewId="0">
      <selection activeCell="AA38" sqref="AA38"/>
    </sheetView>
  </sheetViews>
  <sheetFormatPr defaultRowHeight="12.75"/>
  <sheetData>
    <row r="9" spans="1:3" ht="15">
      <c r="A9" s="246" t="s">
        <v>508</v>
      </c>
      <c r="B9" s="246"/>
      <c r="C9" s="246"/>
    </row>
    <row r="10" spans="1:3" ht="15">
      <c r="A10" s="246"/>
      <c r="B10" s="246"/>
      <c r="C10" s="246"/>
    </row>
    <row r="20" spans="2:13" ht="20.45" customHeight="1">
      <c r="B20" s="1549" t="s">
        <v>509</v>
      </c>
      <c r="C20" s="1549"/>
      <c r="D20" s="1549"/>
      <c r="E20" s="1549"/>
      <c r="F20" s="1549"/>
      <c r="G20" s="1549"/>
      <c r="H20" s="1549"/>
      <c r="I20" s="1549"/>
      <c r="J20" s="1549"/>
      <c r="K20" s="1549"/>
      <c r="L20" s="1549"/>
      <c r="M20" s="1549"/>
    </row>
    <row r="21" spans="2:13"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</row>
    <row r="22" spans="2:13" ht="20.45" customHeight="1">
      <c r="B22" s="1549"/>
      <c r="C22" s="1549"/>
      <c r="D22" s="1549"/>
      <c r="E22" s="1549"/>
      <c r="F22" s="1549"/>
      <c r="G22" s="1549"/>
      <c r="H22" s="1549"/>
      <c r="I22" s="1549"/>
      <c r="J22" s="1549"/>
      <c r="K22" s="1549"/>
      <c r="L22" s="1549"/>
      <c r="M22" s="1549"/>
    </row>
    <row r="38" spans="1:14" s="248" customFormat="1" ht="18">
      <c r="A38" s="1551"/>
      <c r="B38" s="1551"/>
      <c r="C38" s="1551"/>
      <c r="D38" s="1551"/>
      <c r="E38" s="1551"/>
      <c r="F38" s="1551"/>
      <c r="G38" s="1551"/>
      <c r="H38" s="1551"/>
      <c r="I38" s="1551"/>
      <c r="J38" s="1551"/>
      <c r="K38" s="1551"/>
      <c r="L38" s="1551"/>
      <c r="M38" s="1551"/>
      <c r="N38" s="1551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topLeftCell="A7" zoomScaleNormal="100" zoomScaleSheetLayoutView="75" workbookViewId="0">
      <selection activeCell="P25" sqref="P25"/>
    </sheetView>
  </sheetViews>
  <sheetFormatPr defaultColWidth="9.28515625" defaultRowHeight="14.25"/>
  <cols>
    <col min="1" max="1" width="53" style="1178" customWidth="1"/>
    <col min="2" max="2" width="18" style="1178" bestFit="1" customWidth="1"/>
    <col min="3" max="5" width="15.85546875" style="1178" customWidth="1"/>
    <col min="6" max="8" width="12.28515625" style="1178" customWidth="1"/>
    <col min="9" max="10" width="9.28515625" style="1178"/>
    <col min="11" max="12" width="9.28515625" style="1218"/>
    <col min="13" max="252" width="9.28515625" style="1178"/>
    <col min="253" max="253" width="53" style="1178" customWidth="1"/>
    <col min="254" max="254" width="18" style="1178" bestFit="1" customWidth="1"/>
    <col min="255" max="257" width="15.85546875" style="1178" customWidth="1"/>
    <col min="258" max="260" width="12.28515625" style="1178" customWidth="1"/>
    <col min="261" max="262" width="9.28515625" style="1178"/>
    <col min="263" max="263" width="15" style="1178" customWidth="1"/>
    <col min="264" max="264" width="15.5703125" style="1178" bestFit="1" customWidth="1"/>
    <col min="265" max="265" width="13.5703125" style="1178" customWidth="1"/>
    <col min="266" max="508" width="9.28515625" style="1178"/>
    <col min="509" max="509" width="53" style="1178" customWidth="1"/>
    <col min="510" max="510" width="18" style="1178" bestFit="1" customWidth="1"/>
    <col min="511" max="513" width="15.85546875" style="1178" customWidth="1"/>
    <col min="514" max="516" width="12.28515625" style="1178" customWidth="1"/>
    <col min="517" max="518" width="9.28515625" style="1178"/>
    <col min="519" max="519" width="15" style="1178" customWidth="1"/>
    <col min="520" max="520" width="15.5703125" style="1178" bestFit="1" customWidth="1"/>
    <col min="521" max="521" width="13.5703125" style="1178" customWidth="1"/>
    <col min="522" max="764" width="9.28515625" style="1178"/>
    <col min="765" max="765" width="53" style="1178" customWidth="1"/>
    <col min="766" max="766" width="18" style="1178" bestFit="1" customWidth="1"/>
    <col min="767" max="769" width="15.85546875" style="1178" customWidth="1"/>
    <col min="770" max="772" width="12.28515625" style="1178" customWidth="1"/>
    <col min="773" max="774" width="9.28515625" style="1178"/>
    <col min="775" max="775" width="15" style="1178" customWidth="1"/>
    <col min="776" max="776" width="15.5703125" style="1178" bestFit="1" customWidth="1"/>
    <col min="777" max="777" width="13.5703125" style="1178" customWidth="1"/>
    <col min="778" max="1020" width="9.28515625" style="1178"/>
    <col min="1021" max="1021" width="53" style="1178" customWidth="1"/>
    <col min="1022" max="1022" width="18" style="1178" bestFit="1" customWidth="1"/>
    <col min="1023" max="1025" width="15.85546875" style="1178" customWidth="1"/>
    <col min="1026" max="1028" width="12.28515625" style="1178" customWidth="1"/>
    <col min="1029" max="1030" width="9.28515625" style="1178"/>
    <col min="1031" max="1031" width="15" style="1178" customWidth="1"/>
    <col min="1032" max="1032" width="15.5703125" style="1178" bestFit="1" customWidth="1"/>
    <col min="1033" max="1033" width="13.5703125" style="1178" customWidth="1"/>
    <col min="1034" max="1276" width="9.28515625" style="1178"/>
    <col min="1277" max="1277" width="53" style="1178" customWidth="1"/>
    <col min="1278" max="1278" width="18" style="1178" bestFit="1" customWidth="1"/>
    <col min="1279" max="1281" width="15.85546875" style="1178" customWidth="1"/>
    <col min="1282" max="1284" width="12.28515625" style="1178" customWidth="1"/>
    <col min="1285" max="1286" width="9.28515625" style="1178"/>
    <col min="1287" max="1287" width="15" style="1178" customWidth="1"/>
    <col min="1288" max="1288" width="15.5703125" style="1178" bestFit="1" customWidth="1"/>
    <col min="1289" max="1289" width="13.5703125" style="1178" customWidth="1"/>
    <col min="1290" max="1532" width="9.28515625" style="1178"/>
    <col min="1533" max="1533" width="53" style="1178" customWidth="1"/>
    <col min="1534" max="1534" width="18" style="1178" bestFit="1" customWidth="1"/>
    <col min="1535" max="1537" width="15.85546875" style="1178" customWidth="1"/>
    <col min="1538" max="1540" width="12.28515625" style="1178" customWidth="1"/>
    <col min="1541" max="1542" width="9.28515625" style="1178"/>
    <col min="1543" max="1543" width="15" style="1178" customWidth="1"/>
    <col min="1544" max="1544" width="15.5703125" style="1178" bestFit="1" customWidth="1"/>
    <col min="1545" max="1545" width="13.5703125" style="1178" customWidth="1"/>
    <col min="1546" max="1788" width="9.28515625" style="1178"/>
    <col min="1789" max="1789" width="53" style="1178" customWidth="1"/>
    <col min="1790" max="1790" width="18" style="1178" bestFit="1" customWidth="1"/>
    <col min="1791" max="1793" width="15.85546875" style="1178" customWidth="1"/>
    <col min="1794" max="1796" width="12.28515625" style="1178" customWidth="1"/>
    <col min="1797" max="1798" width="9.28515625" style="1178"/>
    <col min="1799" max="1799" width="15" style="1178" customWidth="1"/>
    <col min="1800" max="1800" width="15.5703125" style="1178" bestFit="1" customWidth="1"/>
    <col min="1801" max="1801" width="13.5703125" style="1178" customWidth="1"/>
    <col min="1802" max="2044" width="9.28515625" style="1178"/>
    <col min="2045" max="2045" width="53" style="1178" customWidth="1"/>
    <col min="2046" max="2046" width="18" style="1178" bestFit="1" customWidth="1"/>
    <col min="2047" max="2049" width="15.85546875" style="1178" customWidth="1"/>
    <col min="2050" max="2052" width="12.28515625" style="1178" customWidth="1"/>
    <col min="2053" max="2054" width="9.28515625" style="1178"/>
    <col min="2055" max="2055" width="15" style="1178" customWidth="1"/>
    <col min="2056" max="2056" width="15.5703125" style="1178" bestFit="1" customWidth="1"/>
    <col min="2057" max="2057" width="13.5703125" style="1178" customWidth="1"/>
    <col min="2058" max="2300" width="9.28515625" style="1178"/>
    <col min="2301" max="2301" width="53" style="1178" customWidth="1"/>
    <col min="2302" max="2302" width="18" style="1178" bestFit="1" customWidth="1"/>
    <col min="2303" max="2305" width="15.85546875" style="1178" customWidth="1"/>
    <col min="2306" max="2308" width="12.28515625" style="1178" customWidth="1"/>
    <col min="2309" max="2310" width="9.28515625" style="1178"/>
    <col min="2311" max="2311" width="15" style="1178" customWidth="1"/>
    <col min="2312" max="2312" width="15.5703125" style="1178" bestFit="1" customWidth="1"/>
    <col min="2313" max="2313" width="13.5703125" style="1178" customWidth="1"/>
    <col min="2314" max="2556" width="9.28515625" style="1178"/>
    <col min="2557" max="2557" width="53" style="1178" customWidth="1"/>
    <col min="2558" max="2558" width="18" style="1178" bestFit="1" customWidth="1"/>
    <col min="2559" max="2561" width="15.85546875" style="1178" customWidth="1"/>
    <col min="2562" max="2564" width="12.28515625" style="1178" customWidth="1"/>
    <col min="2565" max="2566" width="9.28515625" style="1178"/>
    <col min="2567" max="2567" width="15" style="1178" customWidth="1"/>
    <col min="2568" max="2568" width="15.5703125" style="1178" bestFit="1" customWidth="1"/>
    <col min="2569" max="2569" width="13.5703125" style="1178" customWidth="1"/>
    <col min="2570" max="2812" width="9.28515625" style="1178"/>
    <col min="2813" max="2813" width="53" style="1178" customWidth="1"/>
    <col min="2814" max="2814" width="18" style="1178" bestFit="1" customWidth="1"/>
    <col min="2815" max="2817" width="15.85546875" style="1178" customWidth="1"/>
    <col min="2818" max="2820" width="12.28515625" style="1178" customWidth="1"/>
    <col min="2821" max="2822" width="9.28515625" style="1178"/>
    <col min="2823" max="2823" width="15" style="1178" customWidth="1"/>
    <col min="2824" max="2824" width="15.5703125" style="1178" bestFit="1" customWidth="1"/>
    <col min="2825" max="2825" width="13.5703125" style="1178" customWidth="1"/>
    <col min="2826" max="3068" width="9.28515625" style="1178"/>
    <col min="3069" max="3069" width="53" style="1178" customWidth="1"/>
    <col min="3070" max="3070" width="18" style="1178" bestFit="1" customWidth="1"/>
    <col min="3071" max="3073" width="15.85546875" style="1178" customWidth="1"/>
    <col min="3074" max="3076" width="12.28515625" style="1178" customWidth="1"/>
    <col min="3077" max="3078" width="9.28515625" style="1178"/>
    <col min="3079" max="3079" width="15" style="1178" customWidth="1"/>
    <col min="3080" max="3080" width="15.5703125" style="1178" bestFit="1" customWidth="1"/>
    <col min="3081" max="3081" width="13.5703125" style="1178" customWidth="1"/>
    <col min="3082" max="3324" width="9.28515625" style="1178"/>
    <col min="3325" max="3325" width="53" style="1178" customWidth="1"/>
    <col min="3326" max="3326" width="18" style="1178" bestFit="1" customWidth="1"/>
    <col min="3327" max="3329" width="15.85546875" style="1178" customWidth="1"/>
    <col min="3330" max="3332" width="12.28515625" style="1178" customWidth="1"/>
    <col min="3333" max="3334" width="9.28515625" style="1178"/>
    <col min="3335" max="3335" width="15" style="1178" customWidth="1"/>
    <col min="3336" max="3336" width="15.5703125" style="1178" bestFit="1" customWidth="1"/>
    <col min="3337" max="3337" width="13.5703125" style="1178" customWidth="1"/>
    <col min="3338" max="3580" width="9.28515625" style="1178"/>
    <col min="3581" max="3581" width="53" style="1178" customWidth="1"/>
    <col min="3582" max="3582" width="18" style="1178" bestFit="1" customWidth="1"/>
    <col min="3583" max="3585" width="15.85546875" style="1178" customWidth="1"/>
    <col min="3586" max="3588" width="12.28515625" style="1178" customWidth="1"/>
    <col min="3589" max="3590" width="9.28515625" style="1178"/>
    <col min="3591" max="3591" width="15" style="1178" customWidth="1"/>
    <col min="3592" max="3592" width="15.5703125" style="1178" bestFit="1" customWidth="1"/>
    <col min="3593" max="3593" width="13.5703125" style="1178" customWidth="1"/>
    <col min="3594" max="3836" width="9.28515625" style="1178"/>
    <col min="3837" max="3837" width="53" style="1178" customWidth="1"/>
    <col min="3838" max="3838" width="18" style="1178" bestFit="1" customWidth="1"/>
    <col min="3839" max="3841" width="15.85546875" style="1178" customWidth="1"/>
    <col min="3842" max="3844" width="12.28515625" style="1178" customWidth="1"/>
    <col min="3845" max="3846" width="9.28515625" style="1178"/>
    <col min="3847" max="3847" width="15" style="1178" customWidth="1"/>
    <col min="3848" max="3848" width="15.5703125" style="1178" bestFit="1" customWidth="1"/>
    <col min="3849" max="3849" width="13.5703125" style="1178" customWidth="1"/>
    <col min="3850" max="4092" width="9.28515625" style="1178"/>
    <col min="4093" max="4093" width="53" style="1178" customWidth="1"/>
    <col min="4094" max="4094" width="18" style="1178" bestFit="1" customWidth="1"/>
    <col min="4095" max="4097" width="15.85546875" style="1178" customWidth="1"/>
    <col min="4098" max="4100" width="12.28515625" style="1178" customWidth="1"/>
    <col min="4101" max="4102" width="9.28515625" style="1178"/>
    <col min="4103" max="4103" width="15" style="1178" customWidth="1"/>
    <col min="4104" max="4104" width="15.5703125" style="1178" bestFit="1" customWidth="1"/>
    <col min="4105" max="4105" width="13.5703125" style="1178" customWidth="1"/>
    <col min="4106" max="4348" width="9.28515625" style="1178"/>
    <col min="4349" max="4349" width="53" style="1178" customWidth="1"/>
    <col min="4350" max="4350" width="18" style="1178" bestFit="1" customWidth="1"/>
    <col min="4351" max="4353" width="15.85546875" style="1178" customWidth="1"/>
    <col min="4354" max="4356" width="12.28515625" style="1178" customWidth="1"/>
    <col min="4357" max="4358" width="9.28515625" style="1178"/>
    <col min="4359" max="4359" width="15" style="1178" customWidth="1"/>
    <col min="4360" max="4360" width="15.5703125" style="1178" bestFit="1" customWidth="1"/>
    <col min="4361" max="4361" width="13.5703125" style="1178" customWidth="1"/>
    <col min="4362" max="4604" width="9.28515625" style="1178"/>
    <col min="4605" max="4605" width="53" style="1178" customWidth="1"/>
    <col min="4606" max="4606" width="18" style="1178" bestFit="1" customWidth="1"/>
    <col min="4607" max="4609" width="15.85546875" style="1178" customWidth="1"/>
    <col min="4610" max="4612" width="12.28515625" style="1178" customWidth="1"/>
    <col min="4613" max="4614" width="9.28515625" style="1178"/>
    <col min="4615" max="4615" width="15" style="1178" customWidth="1"/>
    <col min="4616" max="4616" width="15.5703125" style="1178" bestFit="1" customWidth="1"/>
    <col min="4617" max="4617" width="13.5703125" style="1178" customWidth="1"/>
    <col min="4618" max="4860" width="9.28515625" style="1178"/>
    <col min="4861" max="4861" width="53" style="1178" customWidth="1"/>
    <col min="4862" max="4862" width="18" style="1178" bestFit="1" customWidth="1"/>
    <col min="4863" max="4865" width="15.85546875" style="1178" customWidth="1"/>
    <col min="4866" max="4868" width="12.28515625" style="1178" customWidth="1"/>
    <col min="4869" max="4870" width="9.28515625" style="1178"/>
    <col min="4871" max="4871" width="15" style="1178" customWidth="1"/>
    <col min="4872" max="4872" width="15.5703125" style="1178" bestFit="1" customWidth="1"/>
    <col min="4873" max="4873" width="13.5703125" style="1178" customWidth="1"/>
    <col min="4874" max="5116" width="9.28515625" style="1178"/>
    <col min="5117" max="5117" width="53" style="1178" customWidth="1"/>
    <col min="5118" max="5118" width="18" style="1178" bestFit="1" customWidth="1"/>
    <col min="5119" max="5121" width="15.85546875" style="1178" customWidth="1"/>
    <col min="5122" max="5124" width="12.28515625" style="1178" customWidth="1"/>
    <col min="5125" max="5126" width="9.28515625" style="1178"/>
    <col min="5127" max="5127" width="15" style="1178" customWidth="1"/>
    <col min="5128" max="5128" width="15.5703125" style="1178" bestFit="1" customWidth="1"/>
    <col min="5129" max="5129" width="13.5703125" style="1178" customWidth="1"/>
    <col min="5130" max="5372" width="9.28515625" style="1178"/>
    <col min="5373" max="5373" width="53" style="1178" customWidth="1"/>
    <col min="5374" max="5374" width="18" style="1178" bestFit="1" customWidth="1"/>
    <col min="5375" max="5377" width="15.85546875" style="1178" customWidth="1"/>
    <col min="5378" max="5380" width="12.28515625" style="1178" customWidth="1"/>
    <col min="5381" max="5382" width="9.28515625" style="1178"/>
    <col min="5383" max="5383" width="15" style="1178" customWidth="1"/>
    <col min="5384" max="5384" width="15.5703125" style="1178" bestFit="1" customWidth="1"/>
    <col min="5385" max="5385" width="13.5703125" style="1178" customWidth="1"/>
    <col min="5386" max="5628" width="9.28515625" style="1178"/>
    <col min="5629" max="5629" width="53" style="1178" customWidth="1"/>
    <col min="5630" max="5630" width="18" style="1178" bestFit="1" customWidth="1"/>
    <col min="5631" max="5633" width="15.85546875" style="1178" customWidth="1"/>
    <col min="5634" max="5636" width="12.28515625" style="1178" customWidth="1"/>
    <col min="5637" max="5638" width="9.28515625" style="1178"/>
    <col min="5639" max="5639" width="15" style="1178" customWidth="1"/>
    <col min="5640" max="5640" width="15.5703125" style="1178" bestFit="1" customWidth="1"/>
    <col min="5641" max="5641" width="13.5703125" style="1178" customWidth="1"/>
    <col min="5642" max="5884" width="9.28515625" style="1178"/>
    <col min="5885" max="5885" width="53" style="1178" customWidth="1"/>
    <col min="5886" max="5886" width="18" style="1178" bestFit="1" customWidth="1"/>
    <col min="5887" max="5889" width="15.85546875" style="1178" customWidth="1"/>
    <col min="5890" max="5892" width="12.28515625" style="1178" customWidth="1"/>
    <col min="5893" max="5894" width="9.28515625" style="1178"/>
    <col min="5895" max="5895" width="15" style="1178" customWidth="1"/>
    <col min="5896" max="5896" width="15.5703125" style="1178" bestFit="1" customWidth="1"/>
    <col min="5897" max="5897" width="13.5703125" style="1178" customWidth="1"/>
    <col min="5898" max="6140" width="9.28515625" style="1178"/>
    <col min="6141" max="6141" width="53" style="1178" customWidth="1"/>
    <col min="6142" max="6142" width="18" style="1178" bestFit="1" customWidth="1"/>
    <col min="6143" max="6145" width="15.85546875" style="1178" customWidth="1"/>
    <col min="6146" max="6148" width="12.28515625" style="1178" customWidth="1"/>
    <col min="6149" max="6150" width="9.28515625" style="1178"/>
    <col min="6151" max="6151" width="15" style="1178" customWidth="1"/>
    <col min="6152" max="6152" width="15.5703125" style="1178" bestFit="1" customWidth="1"/>
    <col min="6153" max="6153" width="13.5703125" style="1178" customWidth="1"/>
    <col min="6154" max="6396" width="9.28515625" style="1178"/>
    <col min="6397" max="6397" width="53" style="1178" customWidth="1"/>
    <col min="6398" max="6398" width="18" style="1178" bestFit="1" customWidth="1"/>
    <col min="6399" max="6401" width="15.85546875" style="1178" customWidth="1"/>
    <col min="6402" max="6404" width="12.28515625" style="1178" customWidth="1"/>
    <col min="6405" max="6406" width="9.28515625" style="1178"/>
    <col min="6407" max="6407" width="15" style="1178" customWidth="1"/>
    <col min="6408" max="6408" width="15.5703125" style="1178" bestFit="1" customWidth="1"/>
    <col min="6409" max="6409" width="13.5703125" style="1178" customWidth="1"/>
    <col min="6410" max="6652" width="9.28515625" style="1178"/>
    <col min="6653" max="6653" width="53" style="1178" customWidth="1"/>
    <col min="6654" max="6654" width="18" style="1178" bestFit="1" customWidth="1"/>
    <col min="6655" max="6657" width="15.85546875" style="1178" customWidth="1"/>
    <col min="6658" max="6660" width="12.28515625" style="1178" customWidth="1"/>
    <col min="6661" max="6662" width="9.28515625" style="1178"/>
    <col min="6663" max="6663" width="15" style="1178" customWidth="1"/>
    <col min="6664" max="6664" width="15.5703125" style="1178" bestFit="1" customWidth="1"/>
    <col min="6665" max="6665" width="13.5703125" style="1178" customWidth="1"/>
    <col min="6666" max="6908" width="9.28515625" style="1178"/>
    <col min="6909" max="6909" width="53" style="1178" customWidth="1"/>
    <col min="6910" max="6910" width="18" style="1178" bestFit="1" customWidth="1"/>
    <col min="6911" max="6913" width="15.85546875" style="1178" customWidth="1"/>
    <col min="6914" max="6916" width="12.28515625" style="1178" customWidth="1"/>
    <col min="6917" max="6918" width="9.28515625" style="1178"/>
    <col min="6919" max="6919" width="15" style="1178" customWidth="1"/>
    <col min="6920" max="6920" width="15.5703125" style="1178" bestFit="1" customWidth="1"/>
    <col min="6921" max="6921" width="13.5703125" style="1178" customWidth="1"/>
    <col min="6922" max="7164" width="9.28515625" style="1178"/>
    <col min="7165" max="7165" width="53" style="1178" customWidth="1"/>
    <col min="7166" max="7166" width="18" style="1178" bestFit="1" customWidth="1"/>
    <col min="7167" max="7169" width="15.85546875" style="1178" customWidth="1"/>
    <col min="7170" max="7172" width="12.28515625" style="1178" customWidth="1"/>
    <col min="7173" max="7174" width="9.28515625" style="1178"/>
    <col min="7175" max="7175" width="15" style="1178" customWidth="1"/>
    <col min="7176" max="7176" width="15.5703125" style="1178" bestFit="1" customWidth="1"/>
    <col min="7177" max="7177" width="13.5703125" style="1178" customWidth="1"/>
    <col min="7178" max="7420" width="9.28515625" style="1178"/>
    <col min="7421" max="7421" width="53" style="1178" customWidth="1"/>
    <col min="7422" max="7422" width="18" style="1178" bestFit="1" customWidth="1"/>
    <col min="7423" max="7425" width="15.85546875" style="1178" customWidth="1"/>
    <col min="7426" max="7428" width="12.28515625" style="1178" customWidth="1"/>
    <col min="7429" max="7430" width="9.28515625" style="1178"/>
    <col min="7431" max="7431" width="15" style="1178" customWidth="1"/>
    <col min="7432" max="7432" width="15.5703125" style="1178" bestFit="1" customWidth="1"/>
    <col min="7433" max="7433" width="13.5703125" style="1178" customWidth="1"/>
    <col min="7434" max="7676" width="9.28515625" style="1178"/>
    <col min="7677" max="7677" width="53" style="1178" customWidth="1"/>
    <col min="7678" max="7678" width="18" style="1178" bestFit="1" customWidth="1"/>
    <col min="7679" max="7681" width="15.85546875" style="1178" customWidth="1"/>
    <col min="7682" max="7684" width="12.28515625" style="1178" customWidth="1"/>
    <col min="7685" max="7686" width="9.28515625" style="1178"/>
    <col min="7687" max="7687" width="15" style="1178" customWidth="1"/>
    <col min="7688" max="7688" width="15.5703125" style="1178" bestFit="1" customWidth="1"/>
    <col min="7689" max="7689" width="13.5703125" style="1178" customWidth="1"/>
    <col min="7690" max="7932" width="9.28515625" style="1178"/>
    <col min="7933" max="7933" width="53" style="1178" customWidth="1"/>
    <col min="7934" max="7934" width="18" style="1178" bestFit="1" customWidth="1"/>
    <col min="7935" max="7937" width="15.85546875" style="1178" customWidth="1"/>
    <col min="7938" max="7940" width="12.28515625" style="1178" customWidth="1"/>
    <col min="7941" max="7942" width="9.28515625" style="1178"/>
    <col min="7943" max="7943" width="15" style="1178" customWidth="1"/>
    <col min="7944" max="7944" width="15.5703125" style="1178" bestFit="1" customWidth="1"/>
    <col min="7945" max="7945" width="13.5703125" style="1178" customWidth="1"/>
    <col min="7946" max="8188" width="9.28515625" style="1178"/>
    <col min="8189" max="8189" width="53" style="1178" customWidth="1"/>
    <col min="8190" max="8190" width="18" style="1178" bestFit="1" customWidth="1"/>
    <col min="8191" max="8193" width="15.85546875" style="1178" customWidth="1"/>
    <col min="8194" max="8196" width="12.28515625" style="1178" customWidth="1"/>
    <col min="8197" max="8198" width="9.28515625" style="1178"/>
    <col min="8199" max="8199" width="15" style="1178" customWidth="1"/>
    <col min="8200" max="8200" width="15.5703125" style="1178" bestFit="1" customWidth="1"/>
    <col min="8201" max="8201" width="13.5703125" style="1178" customWidth="1"/>
    <col min="8202" max="8444" width="9.28515625" style="1178"/>
    <col min="8445" max="8445" width="53" style="1178" customWidth="1"/>
    <col min="8446" max="8446" width="18" style="1178" bestFit="1" customWidth="1"/>
    <col min="8447" max="8449" width="15.85546875" style="1178" customWidth="1"/>
    <col min="8450" max="8452" width="12.28515625" style="1178" customWidth="1"/>
    <col min="8453" max="8454" width="9.28515625" style="1178"/>
    <col min="8455" max="8455" width="15" style="1178" customWidth="1"/>
    <col min="8456" max="8456" width="15.5703125" style="1178" bestFit="1" customWidth="1"/>
    <col min="8457" max="8457" width="13.5703125" style="1178" customWidth="1"/>
    <col min="8458" max="8700" width="9.28515625" style="1178"/>
    <col min="8701" max="8701" width="53" style="1178" customWidth="1"/>
    <col min="8702" max="8702" width="18" style="1178" bestFit="1" customWidth="1"/>
    <col min="8703" max="8705" width="15.85546875" style="1178" customWidth="1"/>
    <col min="8706" max="8708" width="12.28515625" style="1178" customWidth="1"/>
    <col min="8709" max="8710" width="9.28515625" style="1178"/>
    <col min="8711" max="8711" width="15" style="1178" customWidth="1"/>
    <col min="8712" max="8712" width="15.5703125" style="1178" bestFit="1" customWidth="1"/>
    <col min="8713" max="8713" width="13.5703125" style="1178" customWidth="1"/>
    <col min="8714" max="8956" width="9.28515625" style="1178"/>
    <col min="8957" max="8957" width="53" style="1178" customWidth="1"/>
    <col min="8958" max="8958" width="18" style="1178" bestFit="1" customWidth="1"/>
    <col min="8959" max="8961" width="15.85546875" style="1178" customWidth="1"/>
    <col min="8962" max="8964" width="12.28515625" style="1178" customWidth="1"/>
    <col min="8965" max="8966" width="9.28515625" style="1178"/>
    <col min="8967" max="8967" width="15" style="1178" customWidth="1"/>
    <col min="8968" max="8968" width="15.5703125" style="1178" bestFit="1" customWidth="1"/>
    <col min="8969" max="8969" width="13.5703125" style="1178" customWidth="1"/>
    <col min="8970" max="9212" width="9.28515625" style="1178"/>
    <col min="9213" max="9213" width="53" style="1178" customWidth="1"/>
    <col min="9214" max="9214" width="18" style="1178" bestFit="1" customWidth="1"/>
    <col min="9215" max="9217" width="15.85546875" style="1178" customWidth="1"/>
    <col min="9218" max="9220" width="12.28515625" style="1178" customWidth="1"/>
    <col min="9221" max="9222" width="9.28515625" style="1178"/>
    <col min="9223" max="9223" width="15" style="1178" customWidth="1"/>
    <col min="9224" max="9224" width="15.5703125" style="1178" bestFit="1" customWidth="1"/>
    <col min="9225" max="9225" width="13.5703125" style="1178" customWidth="1"/>
    <col min="9226" max="9468" width="9.28515625" style="1178"/>
    <col min="9469" max="9469" width="53" style="1178" customWidth="1"/>
    <col min="9470" max="9470" width="18" style="1178" bestFit="1" customWidth="1"/>
    <col min="9471" max="9473" width="15.85546875" style="1178" customWidth="1"/>
    <col min="9474" max="9476" width="12.28515625" style="1178" customWidth="1"/>
    <col min="9477" max="9478" width="9.28515625" style="1178"/>
    <col min="9479" max="9479" width="15" style="1178" customWidth="1"/>
    <col min="9480" max="9480" width="15.5703125" style="1178" bestFit="1" customWidth="1"/>
    <col min="9481" max="9481" width="13.5703125" style="1178" customWidth="1"/>
    <col min="9482" max="9724" width="9.28515625" style="1178"/>
    <col min="9725" max="9725" width="53" style="1178" customWidth="1"/>
    <col min="9726" max="9726" width="18" style="1178" bestFit="1" customWidth="1"/>
    <col min="9727" max="9729" width="15.85546875" style="1178" customWidth="1"/>
    <col min="9730" max="9732" width="12.28515625" style="1178" customWidth="1"/>
    <col min="9733" max="9734" width="9.28515625" style="1178"/>
    <col min="9735" max="9735" width="15" style="1178" customWidth="1"/>
    <col min="9736" max="9736" width="15.5703125" style="1178" bestFit="1" customWidth="1"/>
    <col min="9737" max="9737" width="13.5703125" style="1178" customWidth="1"/>
    <col min="9738" max="9980" width="9.28515625" style="1178"/>
    <col min="9981" max="9981" width="53" style="1178" customWidth="1"/>
    <col min="9982" max="9982" width="18" style="1178" bestFit="1" customWidth="1"/>
    <col min="9983" max="9985" width="15.85546875" style="1178" customWidth="1"/>
    <col min="9986" max="9988" width="12.28515625" style="1178" customWidth="1"/>
    <col min="9989" max="9990" width="9.28515625" style="1178"/>
    <col min="9991" max="9991" width="15" style="1178" customWidth="1"/>
    <col min="9992" max="9992" width="15.5703125" style="1178" bestFit="1" customWidth="1"/>
    <col min="9993" max="9993" width="13.5703125" style="1178" customWidth="1"/>
    <col min="9994" max="10236" width="9.28515625" style="1178"/>
    <col min="10237" max="10237" width="53" style="1178" customWidth="1"/>
    <col min="10238" max="10238" width="18" style="1178" bestFit="1" customWidth="1"/>
    <col min="10239" max="10241" width="15.85546875" style="1178" customWidth="1"/>
    <col min="10242" max="10244" width="12.28515625" style="1178" customWidth="1"/>
    <col min="10245" max="10246" width="9.28515625" style="1178"/>
    <col min="10247" max="10247" width="15" style="1178" customWidth="1"/>
    <col min="10248" max="10248" width="15.5703125" style="1178" bestFit="1" customWidth="1"/>
    <col min="10249" max="10249" width="13.5703125" style="1178" customWidth="1"/>
    <col min="10250" max="10492" width="9.28515625" style="1178"/>
    <col min="10493" max="10493" width="53" style="1178" customWidth="1"/>
    <col min="10494" max="10494" width="18" style="1178" bestFit="1" customWidth="1"/>
    <col min="10495" max="10497" width="15.85546875" style="1178" customWidth="1"/>
    <col min="10498" max="10500" width="12.28515625" style="1178" customWidth="1"/>
    <col min="10501" max="10502" width="9.28515625" style="1178"/>
    <col min="10503" max="10503" width="15" style="1178" customWidth="1"/>
    <col min="10504" max="10504" width="15.5703125" style="1178" bestFit="1" customWidth="1"/>
    <col min="10505" max="10505" width="13.5703125" style="1178" customWidth="1"/>
    <col min="10506" max="10748" width="9.28515625" style="1178"/>
    <col min="10749" max="10749" width="53" style="1178" customWidth="1"/>
    <col min="10750" max="10750" width="18" style="1178" bestFit="1" customWidth="1"/>
    <col min="10751" max="10753" width="15.85546875" style="1178" customWidth="1"/>
    <col min="10754" max="10756" width="12.28515625" style="1178" customWidth="1"/>
    <col min="10757" max="10758" width="9.28515625" style="1178"/>
    <col min="10759" max="10759" width="15" style="1178" customWidth="1"/>
    <col min="10760" max="10760" width="15.5703125" style="1178" bestFit="1" customWidth="1"/>
    <col min="10761" max="10761" width="13.5703125" style="1178" customWidth="1"/>
    <col min="10762" max="11004" width="9.28515625" style="1178"/>
    <col min="11005" max="11005" width="53" style="1178" customWidth="1"/>
    <col min="11006" max="11006" width="18" style="1178" bestFit="1" customWidth="1"/>
    <col min="11007" max="11009" width="15.85546875" style="1178" customWidth="1"/>
    <col min="11010" max="11012" width="12.28515625" style="1178" customWidth="1"/>
    <col min="11013" max="11014" width="9.28515625" style="1178"/>
    <col min="11015" max="11015" width="15" style="1178" customWidth="1"/>
    <col min="11016" max="11016" width="15.5703125" style="1178" bestFit="1" customWidth="1"/>
    <col min="11017" max="11017" width="13.5703125" style="1178" customWidth="1"/>
    <col min="11018" max="11260" width="9.28515625" style="1178"/>
    <col min="11261" max="11261" width="53" style="1178" customWidth="1"/>
    <col min="11262" max="11262" width="18" style="1178" bestFit="1" customWidth="1"/>
    <col min="11263" max="11265" width="15.85546875" style="1178" customWidth="1"/>
    <col min="11266" max="11268" width="12.28515625" style="1178" customWidth="1"/>
    <col min="11269" max="11270" width="9.28515625" style="1178"/>
    <col min="11271" max="11271" width="15" style="1178" customWidth="1"/>
    <col min="11272" max="11272" width="15.5703125" style="1178" bestFit="1" customWidth="1"/>
    <col min="11273" max="11273" width="13.5703125" style="1178" customWidth="1"/>
    <col min="11274" max="11516" width="9.28515625" style="1178"/>
    <col min="11517" max="11517" width="53" style="1178" customWidth="1"/>
    <col min="11518" max="11518" width="18" style="1178" bestFit="1" customWidth="1"/>
    <col min="11519" max="11521" width="15.85546875" style="1178" customWidth="1"/>
    <col min="11522" max="11524" width="12.28515625" style="1178" customWidth="1"/>
    <col min="11525" max="11526" width="9.28515625" style="1178"/>
    <col min="11527" max="11527" width="15" style="1178" customWidth="1"/>
    <col min="11528" max="11528" width="15.5703125" style="1178" bestFit="1" customWidth="1"/>
    <col min="11529" max="11529" width="13.5703125" style="1178" customWidth="1"/>
    <col min="11530" max="11772" width="9.28515625" style="1178"/>
    <col min="11773" max="11773" width="53" style="1178" customWidth="1"/>
    <col min="11774" max="11774" width="18" style="1178" bestFit="1" customWidth="1"/>
    <col min="11775" max="11777" width="15.85546875" style="1178" customWidth="1"/>
    <col min="11778" max="11780" width="12.28515625" style="1178" customWidth="1"/>
    <col min="11781" max="11782" width="9.28515625" style="1178"/>
    <col min="11783" max="11783" width="15" style="1178" customWidth="1"/>
    <col min="11784" max="11784" width="15.5703125" style="1178" bestFit="1" customWidth="1"/>
    <col min="11785" max="11785" width="13.5703125" style="1178" customWidth="1"/>
    <col min="11786" max="12028" width="9.28515625" style="1178"/>
    <col min="12029" max="12029" width="53" style="1178" customWidth="1"/>
    <col min="12030" max="12030" width="18" style="1178" bestFit="1" customWidth="1"/>
    <col min="12031" max="12033" width="15.85546875" style="1178" customWidth="1"/>
    <col min="12034" max="12036" width="12.28515625" style="1178" customWidth="1"/>
    <col min="12037" max="12038" width="9.28515625" style="1178"/>
    <col min="12039" max="12039" width="15" style="1178" customWidth="1"/>
    <col min="12040" max="12040" width="15.5703125" style="1178" bestFit="1" customWidth="1"/>
    <col min="12041" max="12041" width="13.5703125" style="1178" customWidth="1"/>
    <col min="12042" max="12284" width="9.28515625" style="1178"/>
    <col min="12285" max="12285" width="53" style="1178" customWidth="1"/>
    <col min="12286" max="12286" width="18" style="1178" bestFit="1" customWidth="1"/>
    <col min="12287" max="12289" width="15.85546875" style="1178" customWidth="1"/>
    <col min="12290" max="12292" width="12.28515625" style="1178" customWidth="1"/>
    <col min="12293" max="12294" width="9.28515625" style="1178"/>
    <col min="12295" max="12295" width="15" style="1178" customWidth="1"/>
    <col min="12296" max="12296" width="15.5703125" style="1178" bestFit="1" customWidth="1"/>
    <col min="12297" max="12297" width="13.5703125" style="1178" customWidth="1"/>
    <col min="12298" max="12540" width="9.28515625" style="1178"/>
    <col min="12541" max="12541" width="53" style="1178" customWidth="1"/>
    <col min="12542" max="12542" width="18" style="1178" bestFit="1" customWidth="1"/>
    <col min="12543" max="12545" width="15.85546875" style="1178" customWidth="1"/>
    <col min="12546" max="12548" width="12.28515625" style="1178" customWidth="1"/>
    <col min="12549" max="12550" width="9.28515625" style="1178"/>
    <col min="12551" max="12551" width="15" style="1178" customWidth="1"/>
    <col min="12552" max="12552" width="15.5703125" style="1178" bestFit="1" customWidth="1"/>
    <col min="12553" max="12553" width="13.5703125" style="1178" customWidth="1"/>
    <col min="12554" max="12796" width="9.28515625" style="1178"/>
    <col min="12797" max="12797" width="53" style="1178" customWidth="1"/>
    <col min="12798" max="12798" width="18" style="1178" bestFit="1" customWidth="1"/>
    <col min="12799" max="12801" width="15.85546875" style="1178" customWidth="1"/>
    <col min="12802" max="12804" width="12.28515625" style="1178" customWidth="1"/>
    <col min="12805" max="12806" width="9.28515625" style="1178"/>
    <col min="12807" max="12807" width="15" style="1178" customWidth="1"/>
    <col min="12808" max="12808" width="15.5703125" style="1178" bestFit="1" customWidth="1"/>
    <col min="12809" max="12809" width="13.5703125" style="1178" customWidth="1"/>
    <col min="12810" max="13052" width="9.28515625" style="1178"/>
    <col min="13053" max="13053" width="53" style="1178" customWidth="1"/>
    <col min="13054" max="13054" width="18" style="1178" bestFit="1" customWidth="1"/>
    <col min="13055" max="13057" width="15.85546875" style="1178" customWidth="1"/>
    <col min="13058" max="13060" width="12.28515625" style="1178" customWidth="1"/>
    <col min="13061" max="13062" width="9.28515625" style="1178"/>
    <col min="13063" max="13063" width="15" style="1178" customWidth="1"/>
    <col min="13064" max="13064" width="15.5703125" style="1178" bestFit="1" customWidth="1"/>
    <col min="13065" max="13065" width="13.5703125" style="1178" customWidth="1"/>
    <col min="13066" max="13308" width="9.28515625" style="1178"/>
    <col min="13309" max="13309" width="53" style="1178" customWidth="1"/>
    <col min="13310" max="13310" width="18" style="1178" bestFit="1" customWidth="1"/>
    <col min="13311" max="13313" width="15.85546875" style="1178" customWidth="1"/>
    <col min="13314" max="13316" width="12.28515625" style="1178" customWidth="1"/>
    <col min="13317" max="13318" width="9.28515625" style="1178"/>
    <col min="13319" max="13319" width="15" style="1178" customWidth="1"/>
    <col min="13320" max="13320" width="15.5703125" style="1178" bestFit="1" customWidth="1"/>
    <col min="13321" max="13321" width="13.5703125" style="1178" customWidth="1"/>
    <col min="13322" max="13564" width="9.28515625" style="1178"/>
    <col min="13565" max="13565" width="53" style="1178" customWidth="1"/>
    <col min="13566" max="13566" width="18" style="1178" bestFit="1" customWidth="1"/>
    <col min="13567" max="13569" width="15.85546875" style="1178" customWidth="1"/>
    <col min="13570" max="13572" width="12.28515625" style="1178" customWidth="1"/>
    <col min="13573" max="13574" width="9.28515625" style="1178"/>
    <col min="13575" max="13575" width="15" style="1178" customWidth="1"/>
    <col min="13576" max="13576" width="15.5703125" style="1178" bestFit="1" customWidth="1"/>
    <col min="13577" max="13577" width="13.5703125" style="1178" customWidth="1"/>
    <col min="13578" max="13820" width="9.28515625" style="1178"/>
    <col min="13821" max="13821" width="53" style="1178" customWidth="1"/>
    <col min="13822" max="13822" width="18" style="1178" bestFit="1" customWidth="1"/>
    <col min="13823" max="13825" width="15.85546875" style="1178" customWidth="1"/>
    <col min="13826" max="13828" width="12.28515625" style="1178" customWidth="1"/>
    <col min="13829" max="13830" width="9.28515625" style="1178"/>
    <col min="13831" max="13831" width="15" style="1178" customWidth="1"/>
    <col min="13832" max="13832" width="15.5703125" style="1178" bestFit="1" customWidth="1"/>
    <col min="13833" max="13833" width="13.5703125" style="1178" customWidth="1"/>
    <col min="13834" max="14076" width="9.28515625" style="1178"/>
    <col min="14077" max="14077" width="53" style="1178" customWidth="1"/>
    <col min="14078" max="14078" width="18" style="1178" bestFit="1" customWidth="1"/>
    <col min="14079" max="14081" width="15.85546875" style="1178" customWidth="1"/>
    <col min="14082" max="14084" width="12.28515625" style="1178" customWidth="1"/>
    <col min="14085" max="14086" width="9.28515625" style="1178"/>
    <col min="14087" max="14087" width="15" style="1178" customWidth="1"/>
    <col min="14088" max="14088" width="15.5703125" style="1178" bestFit="1" customWidth="1"/>
    <col min="14089" max="14089" width="13.5703125" style="1178" customWidth="1"/>
    <col min="14090" max="14332" width="9.28515625" style="1178"/>
    <col min="14333" max="14333" width="53" style="1178" customWidth="1"/>
    <col min="14334" max="14334" width="18" style="1178" bestFit="1" customWidth="1"/>
    <col min="14335" max="14337" width="15.85546875" style="1178" customWidth="1"/>
    <col min="14338" max="14340" width="12.28515625" style="1178" customWidth="1"/>
    <col min="14341" max="14342" width="9.28515625" style="1178"/>
    <col min="14343" max="14343" width="15" style="1178" customWidth="1"/>
    <col min="14344" max="14344" width="15.5703125" style="1178" bestFit="1" customWidth="1"/>
    <col min="14345" max="14345" width="13.5703125" style="1178" customWidth="1"/>
    <col min="14346" max="14588" width="9.28515625" style="1178"/>
    <col min="14589" max="14589" width="53" style="1178" customWidth="1"/>
    <col min="14590" max="14590" width="18" style="1178" bestFit="1" customWidth="1"/>
    <col min="14591" max="14593" width="15.85546875" style="1178" customWidth="1"/>
    <col min="14594" max="14596" width="12.28515625" style="1178" customWidth="1"/>
    <col min="14597" max="14598" width="9.28515625" style="1178"/>
    <col min="14599" max="14599" width="15" style="1178" customWidth="1"/>
    <col min="14600" max="14600" width="15.5703125" style="1178" bestFit="1" customWidth="1"/>
    <col min="14601" max="14601" width="13.5703125" style="1178" customWidth="1"/>
    <col min="14602" max="14844" width="9.28515625" style="1178"/>
    <col min="14845" max="14845" width="53" style="1178" customWidth="1"/>
    <col min="14846" max="14846" width="18" style="1178" bestFit="1" customWidth="1"/>
    <col min="14847" max="14849" width="15.85546875" style="1178" customWidth="1"/>
    <col min="14850" max="14852" width="12.28515625" style="1178" customWidth="1"/>
    <col min="14853" max="14854" width="9.28515625" style="1178"/>
    <col min="14855" max="14855" width="15" style="1178" customWidth="1"/>
    <col min="14856" max="14856" width="15.5703125" style="1178" bestFit="1" customWidth="1"/>
    <col min="14857" max="14857" width="13.5703125" style="1178" customWidth="1"/>
    <col min="14858" max="15100" width="9.28515625" style="1178"/>
    <col min="15101" max="15101" width="53" style="1178" customWidth="1"/>
    <col min="15102" max="15102" width="18" style="1178" bestFit="1" customWidth="1"/>
    <col min="15103" max="15105" width="15.85546875" style="1178" customWidth="1"/>
    <col min="15106" max="15108" width="12.28515625" style="1178" customWidth="1"/>
    <col min="15109" max="15110" width="9.28515625" style="1178"/>
    <col min="15111" max="15111" width="15" style="1178" customWidth="1"/>
    <col min="15112" max="15112" width="15.5703125" style="1178" bestFit="1" customWidth="1"/>
    <col min="15113" max="15113" width="13.5703125" style="1178" customWidth="1"/>
    <col min="15114" max="15356" width="9.28515625" style="1178"/>
    <col min="15357" max="15357" width="53" style="1178" customWidth="1"/>
    <col min="15358" max="15358" width="18" style="1178" bestFit="1" customWidth="1"/>
    <col min="15359" max="15361" width="15.85546875" style="1178" customWidth="1"/>
    <col min="15362" max="15364" width="12.28515625" style="1178" customWidth="1"/>
    <col min="15365" max="15366" width="9.28515625" style="1178"/>
    <col min="15367" max="15367" width="15" style="1178" customWidth="1"/>
    <col min="15368" max="15368" width="15.5703125" style="1178" bestFit="1" customWidth="1"/>
    <col min="15369" max="15369" width="13.5703125" style="1178" customWidth="1"/>
    <col min="15370" max="15612" width="9.28515625" style="1178"/>
    <col min="15613" max="15613" width="53" style="1178" customWidth="1"/>
    <col min="15614" max="15614" width="18" style="1178" bestFit="1" customWidth="1"/>
    <col min="15615" max="15617" width="15.85546875" style="1178" customWidth="1"/>
    <col min="15618" max="15620" width="12.28515625" style="1178" customWidth="1"/>
    <col min="15621" max="15622" width="9.28515625" style="1178"/>
    <col min="15623" max="15623" width="15" style="1178" customWidth="1"/>
    <col min="15624" max="15624" width="15.5703125" style="1178" bestFit="1" customWidth="1"/>
    <col min="15625" max="15625" width="13.5703125" style="1178" customWidth="1"/>
    <col min="15626" max="15868" width="9.28515625" style="1178"/>
    <col min="15869" max="15869" width="53" style="1178" customWidth="1"/>
    <col min="15870" max="15870" width="18" style="1178" bestFit="1" customWidth="1"/>
    <col min="15871" max="15873" width="15.85546875" style="1178" customWidth="1"/>
    <col min="15874" max="15876" width="12.28515625" style="1178" customWidth="1"/>
    <col min="15877" max="15878" width="9.28515625" style="1178"/>
    <col min="15879" max="15879" width="15" style="1178" customWidth="1"/>
    <col min="15880" max="15880" width="15.5703125" style="1178" bestFit="1" customWidth="1"/>
    <col min="15881" max="15881" width="13.5703125" style="1178" customWidth="1"/>
    <col min="15882" max="16124" width="9.28515625" style="1178"/>
    <col min="16125" max="16125" width="53" style="1178" customWidth="1"/>
    <col min="16126" max="16126" width="18" style="1178" bestFit="1" customWidth="1"/>
    <col min="16127" max="16129" width="15.85546875" style="1178" customWidth="1"/>
    <col min="16130" max="16132" width="12.28515625" style="1178" customWidth="1"/>
    <col min="16133" max="16134" width="9.28515625" style="1178"/>
    <col min="16135" max="16135" width="15" style="1178" customWidth="1"/>
    <col min="16136" max="16136" width="15.5703125" style="1178" bestFit="1" customWidth="1"/>
    <col min="16137" max="16137" width="13.5703125" style="1178" customWidth="1"/>
    <col min="16138" max="16384" width="9.28515625" style="1178"/>
  </cols>
  <sheetData>
    <row r="1" spans="1:12" ht="17.25" customHeight="1">
      <c r="A1" s="1176" t="s">
        <v>500</v>
      </c>
      <c r="B1" s="1176"/>
      <c r="C1" s="1177"/>
      <c r="D1" s="1177"/>
      <c r="E1" s="1177"/>
      <c r="F1" s="1177"/>
      <c r="G1" s="1177"/>
      <c r="H1" s="1177"/>
      <c r="K1" s="1178"/>
      <c r="L1" s="1178"/>
    </row>
    <row r="2" spans="1:12" ht="17.25" customHeight="1">
      <c r="A2" s="1179"/>
      <c r="B2" s="1179"/>
      <c r="C2" s="1177"/>
      <c r="D2" s="1177"/>
      <c r="E2" s="1177"/>
      <c r="F2" s="1177"/>
      <c r="G2" s="1177"/>
      <c r="H2" s="1177"/>
      <c r="K2" s="1178"/>
      <c r="L2" s="1178"/>
    </row>
    <row r="3" spans="1:12" ht="17.25" customHeight="1">
      <c r="A3" s="1180" t="s">
        <v>768</v>
      </c>
      <c r="B3" s="1181"/>
      <c r="C3" s="1182"/>
      <c r="D3" s="1182"/>
      <c r="E3" s="1182"/>
      <c r="F3" s="1182"/>
      <c r="G3" s="1182"/>
      <c r="H3" s="1182"/>
      <c r="K3" s="1178"/>
      <c r="L3" s="1178"/>
    </row>
    <row r="4" spans="1:12" ht="17.25" customHeight="1">
      <c r="A4" s="1180"/>
      <c r="B4" s="1181"/>
      <c r="C4" s="1182"/>
      <c r="D4" s="1182"/>
      <c r="E4" s="1182"/>
      <c r="F4" s="1182"/>
      <c r="G4" s="1182"/>
      <c r="H4" s="1182"/>
      <c r="K4" s="1178"/>
      <c r="L4" s="1178"/>
    </row>
    <row r="5" spans="1:12" ht="15" customHeight="1">
      <c r="A5" s="1183"/>
      <c r="B5" s="1183"/>
      <c r="C5" s="1184"/>
      <c r="D5" s="1185"/>
      <c r="E5" s="1185"/>
      <c r="F5" s="1185"/>
      <c r="G5" s="1186"/>
      <c r="H5" s="1187" t="s">
        <v>2</v>
      </c>
      <c r="K5" s="1178"/>
      <c r="L5" s="1178"/>
    </row>
    <row r="8" spans="1:12" ht="16.350000000000001" customHeight="1">
      <c r="A8" s="1188"/>
      <c r="B8" s="1189" t="s">
        <v>769</v>
      </c>
      <c r="C8" s="1190" t="s">
        <v>229</v>
      </c>
      <c r="D8" s="1191"/>
      <c r="E8" s="1191"/>
      <c r="F8" s="1192" t="s">
        <v>433</v>
      </c>
      <c r="G8" s="1193"/>
      <c r="H8" s="1194"/>
      <c r="K8" s="1178"/>
      <c r="L8" s="1178"/>
    </row>
    <row r="9" spans="1:12" ht="16.350000000000001" customHeight="1">
      <c r="A9" s="1195" t="s">
        <v>3</v>
      </c>
      <c r="B9" s="1196" t="s">
        <v>228</v>
      </c>
      <c r="C9" s="1197"/>
      <c r="D9" s="1197"/>
      <c r="E9" s="1197"/>
      <c r="F9" s="1197" t="s">
        <v>4</v>
      </c>
      <c r="G9" s="1197" t="s">
        <v>4</v>
      </c>
      <c r="H9" s="1198"/>
      <c r="K9" s="1178"/>
      <c r="L9" s="1178"/>
    </row>
    <row r="10" spans="1:12" ht="16.350000000000001" customHeight="1">
      <c r="A10" s="1199"/>
      <c r="B10" s="1200" t="s">
        <v>770</v>
      </c>
      <c r="C10" s="1197" t="s">
        <v>434</v>
      </c>
      <c r="D10" s="1197" t="s">
        <v>435</v>
      </c>
      <c r="E10" s="1197" t="s">
        <v>436</v>
      </c>
      <c r="F10" s="1201" t="s">
        <v>232</v>
      </c>
      <c r="G10" s="1201" t="s">
        <v>437</v>
      </c>
      <c r="H10" s="1202" t="s">
        <v>438</v>
      </c>
      <c r="K10" s="1178"/>
      <c r="L10" s="1178"/>
    </row>
    <row r="11" spans="1:12" s="1207" customFormat="1" ht="9.75" customHeight="1">
      <c r="A11" s="1203" t="s">
        <v>439</v>
      </c>
      <c r="B11" s="1204">
        <v>2</v>
      </c>
      <c r="C11" s="1205">
        <v>3</v>
      </c>
      <c r="D11" s="1205">
        <v>4</v>
      </c>
      <c r="E11" s="1205">
        <v>5</v>
      </c>
      <c r="F11" s="1205">
        <v>6</v>
      </c>
      <c r="G11" s="1205">
        <v>7</v>
      </c>
      <c r="H11" s="1206">
        <v>8</v>
      </c>
    </row>
    <row r="12" spans="1:12" ht="24" customHeight="1">
      <c r="A12" s="1208" t="s">
        <v>440</v>
      </c>
      <c r="B12" s="1209">
        <v>71448652</v>
      </c>
      <c r="C12" s="1027">
        <v>3744731</v>
      </c>
      <c r="D12" s="1027">
        <v>8176753</v>
      </c>
      <c r="E12" s="1027">
        <v>14260114</v>
      </c>
      <c r="F12" s="1210">
        <v>5.2411499659923602E-2</v>
      </c>
      <c r="G12" s="1211">
        <v>0.11444236904567492</v>
      </c>
      <c r="H12" s="1210">
        <v>0.19958548693122999</v>
      </c>
      <c r="K12" s="1178"/>
      <c r="L12" s="1178"/>
    </row>
    <row r="13" spans="1:12" ht="24" customHeight="1">
      <c r="A13" s="1212" t="s">
        <v>441</v>
      </c>
      <c r="B13" s="1028">
        <v>88402533</v>
      </c>
      <c r="C13" s="1027">
        <v>3640869</v>
      </c>
      <c r="D13" s="1027">
        <v>8043529</v>
      </c>
      <c r="E13" s="1027">
        <v>14010048</v>
      </c>
      <c r="F13" s="1213">
        <v>4.1185120792862351E-2</v>
      </c>
      <c r="G13" s="1213">
        <v>9.0987539915852858E-2</v>
      </c>
      <c r="H13" s="1214">
        <v>0.15848016481609187</v>
      </c>
      <c r="K13" s="1178"/>
      <c r="L13" s="1178"/>
    </row>
    <row r="14" spans="1:12" ht="24" customHeight="1">
      <c r="A14" s="1199" t="s">
        <v>771</v>
      </c>
      <c r="B14" s="779">
        <v>-16953881</v>
      </c>
      <c r="C14" s="779">
        <v>103862</v>
      </c>
      <c r="D14" s="779">
        <v>133225</v>
      </c>
      <c r="E14" s="1215">
        <v>250066</v>
      </c>
      <c r="F14" s="1216"/>
      <c r="G14" s="1217"/>
      <c r="H14" s="1216"/>
      <c r="K14" s="1178"/>
      <c r="L14" s="1178"/>
    </row>
    <row r="15" spans="1:12" ht="18.75" customHeight="1"/>
    <row r="16" spans="1:12" ht="19.5" customHeight="1"/>
    <row r="17" spans="1:12" ht="18" customHeight="1">
      <c r="A17" s="1183"/>
      <c r="B17" s="1183"/>
      <c r="C17" s="1184"/>
      <c r="D17" s="1185"/>
      <c r="E17" s="1185"/>
      <c r="F17" s="1185"/>
      <c r="G17" s="1186"/>
      <c r="H17" s="1187" t="s">
        <v>2</v>
      </c>
    </row>
    <row r="20" spans="1:12" ht="15">
      <c r="A20" s="1188"/>
      <c r="B20" s="1189" t="s">
        <v>769</v>
      </c>
      <c r="C20" s="1190" t="s">
        <v>229</v>
      </c>
      <c r="D20" s="1191"/>
      <c r="E20" s="1191"/>
      <c r="F20" s="1192" t="s">
        <v>433</v>
      </c>
      <c r="G20" s="1193"/>
      <c r="H20" s="1194"/>
      <c r="K20" s="1219"/>
      <c r="L20" s="1219"/>
    </row>
    <row r="21" spans="1:12" ht="15">
      <c r="A21" s="1195" t="s">
        <v>3</v>
      </c>
      <c r="B21" s="1196" t="s">
        <v>228</v>
      </c>
      <c r="C21" s="1197"/>
      <c r="D21" s="1197"/>
      <c r="E21" s="1197"/>
      <c r="F21" s="1197" t="s">
        <v>4</v>
      </c>
      <c r="G21" s="1197" t="s">
        <v>4</v>
      </c>
      <c r="H21" s="1198"/>
      <c r="K21" s="1219"/>
      <c r="L21" s="1219"/>
    </row>
    <row r="22" spans="1:12" ht="17.25">
      <c r="A22" s="1199"/>
      <c r="B22" s="1200" t="s">
        <v>770</v>
      </c>
      <c r="C22" s="1197" t="s">
        <v>772</v>
      </c>
      <c r="D22" s="1197" t="s">
        <v>773</v>
      </c>
      <c r="E22" s="1197" t="s">
        <v>774</v>
      </c>
      <c r="F22" s="1201" t="s">
        <v>232</v>
      </c>
      <c r="G22" s="1201" t="s">
        <v>437</v>
      </c>
      <c r="H22" s="1202" t="s">
        <v>438</v>
      </c>
      <c r="K22" s="1219"/>
      <c r="L22" s="1219"/>
    </row>
    <row r="23" spans="1:12">
      <c r="A23" s="1203" t="s">
        <v>439</v>
      </c>
      <c r="B23" s="1204">
        <v>2</v>
      </c>
      <c r="C23" s="1205">
        <v>3</v>
      </c>
      <c r="D23" s="1205">
        <v>4</v>
      </c>
      <c r="E23" s="1205">
        <v>5</v>
      </c>
      <c r="F23" s="1205">
        <v>6</v>
      </c>
      <c r="G23" s="1205">
        <v>7</v>
      </c>
      <c r="H23" s="1206">
        <v>8</v>
      </c>
    </row>
    <row r="24" spans="1:12" ht="24" customHeight="1">
      <c r="A24" s="1208" t="s">
        <v>440</v>
      </c>
      <c r="B24" s="1209">
        <v>71448652</v>
      </c>
      <c r="C24" s="1027">
        <v>19372820</v>
      </c>
      <c r="D24" s="1027"/>
      <c r="E24" s="1027"/>
      <c r="F24" s="1210">
        <v>0.27114325403927847</v>
      </c>
      <c r="G24" s="1211"/>
      <c r="H24" s="1210"/>
    </row>
    <row r="25" spans="1:12" ht="24" customHeight="1">
      <c r="A25" s="1212" t="s">
        <v>441</v>
      </c>
      <c r="B25" s="1028">
        <v>88402533</v>
      </c>
      <c r="C25" s="1027">
        <v>19411851</v>
      </c>
      <c r="D25" s="1027"/>
      <c r="E25" s="1027"/>
      <c r="F25" s="1213">
        <v>0.21958478271205192</v>
      </c>
      <c r="G25" s="1213"/>
      <c r="H25" s="1214"/>
    </row>
    <row r="26" spans="1:12" ht="24" customHeight="1">
      <c r="A26" s="1199" t="s">
        <v>771</v>
      </c>
      <c r="B26" s="779">
        <v>-16953881</v>
      </c>
      <c r="C26" s="779">
        <v>-39031</v>
      </c>
      <c r="D26" s="779"/>
      <c r="E26" s="1215"/>
      <c r="F26" s="1216">
        <v>2.3021867382459508E-3</v>
      </c>
      <c r="G26" s="1217"/>
      <c r="H26" s="1216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70" firstPageNumber="60" orientation="landscape" useFirstPageNumber="1" r:id="rId1"/>
  <headerFooter alignWithMargins="0">
    <oddHeader>&amp;C&amp;"Arial CE,Pogrubiony"&amp;12-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showGridLines="0" topLeftCell="A25" zoomScale="76" zoomScaleNormal="76" workbookViewId="0">
      <selection activeCell="P20" sqref="P20"/>
    </sheetView>
  </sheetViews>
  <sheetFormatPr defaultColWidth="9.28515625" defaultRowHeight="15"/>
  <cols>
    <col min="1" max="1" width="103.140625" style="1222" customWidth="1"/>
    <col min="2" max="2" width="20.5703125" style="1222" customWidth="1"/>
    <col min="3" max="3" width="19.42578125" style="1267" customWidth="1"/>
    <col min="4" max="4" width="16.7109375" style="1222" customWidth="1"/>
    <col min="5" max="5" width="9.28515625" style="1222"/>
    <col min="6" max="6" width="8.42578125" style="1222" customWidth="1"/>
    <col min="7" max="7" width="17.5703125" style="1222" bestFit="1" customWidth="1"/>
    <col min="8" max="8" width="21.7109375" style="1222" customWidth="1"/>
    <col min="9" max="9" width="21.28515625" style="1222" customWidth="1"/>
    <col min="10" max="245" width="9.28515625" style="1222"/>
    <col min="246" max="246" width="103.140625" style="1222" customWidth="1"/>
    <col min="247" max="247" width="20.5703125" style="1222" customWidth="1"/>
    <col min="248" max="248" width="19.42578125" style="1222" customWidth="1"/>
    <col min="249" max="249" width="16.7109375" style="1222" customWidth="1"/>
    <col min="250" max="250" width="12.85546875" style="1222" customWidth="1"/>
    <col min="251" max="251" width="11" style="1222" bestFit="1" customWidth="1"/>
    <col min="252" max="256" width="9.28515625" style="1222"/>
    <col min="257" max="257" width="103.140625" style="1222" customWidth="1"/>
    <col min="258" max="258" width="20.5703125" style="1222" customWidth="1"/>
    <col min="259" max="259" width="19.42578125" style="1222" customWidth="1"/>
    <col min="260" max="260" width="16.7109375" style="1222" customWidth="1"/>
    <col min="261" max="261" width="9.28515625" style="1222"/>
    <col min="262" max="262" width="8.42578125" style="1222" customWidth="1"/>
    <col min="263" max="263" width="17.5703125" style="1222" bestFit="1" customWidth="1"/>
    <col min="264" max="264" width="21.7109375" style="1222" customWidth="1"/>
    <col min="265" max="265" width="21.28515625" style="1222" customWidth="1"/>
    <col min="266" max="501" width="9.28515625" style="1222"/>
    <col min="502" max="502" width="103.140625" style="1222" customWidth="1"/>
    <col min="503" max="503" width="20.5703125" style="1222" customWidth="1"/>
    <col min="504" max="504" width="19.42578125" style="1222" customWidth="1"/>
    <col min="505" max="505" width="16.7109375" style="1222" customWidth="1"/>
    <col min="506" max="506" width="12.85546875" style="1222" customWidth="1"/>
    <col min="507" max="507" width="11" style="1222" bestFit="1" customWidth="1"/>
    <col min="508" max="512" width="9.28515625" style="1222"/>
    <col min="513" max="513" width="103.140625" style="1222" customWidth="1"/>
    <col min="514" max="514" width="20.5703125" style="1222" customWidth="1"/>
    <col min="515" max="515" width="19.42578125" style="1222" customWidth="1"/>
    <col min="516" max="516" width="16.7109375" style="1222" customWidth="1"/>
    <col min="517" max="517" width="9.28515625" style="1222"/>
    <col min="518" max="518" width="8.42578125" style="1222" customWidth="1"/>
    <col min="519" max="519" width="17.5703125" style="1222" bestFit="1" customWidth="1"/>
    <col min="520" max="520" width="21.7109375" style="1222" customWidth="1"/>
    <col min="521" max="521" width="21.28515625" style="1222" customWidth="1"/>
    <col min="522" max="757" width="9.28515625" style="1222"/>
    <col min="758" max="758" width="103.140625" style="1222" customWidth="1"/>
    <col min="759" max="759" width="20.5703125" style="1222" customWidth="1"/>
    <col min="760" max="760" width="19.42578125" style="1222" customWidth="1"/>
    <col min="761" max="761" width="16.7109375" style="1222" customWidth="1"/>
    <col min="762" max="762" width="12.85546875" style="1222" customWidth="1"/>
    <col min="763" max="763" width="11" style="1222" bestFit="1" customWidth="1"/>
    <col min="764" max="768" width="9.28515625" style="1222"/>
    <col min="769" max="769" width="103.140625" style="1222" customWidth="1"/>
    <col min="770" max="770" width="20.5703125" style="1222" customWidth="1"/>
    <col min="771" max="771" width="19.42578125" style="1222" customWidth="1"/>
    <col min="772" max="772" width="16.7109375" style="1222" customWidth="1"/>
    <col min="773" max="773" width="9.28515625" style="1222"/>
    <col min="774" max="774" width="8.42578125" style="1222" customWidth="1"/>
    <col min="775" max="775" width="17.5703125" style="1222" bestFit="1" customWidth="1"/>
    <col min="776" max="776" width="21.7109375" style="1222" customWidth="1"/>
    <col min="777" max="777" width="21.28515625" style="1222" customWidth="1"/>
    <col min="778" max="1013" width="9.28515625" style="1222"/>
    <col min="1014" max="1014" width="103.140625" style="1222" customWidth="1"/>
    <col min="1015" max="1015" width="20.5703125" style="1222" customWidth="1"/>
    <col min="1016" max="1016" width="19.42578125" style="1222" customWidth="1"/>
    <col min="1017" max="1017" width="16.7109375" style="1222" customWidth="1"/>
    <col min="1018" max="1018" width="12.85546875" style="1222" customWidth="1"/>
    <col min="1019" max="1019" width="11" style="1222" bestFit="1" customWidth="1"/>
    <col min="1020" max="1024" width="9.28515625" style="1222"/>
    <col min="1025" max="1025" width="103.140625" style="1222" customWidth="1"/>
    <col min="1026" max="1026" width="20.5703125" style="1222" customWidth="1"/>
    <col min="1027" max="1027" width="19.42578125" style="1222" customWidth="1"/>
    <col min="1028" max="1028" width="16.7109375" style="1222" customWidth="1"/>
    <col min="1029" max="1029" width="9.28515625" style="1222"/>
    <col min="1030" max="1030" width="8.42578125" style="1222" customWidth="1"/>
    <col min="1031" max="1031" width="17.5703125" style="1222" bestFit="1" customWidth="1"/>
    <col min="1032" max="1032" width="21.7109375" style="1222" customWidth="1"/>
    <col min="1033" max="1033" width="21.28515625" style="1222" customWidth="1"/>
    <col min="1034" max="1269" width="9.28515625" style="1222"/>
    <col min="1270" max="1270" width="103.140625" style="1222" customWidth="1"/>
    <col min="1271" max="1271" width="20.5703125" style="1222" customWidth="1"/>
    <col min="1272" max="1272" width="19.42578125" style="1222" customWidth="1"/>
    <col min="1273" max="1273" width="16.7109375" style="1222" customWidth="1"/>
    <col min="1274" max="1274" width="12.85546875" style="1222" customWidth="1"/>
    <col min="1275" max="1275" width="11" style="1222" bestFit="1" customWidth="1"/>
    <col min="1276" max="1280" width="9.28515625" style="1222"/>
    <col min="1281" max="1281" width="103.140625" style="1222" customWidth="1"/>
    <col min="1282" max="1282" width="20.5703125" style="1222" customWidth="1"/>
    <col min="1283" max="1283" width="19.42578125" style="1222" customWidth="1"/>
    <col min="1284" max="1284" width="16.7109375" style="1222" customWidth="1"/>
    <col min="1285" max="1285" width="9.28515625" style="1222"/>
    <col min="1286" max="1286" width="8.42578125" style="1222" customWidth="1"/>
    <col min="1287" max="1287" width="17.5703125" style="1222" bestFit="1" customWidth="1"/>
    <col min="1288" max="1288" width="21.7109375" style="1222" customWidth="1"/>
    <col min="1289" max="1289" width="21.28515625" style="1222" customWidth="1"/>
    <col min="1290" max="1525" width="9.28515625" style="1222"/>
    <col min="1526" max="1526" width="103.140625" style="1222" customWidth="1"/>
    <col min="1527" max="1527" width="20.5703125" style="1222" customWidth="1"/>
    <col min="1528" max="1528" width="19.42578125" style="1222" customWidth="1"/>
    <col min="1529" max="1529" width="16.7109375" style="1222" customWidth="1"/>
    <col min="1530" max="1530" width="12.85546875" style="1222" customWidth="1"/>
    <col min="1531" max="1531" width="11" style="1222" bestFit="1" customWidth="1"/>
    <col min="1532" max="1536" width="9.28515625" style="1222"/>
    <col min="1537" max="1537" width="103.140625" style="1222" customWidth="1"/>
    <col min="1538" max="1538" width="20.5703125" style="1222" customWidth="1"/>
    <col min="1539" max="1539" width="19.42578125" style="1222" customWidth="1"/>
    <col min="1540" max="1540" width="16.7109375" style="1222" customWidth="1"/>
    <col min="1541" max="1541" width="9.28515625" style="1222"/>
    <col min="1542" max="1542" width="8.42578125" style="1222" customWidth="1"/>
    <col min="1543" max="1543" width="17.5703125" style="1222" bestFit="1" customWidth="1"/>
    <col min="1544" max="1544" width="21.7109375" style="1222" customWidth="1"/>
    <col min="1545" max="1545" width="21.28515625" style="1222" customWidth="1"/>
    <col min="1546" max="1781" width="9.28515625" style="1222"/>
    <col min="1782" max="1782" width="103.140625" style="1222" customWidth="1"/>
    <col min="1783" max="1783" width="20.5703125" style="1222" customWidth="1"/>
    <col min="1784" max="1784" width="19.42578125" style="1222" customWidth="1"/>
    <col min="1785" max="1785" width="16.7109375" style="1222" customWidth="1"/>
    <col min="1786" max="1786" width="12.85546875" style="1222" customWidth="1"/>
    <col min="1787" max="1787" width="11" style="1222" bestFit="1" customWidth="1"/>
    <col min="1788" max="1792" width="9.28515625" style="1222"/>
    <col min="1793" max="1793" width="103.140625" style="1222" customWidth="1"/>
    <col min="1794" max="1794" width="20.5703125" style="1222" customWidth="1"/>
    <col min="1795" max="1795" width="19.42578125" style="1222" customWidth="1"/>
    <col min="1796" max="1796" width="16.7109375" style="1222" customWidth="1"/>
    <col min="1797" max="1797" width="9.28515625" style="1222"/>
    <col min="1798" max="1798" width="8.42578125" style="1222" customWidth="1"/>
    <col min="1799" max="1799" width="17.5703125" style="1222" bestFit="1" customWidth="1"/>
    <col min="1800" max="1800" width="21.7109375" style="1222" customWidth="1"/>
    <col min="1801" max="1801" width="21.28515625" style="1222" customWidth="1"/>
    <col min="1802" max="2037" width="9.28515625" style="1222"/>
    <col min="2038" max="2038" width="103.140625" style="1222" customWidth="1"/>
    <col min="2039" max="2039" width="20.5703125" style="1222" customWidth="1"/>
    <col min="2040" max="2040" width="19.42578125" style="1222" customWidth="1"/>
    <col min="2041" max="2041" width="16.7109375" style="1222" customWidth="1"/>
    <col min="2042" max="2042" width="12.85546875" style="1222" customWidth="1"/>
    <col min="2043" max="2043" width="11" style="1222" bestFit="1" customWidth="1"/>
    <col min="2044" max="2048" width="9.28515625" style="1222"/>
    <col min="2049" max="2049" width="103.140625" style="1222" customWidth="1"/>
    <col min="2050" max="2050" width="20.5703125" style="1222" customWidth="1"/>
    <col min="2051" max="2051" width="19.42578125" style="1222" customWidth="1"/>
    <col min="2052" max="2052" width="16.7109375" style="1222" customWidth="1"/>
    <col min="2053" max="2053" width="9.28515625" style="1222"/>
    <col min="2054" max="2054" width="8.42578125" style="1222" customWidth="1"/>
    <col min="2055" max="2055" width="17.5703125" style="1222" bestFit="1" customWidth="1"/>
    <col min="2056" max="2056" width="21.7109375" style="1222" customWidth="1"/>
    <col min="2057" max="2057" width="21.28515625" style="1222" customWidth="1"/>
    <col min="2058" max="2293" width="9.28515625" style="1222"/>
    <col min="2294" max="2294" width="103.140625" style="1222" customWidth="1"/>
    <col min="2295" max="2295" width="20.5703125" style="1222" customWidth="1"/>
    <col min="2296" max="2296" width="19.42578125" style="1222" customWidth="1"/>
    <col min="2297" max="2297" width="16.7109375" style="1222" customWidth="1"/>
    <col min="2298" max="2298" width="12.85546875" style="1222" customWidth="1"/>
    <col min="2299" max="2299" width="11" style="1222" bestFit="1" customWidth="1"/>
    <col min="2300" max="2304" width="9.28515625" style="1222"/>
    <col min="2305" max="2305" width="103.140625" style="1222" customWidth="1"/>
    <col min="2306" max="2306" width="20.5703125" style="1222" customWidth="1"/>
    <col min="2307" max="2307" width="19.42578125" style="1222" customWidth="1"/>
    <col min="2308" max="2308" width="16.7109375" style="1222" customWidth="1"/>
    <col min="2309" max="2309" width="9.28515625" style="1222"/>
    <col min="2310" max="2310" width="8.42578125" style="1222" customWidth="1"/>
    <col min="2311" max="2311" width="17.5703125" style="1222" bestFit="1" customWidth="1"/>
    <col min="2312" max="2312" width="21.7109375" style="1222" customWidth="1"/>
    <col min="2313" max="2313" width="21.28515625" style="1222" customWidth="1"/>
    <col min="2314" max="2549" width="9.28515625" style="1222"/>
    <col min="2550" max="2550" width="103.140625" style="1222" customWidth="1"/>
    <col min="2551" max="2551" width="20.5703125" style="1222" customWidth="1"/>
    <col min="2552" max="2552" width="19.42578125" style="1222" customWidth="1"/>
    <col min="2553" max="2553" width="16.7109375" style="1222" customWidth="1"/>
    <col min="2554" max="2554" width="12.85546875" style="1222" customWidth="1"/>
    <col min="2555" max="2555" width="11" style="1222" bestFit="1" customWidth="1"/>
    <col min="2556" max="2560" width="9.28515625" style="1222"/>
    <col min="2561" max="2561" width="103.140625" style="1222" customWidth="1"/>
    <col min="2562" max="2562" width="20.5703125" style="1222" customWidth="1"/>
    <col min="2563" max="2563" width="19.42578125" style="1222" customWidth="1"/>
    <col min="2564" max="2564" width="16.7109375" style="1222" customWidth="1"/>
    <col min="2565" max="2565" width="9.28515625" style="1222"/>
    <col min="2566" max="2566" width="8.42578125" style="1222" customWidth="1"/>
    <col min="2567" max="2567" width="17.5703125" style="1222" bestFit="1" customWidth="1"/>
    <col min="2568" max="2568" width="21.7109375" style="1222" customWidth="1"/>
    <col min="2569" max="2569" width="21.28515625" style="1222" customWidth="1"/>
    <col min="2570" max="2805" width="9.28515625" style="1222"/>
    <col min="2806" max="2806" width="103.140625" style="1222" customWidth="1"/>
    <col min="2807" max="2807" width="20.5703125" style="1222" customWidth="1"/>
    <col min="2808" max="2808" width="19.42578125" style="1222" customWidth="1"/>
    <col min="2809" max="2809" width="16.7109375" style="1222" customWidth="1"/>
    <col min="2810" max="2810" width="12.85546875" style="1222" customWidth="1"/>
    <col min="2811" max="2811" width="11" style="1222" bestFit="1" customWidth="1"/>
    <col min="2812" max="2816" width="9.28515625" style="1222"/>
    <col min="2817" max="2817" width="103.140625" style="1222" customWidth="1"/>
    <col min="2818" max="2818" width="20.5703125" style="1222" customWidth="1"/>
    <col min="2819" max="2819" width="19.42578125" style="1222" customWidth="1"/>
    <col min="2820" max="2820" width="16.7109375" style="1222" customWidth="1"/>
    <col min="2821" max="2821" width="9.28515625" style="1222"/>
    <col min="2822" max="2822" width="8.42578125" style="1222" customWidth="1"/>
    <col min="2823" max="2823" width="17.5703125" style="1222" bestFit="1" customWidth="1"/>
    <col min="2824" max="2824" width="21.7109375" style="1222" customWidth="1"/>
    <col min="2825" max="2825" width="21.28515625" style="1222" customWidth="1"/>
    <col min="2826" max="3061" width="9.28515625" style="1222"/>
    <col min="3062" max="3062" width="103.140625" style="1222" customWidth="1"/>
    <col min="3063" max="3063" width="20.5703125" style="1222" customWidth="1"/>
    <col min="3064" max="3064" width="19.42578125" style="1222" customWidth="1"/>
    <col min="3065" max="3065" width="16.7109375" style="1222" customWidth="1"/>
    <col min="3066" max="3066" width="12.85546875" style="1222" customWidth="1"/>
    <col min="3067" max="3067" width="11" style="1222" bestFit="1" customWidth="1"/>
    <col min="3068" max="3072" width="9.28515625" style="1222"/>
    <col min="3073" max="3073" width="103.140625" style="1222" customWidth="1"/>
    <col min="3074" max="3074" width="20.5703125" style="1222" customWidth="1"/>
    <col min="3075" max="3075" width="19.42578125" style="1222" customWidth="1"/>
    <col min="3076" max="3076" width="16.7109375" style="1222" customWidth="1"/>
    <col min="3077" max="3077" width="9.28515625" style="1222"/>
    <col min="3078" max="3078" width="8.42578125" style="1222" customWidth="1"/>
    <col min="3079" max="3079" width="17.5703125" style="1222" bestFit="1" customWidth="1"/>
    <col min="3080" max="3080" width="21.7109375" style="1222" customWidth="1"/>
    <col min="3081" max="3081" width="21.28515625" style="1222" customWidth="1"/>
    <col min="3082" max="3317" width="9.28515625" style="1222"/>
    <col min="3318" max="3318" width="103.140625" style="1222" customWidth="1"/>
    <col min="3319" max="3319" width="20.5703125" style="1222" customWidth="1"/>
    <col min="3320" max="3320" width="19.42578125" style="1222" customWidth="1"/>
    <col min="3321" max="3321" width="16.7109375" style="1222" customWidth="1"/>
    <col min="3322" max="3322" width="12.85546875" style="1222" customWidth="1"/>
    <col min="3323" max="3323" width="11" style="1222" bestFit="1" customWidth="1"/>
    <col min="3324" max="3328" width="9.28515625" style="1222"/>
    <col min="3329" max="3329" width="103.140625" style="1222" customWidth="1"/>
    <col min="3330" max="3330" width="20.5703125" style="1222" customWidth="1"/>
    <col min="3331" max="3331" width="19.42578125" style="1222" customWidth="1"/>
    <col min="3332" max="3332" width="16.7109375" style="1222" customWidth="1"/>
    <col min="3333" max="3333" width="9.28515625" style="1222"/>
    <col min="3334" max="3334" width="8.42578125" style="1222" customWidth="1"/>
    <col min="3335" max="3335" width="17.5703125" style="1222" bestFit="1" customWidth="1"/>
    <col min="3336" max="3336" width="21.7109375" style="1222" customWidth="1"/>
    <col min="3337" max="3337" width="21.28515625" style="1222" customWidth="1"/>
    <col min="3338" max="3573" width="9.28515625" style="1222"/>
    <col min="3574" max="3574" width="103.140625" style="1222" customWidth="1"/>
    <col min="3575" max="3575" width="20.5703125" style="1222" customWidth="1"/>
    <col min="3576" max="3576" width="19.42578125" style="1222" customWidth="1"/>
    <col min="3577" max="3577" width="16.7109375" style="1222" customWidth="1"/>
    <col min="3578" max="3578" width="12.85546875" style="1222" customWidth="1"/>
    <col min="3579" max="3579" width="11" style="1222" bestFit="1" customWidth="1"/>
    <col min="3580" max="3584" width="9.28515625" style="1222"/>
    <col min="3585" max="3585" width="103.140625" style="1222" customWidth="1"/>
    <col min="3586" max="3586" width="20.5703125" style="1222" customWidth="1"/>
    <col min="3587" max="3587" width="19.42578125" style="1222" customWidth="1"/>
    <col min="3588" max="3588" width="16.7109375" style="1222" customWidth="1"/>
    <col min="3589" max="3589" width="9.28515625" style="1222"/>
    <col min="3590" max="3590" width="8.42578125" style="1222" customWidth="1"/>
    <col min="3591" max="3591" width="17.5703125" style="1222" bestFit="1" customWidth="1"/>
    <col min="3592" max="3592" width="21.7109375" style="1222" customWidth="1"/>
    <col min="3593" max="3593" width="21.28515625" style="1222" customWidth="1"/>
    <col min="3594" max="3829" width="9.28515625" style="1222"/>
    <col min="3830" max="3830" width="103.140625" style="1222" customWidth="1"/>
    <col min="3831" max="3831" width="20.5703125" style="1222" customWidth="1"/>
    <col min="3832" max="3832" width="19.42578125" style="1222" customWidth="1"/>
    <col min="3833" max="3833" width="16.7109375" style="1222" customWidth="1"/>
    <col min="3834" max="3834" width="12.85546875" style="1222" customWidth="1"/>
    <col min="3835" max="3835" width="11" style="1222" bestFit="1" customWidth="1"/>
    <col min="3836" max="3840" width="9.28515625" style="1222"/>
    <col min="3841" max="3841" width="103.140625" style="1222" customWidth="1"/>
    <col min="3842" max="3842" width="20.5703125" style="1222" customWidth="1"/>
    <col min="3843" max="3843" width="19.42578125" style="1222" customWidth="1"/>
    <col min="3844" max="3844" width="16.7109375" style="1222" customWidth="1"/>
    <col min="3845" max="3845" width="9.28515625" style="1222"/>
    <col min="3846" max="3846" width="8.42578125" style="1222" customWidth="1"/>
    <col min="3847" max="3847" width="17.5703125" style="1222" bestFit="1" customWidth="1"/>
    <col min="3848" max="3848" width="21.7109375" style="1222" customWidth="1"/>
    <col min="3849" max="3849" width="21.28515625" style="1222" customWidth="1"/>
    <col min="3850" max="4085" width="9.28515625" style="1222"/>
    <col min="4086" max="4086" width="103.140625" style="1222" customWidth="1"/>
    <col min="4087" max="4087" width="20.5703125" style="1222" customWidth="1"/>
    <col min="4088" max="4088" width="19.42578125" style="1222" customWidth="1"/>
    <col min="4089" max="4089" width="16.7109375" style="1222" customWidth="1"/>
    <col min="4090" max="4090" width="12.85546875" style="1222" customWidth="1"/>
    <col min="4091" max="4091" width="11" style="1222" bestFit="1" customWidth="1"/>
    <col min="4092" max="4096" width="9.28515625" style="1222"/>
    <col min="4097" max="4097" width="103.140625" style="1222" customWidth="1"/>
    <col min="4098" max="4098" width="20.5703125" style="1222" customWidth="1"/>
    <col min="4099" max="4099" width="19.42578125" style="1222" customWidth="1"/>
    <col min="4100" max="4100" width="16.7109375" style="1222" customWidth="1"/>
    <col min="4101" max="4101" width="9.28515625" style="1222"/>
    <col min="4102" max="4102" width="8.42578125" style="1222" customWidth="1"/>
    <col min="4103" max="4103" width="17.5703125" style="1222" bestFit="1" customWidth="1"/>
    <col min="4104" max="4104" width="21.7109375" style="1222" customWidth="1"/>
    <col min="4105" max="4105" width="21.28515625" style="1222" customWidth="1"/>
    <col min="4106" max="4341" width="9.28515625" style="1222"/>
    <col min="4342" max="4342" width="103.140625" style="1222" customWidth="1"/>
    <col min="4343" max="4343" width="20.5703125" style="1222" customWidth="1"/>
    <col min="4344" max="4344" width="19.42578125" style="1222" customWidth="1"/>
    <col min="4345" max="4345" width="16.7109375" style="1222" customWidth="1"/>
    <col min="4346" max="4346" width="12.85546875" style="1222" customWidth="1"/>
    <col min="4347" max="4347" width="11" style="1222" bestFit="1" customWidth="1"/>
    <col min="4348" max="4352" width="9.28515625" style="1222"/>
    <col min="4353" max="4353" width="103.140625" style="1222" customWidth="1"/>
    <col min="4354" max="4354" width="20.5703125" style="1222" customWidth="1"/>
    <col min="4355" max="4355" width="19.42578125" style="1222" customWidth="1"/>
    <col min="4356" max="4356" width="16.7109375" style="1222" customWidth="1"/>
    <col min="4357" max="4357" width="9.28515625" style="1222"/>
    <col min="4358" max="4358" width="8.42578125" style="1222" customWidth="1"/>
    <col min="4359" max="4359" width="17.5703125" style="1222" bestFit="1" customWidth="1"/>
    <col min="4360" max="4360" width="21.7109375" style="1222" customWidth="1"/>
    <col min="4361" max="4361" width="21.28515625" style="1222" customWidth="1"/>
    <col min="4362" max="4597" width="9.28515625" style="1222"/>
    <col min="4598" max="4598" width="103.140625" style="1222" customWidth="1"/>
    <col min="4599" max="4599" width="20.5703125" style="1222" customWidth="1"/>
    <col min="4600" max="4600" width="19.42578125" style="1222" customWidth="1"/>
    <col min="4601" max="4601" width="16.7109375" style="1222" customWidth="1"/>
    <col min="4602" max="4602" width="12.85546875" style="1222" customWidth="1"/>
    <col min="4603" max="4603" width="11" style="1222" bestFit="1" customWidth="1"/>
    <col min="4604" max="4608" width="9.28515625" style="1222"/>
    <col min="4609" max="4609" width="103.140625" style="1222" customWidth="1"/>
    <col min="4610" max="4610" width="20.5703125" style="1222" customWidth="1"/>
    <col min="4611" max="4611" width="19.42578125" style="1222" customWidth="1"/>
    <col min="4612" max="4612" width="16.7109375" style="1222" customWidth="1"/>
    <col min="4613" max="4613" width="9.28515625" style="1222"/>
    <col min="4614" max="4614" width="8.42578125" style="1222" customWidth="1"/>
    <col min="4615" max="4615" width="17.5703125" style="1222" bestFit="1" customWidth="1"/>
    <col min="4616" max="4616" width="21.7109375" style="1222" customWidth="1"/>
    <col min="4617" max="4617" width="21.28515625" style="1222" customWidth="1"/>
    <col min="4618" max="4853" width="9.28515625" style="1222"/>
    <col min="4854" max="4854" width="103.140625" style="1222" customWidth="1"/>
    <col min="4855" max="4855" width="20.5703125" style="1222" customWidth="1"/>
    <col min="4856" max="4856" width="19.42578125" style="1222" customWidth="1"/>
    <col min="4857" max="4857" width="16.7109375" style="1222" customWidth="1"/>
    <col min="4858" max="4858" width="12.85546875" style="1222" customWidth="1"/>
    <col min="4859" max="4859" width="11" style="1222" bestFit="1" customWidth="1"/>
    <col min="4860" max="4864" width="9.28515625" style="1222"/>
    <col min="4865" max="4865" width="103.140625" style="1222" customWidth="1"/>
    <col min="4866" max="4866" width="20.5703125" style="1222" customWidth="1"/>
    <col min="4867" max="4867" width="19.42578125" style="1222" customWidth="1"/>
    <col min="4868" max="4868" width="16.7109375" style="1222" customWidth="1"/>
    <col min="4869" max="4869" width="9.28515625" style="1222"/>
    <col min="4870" max="4870" width="8.42578125" style="1222" customWidth="1"/>
    <col min="4871" max="4871" width="17.5703125" style="1222" bestFit="1" customWidth="1"/>
    <col min="4872" max="4872" width="21.7109375" style="1222" customWidth="1"/>
    <col min="4873" max="4873" width="21.28515625" style="1222" customWidth="1"/>
    <col min="4874" max="5109" width="9.28515625" style="1222"/>
    <col min="5110" max="5110" width="103.140625" style="1222" customWidth="1"/>
    <col min="5111" max="5111" width="20.5703125" style="1222" customWidth="1"/>
    <col min="5112" max="5112" width="19.42578125" style="1222" customWidth="1"/>
    <col min="5113" max="5113" width="16.7109375" style="1222" customWidth="1"/>
    <col min="5114" max="5114" width="12.85546875" style="1222" customWidth="1"/>
    <col min="5115" max="5115" width="11" style="1222" bestFit="1" customWidth="1"/>
    <col min="5116" max="5120" width="9.28515625" style="1222"/>
    <col min="5121" max="5121" width="103.140625" style="1222" customWidth="1"/>
    <col min="5122" max="5122" width="20.5703125" style="1222" customWidth="1"/>
    <col min="5123" max="5123" width="19.42578125" style="1222" customWidth="1"/>
    <col min="5124" max="5124" width="16.7109375" style="1222" customWidth="1"/>
    <col min="5125" max="5125" width="9.28515625" style="1222"/>
    <col min="5126" max="5126" width="8.42578125" style="1222" customWidth="1"/>
    <col min="5127" max="5127" width="17.5703125" style="1222" bestFit="1" customWidth="1"/>
    <col min="5128" max="5128" width="21.7109375" style="1222" customWidth="1"/>
    <col min="5129" max="5129" width="21.28515625" style="1222" customWidth="1"/>
    <col min="5130" max="5365" width="9.28515625" style="1222"/>
    <col min="5366" max="5366" width="103.140625" style="1222" customWidth="1"/>
    <col min="5367" max="5367" width="20.5703125" style="1222" customWidth="1"/>
    <col min="5368" max="5368" width="19.42578125" style="1222" customWidth="1"/>
    <col min="5369" max="5369" width="16.7109375" style="1222" customWidth="1"/>
    <col min="5370" max="5370" width="12.85546875" style="1222" customWidth="1"/>
    <col min="5371" max="5371" width="11" style="1222" bestFit="1" customWidth="1"/>
    <col min="5372" max="5376" width="9.28515625" style="1222"/>
    <col min="5377" max="5377" width="103.140625" style="1222" customWidth="1"/>
    <col min="5378" max="5378" width="20.5703125" style="1222" customWidth="1"/>
    <col min="5379" max="5379" width="19.42578125" style="1222" customWidth="1"/>
    <col min="5380" max="5380" width="16.7109375" style="1222" customWidth="1"/>
    <col min="5381" max="5381" width="9.28515625" style="1222"/>
    <col min="5382" max="5382" width="8.42578125" style="1222" customWidth="1"/>
    <col min="5383" max="5383" width="17.5703125" style="1222" bestFit="1" customWidth="1"/>
    <col min="5384" max="5384" width="21.7109375" style="1222" customWidth="1"/>
    <col min="5385" max="5385" width="21.28515625" style="1222" customWidth="1"/>
    <col min="5386" max="5621" width="9.28515625" style="1222"/>
    <col min="5622" max="5622" width="103.140625" style="1222" customWidth="1"/>
    <col min="5623" max="5623" width="20.5703125" style="1222" customWidth="1"/>
    <col min="5624" max="5624" width="19.42578125" style="1222" customWidth="1"/>
    <col min="5625" max="5625" width="16.7109375" style="1222" customWidth="1"/>
    <col min="5626" max="5626" width="12.85546875" style="1222" customWidth="1"/>
    <col min="5627" max="5627" width="11" style="1222" bestFit="1" customWidth="1"/>
    <col min="5628" max="5632" width="9.28515625" style="1222"/>
    <col min="5633" max="5633" width="103.140625" style="1222" customWidth="1"/>
    <col min="5634" max="5634" width="20.5703125" style="1222" customWidth="1"/>
    <col min="5635" max="5635" width="19.42578125" style="1222" customWidth="1"/>
    <col min="5636" max="5636" width="16.7109375" style="1222" customWidth="1"/>
    <col min="5637" max="5637" width="9.28515625" style="1222"/>
    <col min="5638" max="5638" width="8.42578125" style="1222" customWidth="1"/>
    <col min="5639" max="5639" width="17.5703125" style="1222" bestFit="1" customWidth="1"/>
    <col min="5640" max="5640" width="21.7109375" style="1222" customWidth="1"/>
    <col min="5641" max="5641" width="21.28515625" style="1222" customWidth="1"/>
    <col min="5642" max="5877" width="9.28515625" style="1222"/>
    <col min="5878" max="5878" width="103.140625" style="1222" customWidth="1"/>
    <col min="5879" max="5879" width="20.5703125" style="1222" customWidth="1"/>
    <col min="5880" max="5880" width="19.42578125" style="1222" customWidth="1"/>
    <col min="5881" max="5881" width="16.7109375" style="1222" customWidth="1"/>
    <col min="5882" max="5882" width="12.85546875" style="1222" customWidth="1"/>
    <col min="5883" max="5883" width="11" style="1222" bestFit="1" customWidth="1"/>
    <col min="5884" max="5888" width="9.28515625" style="1222"/>
    <col min="5889" max="5889" width="103.140625" style="1222" customWidth="1"/>
    <col min="5890" max="5890" width="20.5703125" style="1222" customWidth="1"/>
    <col min="5891" max="5891" width="19.42578125" style="1222" customWidth="1"/>
    <col min="5892" max="5892" width="16.7109375" style="1222" customWidth="1"/>
    <col min="5893" max="5893" width="9.28515625" style="1222"/>
    <col min="5894" max="5894" width="8.42578125" style="1222" customWidth="1"/>
    <col min="5895" max="5895" width="17.5703125" style="1222" bestFit="1" customWidth="1"/>
    <col min="5896" max="5896" width="21.7109375" style="1222" customWidth="1"/>
    <col min="5897" max="5897" width="21.28515625" style="1222" customWidth="1"/>
    <col min="5898" max="6133" width="9.28515625" style="1222"/>
    <col min="6134" max="6134" width="103.140625" style="1222" customWidth="1"/>
    <col min="6135" max="6135" width="20.5703125" style="1222" customWidth="1"/>
    <col min="6136" max="6136" width="19.42578125" style="1222" customWidth="1"/>
    <col min="6137" max="6137" width="16.7109375" style="1222" customWidth="1"/>
    <col min="6138" max="6138" width="12.85546875" style="1222" customWidth="1"/>
    <col min="6139" max="6139" width="11" style="1222" bestFit="1" customWidth="1"/>
    <col min="6140" max="6144" width="9.28515625" style="1222"/>
    <col min="6145" max="6145" width="103.140625" style="1222" customWidth="1"/>
    <col min="6146" max="6146" width="20.5703125" style="1222" customWidth="1"/>
    <col min="6147" max="6147" width="19.42578125" style="1222" customWidth="1"/>
    <col min="6148" max="6148" width="16.7109375" style="1222" customWidth="1"/>
    <col min="6149" max="6149" width="9.28515625" style="1222"/>
    <col min="6150" max="6150" width="8.42578125" style="1222" customWidth="1"/>
    <col min="6151" max="6151" width="17.5703125" style="1222" bestFit="1" customWidth="1"/>
    <col min="6152" max="6152" width="21.7109375" style="1222" customWidth="1"/>
    <col min="6153" max="6153" width="21.28515625" style="1222" customWidth="1"/>
    <col min="6154" max="6389" width="9.28515625" style="1222"/>
    <col min="6390" max="6390" width="103.140625" style="1222" customWidth="1"/>
    <col min="6391" max="6391" width="20.5703125" style="1222" customWidth="1"/>
    <col min="6392" max="6392" width="19.42578125" style="1222" customWidth="1"/>
    <col min="6393" max="6393" width="16.7109375" style="1222" customWidth="1"/>
    <col min="6394" max="6394" width="12.85546875" style="1222" customWidth="1"/>
    <col min="6395" max="6395" width="11" style="1222" bestFit="1" customWidth="1"/>
    <col min="6396" max="6400" width="9.28515625" style="1222"/>
    <col min="6401" max="6401" width="103.140625" style="1222" customWidth="1"/>
    <col min="6402" max="6402" width="20.5703125" style="1222" customWidth="1"/>
    <col min="6403" max="6403" width="19.42578125" style="1222" customWidth="1"/>
    <col min="6404" max="6404" width="16.7109375" style="1222" customWidth="1"/>
    <col min="6405" max="6405" width="9.28515625" style="1222"/>
    <col min="6406" max="6406" width="8.42578125" style="1222" customWidth="1"/>
    <col min="6407" max="6407" width="17.5703125" style="1222" bestFit="1" customWidth="1"/>
    <col min="6408" max="6408" width="21.7109375" style="1222" customWidth="1"/>
    <col min="6409" max="6409" width="21.28515625" style="1222" customWidth="1"/>
    <col min="6410" max="6645" width="9.28515625" style="1222"/>
    <col min="6646" max="6646" width="103.140625" style="1222" customWidth="1"/>
    <col min="6647" max="6647" width="20.5703125" style="1222" customWidth="1"/>
    <col min="6648" max="6648" width="19.42578125" style="1222" customWidth="1"/>
    <col min="6649" max="6649" width="16.7109375" style="1222" customWidth="1"/>
    <col min="6650" max="6650" width="12.85546875" style="1222" customWidth="1"/>
    <col min="6651" max="6651" width="11" style="1222" bestFit="1" customWidth="1"/>
    <col min="6652" max="6656" width="9.28515625" style="1222"/>
    <col min="6657" max="6657" width="103.140625" style="1222" customWidth="1"/>
    <col min="6658" max="6658" width="20.5703125" style="1222" customWidth="1"/>
    <col min="6659" max="6659" width="19.42578125" style="1222" customWidth="1"/>
    <col min="6660" max="6660" width="16.7109375" style="1222" customWidth="1"/>
    <col min="6661" max="6661" width="9.28515625" style="1222"/>
    <col min="6662" max="6662" width="8.42578125" style="1222" customWidth="1"/>
    <col min="6663" max="6663" width="17.5703125" style="1222" bestFit="1" customWidth="1"/>
    <col min="6664" max="6664" width="21.7109375" style="1222" customWidth="1"/>
    <col min="6665" max="6665" width="21.28515625" style="1222" customWidth="1"/>
    <col min="6666" max="6901" width="9.28515625" style="1222"/>
    <col min="6902" max="6902" width="103.140625" style="1222" customWidth="1"/>
    <col min="6903" max="6903" width="20.5703125" style="1222" customWidth="1"/>
    <col min="6904" max="6904" width="19.42578125" style="1222" customWidth="1"/>
    <col min="6905" max="6905" width="16.7109375" style="1222" customWidth="1"/>
    <col min="6906" max="6906" width="12.85546875" style="1222" customWidth="1"/>
    <col min="6907" max="6907" width="11" style="1222" bestFit="1" customWidth="1"/>
    <col min="6908" max="6912" width="9.28515625" style="1222"/>
    <col min="6913" max="6913" width="103.140625" style="1222" customWidth="1"/>
    <col min="6914" max="6914" width="20.5703125" style="1222" customWidth="1"/>
    <col min="6915" max="6915" width="19.42578125" style="1222" customWidth="1"/>
    <col min="6916" max="6916" width="16.7109375" style="1222" customWidth="1"/>
    <col min="6917" max="6917" width="9.28515625" style="1222"/>
    <col min="6918" max="6918" width="8.42578125" style="1222" customWidth="1"/>
    <col min="6919" max="6919" width="17.5703125" style="1222" bestFit="1" customWidth="1"/>
    <col min="6920" max="6920" width="21.7109375" style="1222" customWidth="1"/>
    <col min="6921" max="6921" width="21.28515625" style="1222" customWidth="1"/>
    <col min="6922" max="7157" width="9.28515625" style="1222"/>
    <col min="7158" max="7158" width="103.140625" style="1222" customWidth="1"/>
    <col min="7159" max="7159" width="20.5703125" style="1222" customWidth="1"/>
    <col min="7160" max="7160" width="19.42578125" style="1222" customWidth="1"/>
    <col min="7161" max="7161" width="16.7109375" style="1222" customWidth="1"/>
    <col min="7162" max="7162" width="12.85546875" style="1222" customWidth="1"/>
    <col min="7163" max="7163" width="11" style="1222" bestFit="1" customWidth="1"/>
    <col min="7164" max="7168" width="9.28515625" style="1222"/>
    <col min="7169" max="7169" width="103.140625" style="1222" customWidth="1"/>
    <col min="7170" max="7170" width="20.5703125" style="1222" customWidth="1"/>
    <col min="7171" max="7171" width="19.42578125" style="1222" customWidth="1"/>
    <col min="7172" max="7172" width="16.7109375" style="1222" customWidth="1"/>
    <col min="7173" max="7173" width="9.28515625" style="1222"/>
    <col min="7174" max="7174" width="8.42578125" style="1222" customWidth="1"/>
    <col min="7175" max="7175" width="17.5703125" style="1222" bestFit="1" customWidth="1"/>
    <col min="7176" max="7176" width="21.7109375" style="1222" customWidth="1"/>
    <col min="7177" max="7177" width="21.28515625" style="1222" customWidth="1"/>
    <col min="7178" max="7413" width="9.28515625" style="1222"/>
    <col min="7414" max="7414" width="103.140625" style="1222" customWidth="1"/>
    <col min="7415" max="7415" width="20.5703125" style="1222" customWidth="1"/>
    <col min="7416" max="7416" width="19.42578125" style="1222" customWidth="1"/>
    <col min="7417" max="7417" width="16.7109375" style="1222" customWidth="1"/>
    <col min="7418" max="7418" width="12.85546875" style="1222" customWidth="1"/>
    <col min="7419" max="7419" width="11" style="1222" bestFit="1" customWidth="1"/>
    <col min="7420" max="7424" width="9.28515625" style="1222"/>
    <col min="7425" max="7425" width="103.140625" style="1222" customWidth="1"/>
    <col min="7426" max="7426" width="20.5703125" style="1222" customWidth="1"/>
    <col min="7427" max="7427" width="19.42578125" style="1222" customWidth="1"/>
    <col min="7428" max="7428" width="16.7109375" style="1222" customWidth="1"/>
    <col min="7429" max="7429" width="9.28515625" style="1222"/>
    <col min="7430" max="7430" width="8.42578125" style="1222" customWidth="1"/>
    <col min="7431" max="7431" width="17.5703125" style="1222" bestFit="1" customWidth="1"/>
    <col min="7432" max="7432" width="21.7109375" style="1222" customWidth="1"/>
    <col min="7433" max="7433" width="21.28515625" style="1222" customWidth="1"/>
    <col min="7434" max="7669" width="9.28515625" style="1222"/>
    <col min="7670" max="7670" width="103.140625" style="1222" customWidth="1"/>
    <col min="7671" max="7671" width="20.5703125" style="1222" customWidth="1"/>
    <col min="7672" max="7672" width="19.42578125" style="1222" customWidth="1"/>
    <col min="7673" max="7673" width="16.7109375" style="1222" customWidth="1"/>
    <col min="7674" max="7674" width="12.85546875" style="1222" customWidth="1"/>
    <col min="7675" max="7675" width="11" style="1222" bestFit="1" customWidth="1"/>
    <col min="7676" max="7680" width="9.28515625" style="1222"/>
    <col min="7681" max="7681" width="103.140625" style="1222" customWidth="1"/>
    <col min="7682" max="7682" width="20.5703125" style="1222" customWidth="1"/>
    <col min="7683" max="7683" width="19.42578125" style="1222" customWidth="1"/>
    <col min="7684" max="7684" width="16.7109375" style="1222" customWidth="1"/>
    <col min="7685" max="7685" width="9.28515625" style="1222"/>
    <col min="7686" max="7686" width="8.42578125" style="1222" customWidth="1"/>
    <col min="7687" max="7687" width="17.5703125" style="1222" bestFit="1" customWidth="1"/>
    <col min="7688" max="7688" width="21.7109375" style="1222" customWidth="1"/>
    <col min="7689" max="7689" width="21.28515625" style="1222" customWidth="1"/>
    <col min="7690" max="7925" width="9.28515625" style="1222"/>
    <col min="7926" max="7926" width="103.140625" style="1222" customWidth="1"/>
    <col min="7927" max="7927" width="20.5703125" style="1222" customWidth="1"/>
    <col min="7928" max="7928" width="19.42578125" style="1222" customWidth="1"/>
    <col min="7929" max="7929" width="16.7109375" style="1222" customWidth="1"/>
    <col min="7930" max="7930" width="12.85546875" style="1222" customWidth="1"/>
    <col min="7931" max="7931" width="11" style="1222" bestFit="1" customWidth="1"/>
    <col min="7932" max="7936" width="9.28515625" style="1222"/>
    <col min="7937" max="7937" width="103.140625" style="1222" customWidth="1"/>
    <col min="7938" max="7938" width="20.5703125" style="1222" customWidth="1"/>
    <col min="7939" max="7939" width="19.42578125" style="1222" customWidth="1"/>
    <col min="7940" max="7940" width="16.7109375" style="1222" customWidth="1"/>
    <col min="7941" max="7941" width="9.28515625" style="1222"/>
    <col min="7942" max="7942" width="8.42578125" style="1222" customWidth="1"/>
    <col min="7943" max="7943" width="17.5703125" style="1222" bestFit="1" customWidth="1"/>
    <col min="7944" max="7944" width="21.7109375" style="1222" customWidth="1"/>
    <col min="7945" max="7945" width="21.28515625" style="1222" customWidth="1"/>
    <col min="7946" max="8181" width="9.28515625" style="1222"/>
    <col min="8182" max="8182" width="103.140625" style="1222" customWidth="1"/>
    <col min="8183" max="8183" width="20.5703125" style="1222" customWidth="1"/>
    <col min="8184" max="8184" width="19.42578125" style="1222" customWidth="1"/>
    <col min="8185" max="8185" width="16.7109375" style="1222" customWidth="1"/>
    <col min="8186" max="8186" width="12.85546875" style="1222" customWidth="1"/>
    <col min="8187" max="8187" width="11" style="1222" bestFit="1" customWidth="1"/>
    <col min="8188" max="8192" width="9.28515625" style="1222"/>
    <col min="8193" max="8193" width="103.140625" style="1222" customWidth="1"/>
    <col min="8194" max="8194" width="20.5703125" style="1222" customWidth="1"/>
    <col min="8195" max="8195" width="19.42578125" style="1222" customWidth="1"/>
    <col min="8196" max="8196" width="16.7109375" style="1222" customWidth="1"/>
    <col min="8197" max="8197" width="9.28515625" style="1222"/>
    <col min="8198" max="8198" width="8.42578125" style="1222" customWidth="1"/>
    <col min="8199" max="8199" width="17.5703125" style="1222" bestFit="1" customWidth="1"/>
    <col min="8200" max="8200" width="21.7109375" style="1222" customWidth="1"/>
    <col min="8201" max="8201" width="21.28515625" style="1222" customWidth="1"/>
    <col min="8202" max="8437" width="9.28515625" style="1222"/>
    <col min="8438" max="8438" width="103.140625" style="1222" customWidth="1"/>
    <col min="8439" max="8439" width="20.5703125" style="1222" customWidth="1"/>
    <col min="8440" max="8440" width="19.42578125" style="1222" customWidth="1"/>
    <col min="8441" max="8441" width="16.7109375" style="1222" customWidth="1"/>
    <col min="8442" max="8442" width="12.85546875" style="1222" customWidth="1"/>
    <col min="8443" max="8443" width="11" style="1222" bestFit="1" customWidth="1"/>
    <col min="8444" max="8448" width="9.28515625" style="1222"/>
    <col min="8449" max="8449" width="103.140625" style="1222" customWidth="1"/>
    <col min="8450" max="8450" width="20.5703125" style="1222" customWidth="1"/>
    <col min="8451" max="8451" width="19.42578125" style="1222" customWidth="1"/>
    <col min="8452" max="8452" width="16.7109375" style="1222" customWidth="1"/>
    <col min="8453" max="8453" width="9.28515625" style="1222"/>
    <col min="8454" max="8454" width="8.42578125" style="1222" customWidth="1"/>
    <col min="8455" max="8455" width="17.5703125" style="1222" bestFit="1" customWidth="1"/>
    <col min="8456" max="8456" width="21.7109375" style="1222" customWidth="1"/>
    <col min="8457" max="8457" width="21.28515625" style="1222" customWidth="1"/>
    <col min="8458" max="8693" width="9.28515625" style="1222"/>
    <col min="8694" max="8694" width="103.140625" style="1222" customWidth="1"/>
    <col min="8695" max="8695" width="20.5703125" style="1222" customWidth="1"/>
    <col min="8696" max="8696" width="19.42578125" style="1222" customWidth="1"/>
    <col min="8697" max="8697" width="16.7109375" style="1222" customWidth="1"/>
    <col min="8698" max="8698" width="12.85546875" style="1222" customWidth="1"/>
    <col min="8699" max="8699" width="11" style="1222" bestFit="1" customWidth="1"/>
    <col min="8700" max="8704" width="9.28515625" style="1222"/>
    <col min="8705" max="8705" width="103.140625" style="1222" customWidth="1"/>
    <col min="8706" max="8706" width="20.5703125" style="1222" customWidth="1"/>
    <col min="8707" max="8707" width="19.42578125" style="1222" customWidth="1"/>
    <col min="8708" max="8708" width="16.7109375" style="1222" customWidth="1"/>
    <col min="8709" max="8709" width="9.28515625" style="1222"/>
    <col min="8710" max="8710" width="8.42578125" style="1222" customWidth="1"/>
    <col min="8711" max="8711" width="17.5703125" style="1222" bestFit="1" customWidth="1"/>
    <col min="8712" max="8712" width="21.7109375" style="1222" customWidth="1"/>
    <col min="8713" max="8713" width="21.28515625" style="1222" customWidth="1"/>
    <col min="8714" max="8949" width="9.28515625" style="1222"/>
    <col min="8950" max="8950" width="103.140625" style="1222" customWidth="1"/>
    <col min="8951" max="8951" width="20.5703125" style="1222" customWidth="1"/>
    <col min="8952" max="8952" width="19.42578125" style="1222" customWidth="1"/>
    <col min="8953" max="8953" width="16.7109375" style="1222" customWidth="1"/>
    <col min="8954" max="8954" width="12.85546875" style="1222" customWidth="1"/>
    <col min="8955" max="8955" width="11" style="1222" bestFit="1" customWidth="1"/>
    <col min="8956" max="8960" width="9.28515625" style="1222"/>
    <col min="8961" max="8961" width="103.140625" style="1222" customWidth="1"/>
    <col min="8962" max="8962" width="20.5703125" style="1222" customWidth="1"/>
    <col min="8963" max="8963" width="19.42578125" style="1222" customWidth="1"/>
    <col min="8964" max="8964" width="16.7109375" style="1222" customWidth="1"/>
    <col min="8965" max="8965" width="9.28515625" style="1222"/>
    <col min="8966" max="8966" width="8.42578125" style="1222" customWidth="1"/>
    <col min="8967" max="8967" width="17.5703125" style="1222" bestFit="1" customWidth="1"/>
    <col min="8968" max="8968" width="21.7109375" style="1222" customWidth="1"/>
    <col min="8969" max="8969" width="21.28515625" style="1222" customWidth="1"/>
    <col min="8970" max="9205" width="9.28515625" style="1222"/>
    <col min="9206" max="9206" width="103.140625" style="1222" customWidth="1"/>
    <col min="9207" max="9207" width="20.5703125" style="1222" customWidth="1"/>
    <col min="9208" max="9208" width="19.42578125" style="1222" customWidth="1"/>
    <col min="9209" max="9209" width="16.7109375" style="1222" customWidth="1"/>
    <col min="9210" max="9210" width="12.85546875" style="1222" customWidth="1"/>
    <col min="9211" max="9211" width="11" style="1222" bestFit="1" customWidth="1"/>
    <col min="9212" max="9216" width="9.28515625" style="1222"/>
    <col min="9217" max="9217" width="103.140625" style="1222" customWidth="1"/>
    <col min="9218" max="9218" width="20.5703125" style="1222" customWidth="1"/>
    <col min="9219" max="9219" width="19.42578125" style="1222" customWidth="1"/>
    <col min="9220" max="9220" width="16.7109375" style="1222" customWidth="1"/>
    <col min="9221" max="9221" width="9.28515625" style="1222"/>
    <col min="9222" max="9222" width="8.42578125" style="1222" customWidth="1"/>
    <col min="9223" max="9223" width="17.5703125" style="1222" bestFit="1" customWidth="1"/>
    <col min="9224" max="9224" width="21.7109375" style="1222" customWidth="1"/>
    <col min="9225" max="9225" width="21.28515625" style="1222" customWidth="1"/>
    <col min="9226" max="9461" width="9.28515625" style="1222"/>
    <col min="9462" max="9462" width="103.140625" style="1222" customWidth="1"/>
    <col min="9463" max="9463" width="20.5703125" style="1222" customWidth="1"/>
    <col min="9464" max="9464" width="19.42578125" style="1222" customWidth="1"/>
    <col min="9465" max="9465" width="16.7109375" style="1222" customWidth="1"/>
    <col min="9466" max="9466" width="12.85546875" style="1222" customWidth="1"/>
    <col min="9467" max="9467" width="11" style="1222" bestFit="1" customWidth="1"/>
    <col min="9468" max="9472" width="9.28515625" style="1222"/>
    <col min="9473" max="9473" width="103.140625" style="1222" customWidth="1"/>
    <col min="9474" max="9474" width="20.5703125" style="1222" customWidth="1"/>
    <col min="9475" max="9475" width="19.42578125" style="1222" customWidth="1"/>
    <col min="9476" max="9476" width="16.7109375" style="1222" customWidth="1"/>
    <col min="9477" max="9477" width="9.28515625" style="1222"/>
    <col min="9478" max="9478" width="8.42578125" style="1222" customWidth="1"/>
    <col min="9479" max="9479" width="17.5703125" style="1222" bestFit="1" customWidth="1"/>
    <col min="9480" max="9480" width="21.7109375" style="1222" customWidth="1"/>
    <col min="9481" max="9481" width="21.28515625" style="1222" customWidth="1"/>
    <col min="9482" max="9717" width="9.28515625" style="1222"/>
    <col min="9718" max="9718" width="103.140625" style="1222" customWidth="1"/>
    <col min="9719" max="9719" width="20.5703125" style="1222" customWidth="1"/>
    <col min="9720" max="9720" width="19.42578125" style="1222" customWidth="1"/>
    <col min="9721" max="9721" width="16.7109375" style="1222" customWidth="1"/>
    <col min="9722" max="9722" width="12.85546875" style="1222" customWidth="1"/>
    <col min="9723" max="9723" width="11" style="1222" bestFit="1" customWidth="1"/>
    <col min="9724" max="9728" width="9.28515625" style="1222"/>
    <col min="9729" max="9729" width="103.140625" style="1222" customWidth="1"/>
    <col min="9730" max="9730" width="20.5703125" style="1222" customWidth="1"/>
    <col min="9731" max="9731" width="19.42578125" style="1222" customWidth="1"/>
    <col min="9732" max="9732" width="16.7109375" style="1222" customWidth="1"/>
    <col min="9733" max="9733" width="9.28515625" style="1222"/>
    <col min="9734" max="9734" width="8.42578125" style="1222" customWidth="1"/>
    <col min="9735" max="9735" width="17.5703125" style="1222" bestFit="1" customWidth="1"/>
    <col min="9736" max="9736" width="21.7109375" style="1222" customWidth="1"/>
    <col min="9737" max="9737" width="21.28515625" style="1222" customWidth="1"/>
    <col min="9738" max="9973" width="9.28515625" style="1222"/>
    <col min="9974" max="9974" width="103.140625" style="1222" customWidth="1"/>
    <col min="9975" max="9975" width="20.5703125" style="1222" customWidth="1"/>
    <col min="9976" max="9976" width="19.42578125" style="1222" customWidth="1"/>
    <col min="9977" max="9977" width="16.7109375" style="1222" customWidth="1"/>
    <col min="9978" max="9978" width="12.85546875" style="1222" customWidth="1"/>
    <col min="9979" max="9979" width="11" style="1222" bestFit="1" customWidth="1"/>
    <col min="9980" max="9984" width="9.28515625" style="1222"/>
    <col min="9985" max="9985" width="103.140625" style="1222" customWidth="1"/>
    <col min="9986" max="9986" width="20.5703125" style="1222" customWidth="1"/>
    <col min="9987" max="9987" width="19.42578125" style="1222" customWidth="1"/>
    <col min="9988" max="9988" width="16.7109375" style="1222" customWidth="1"/>
    <col min="9989" max="9989" width="9.28515625" style="1222"/>
    <col min="9990" max="9990" width="8.42578125" style="1222" customWidth="1"/>
    <col min="9991" max="9991" width="17.5703125" style="1222" bestFit="1" customWidth="1"/>
    <col min="9992" max="9992" width="21.7109375" style="1222" customWidth="1"/>
    <col min="9993" max="9993" width="21.28515625" style="1222" customWidth="1"/>
    <col min="9994" max="10229" width="9.28515625" style="1222"/>
    <col min="10230" max="10230" width="103.140625" style="1222" customWidth="1"/>
    <col min="10231" max="10231" width="20.5703125" style="1222" customWidth="1"/>
    <col min="10232" max="10232" width="19.42578125" style="1222" customWidth="1"/>
    <col min="10233" max="10233" width="16.7109375" style="1222" customWidth="1"/>
    <col min="10234" max="10234" width="12.85546875" style="1222" customWidth="1"/>
    <col min="10235" max="10235" width="11" style="1222" bestFit="1" customWidth="1"/>
    <col min="10236" max="10240" width="9.28515625" style="1222"/>
    <col min="10241" max="10241" width="103.140625" style="1222" customWidth="1"/>
    <col min="10242" max="10242" width="20.5703125" style="1222" customWidth="1"/>
    <col min="10243" max="10243" width="19.42578125" style="1222" customWidth="1"/>
    <col min="10244" max="10244" width="16.7109375" style="1222" customWidth="1"/>
    <col min="10245" max="10245" width="9.28515625" style="1222"/>
    <col min="10246" max="10246" width="8.42578125" style="1222" customWidth="1"/>
    <col min="10247" max="10247" width="17.5703125" style="1222" bestFit="1" customWidth="1"/>
    <col min="10248" max="10248" width="21.7109375" style="1222" customWidth="1"/>
    <col min="10249" max="10249" width="21.28515625" style="1222" customWidth="1"/>
    <col min="10250" max="10485" width="9.28515625" style="1222"/>
    <col min="10486" max="10486" width="103.140625" style="1222" customWidth="1"/>
    <col min="10487" max="10487" width="20.5703125" style="1222" customWidth="1"/>
    <col min="10488" max="10488" width="19.42578125" style="1222" customWidth="1"/>
    <col min="10489" max="10489" width="16.7109375" style="1222" customWidth="1"/>
    <col min="10490" max="10490" width="12.85546875" style="1222" customWidth="1"/>
    <col min="10491" max="10491" width="11" style="1222" bestFit="1" customWidth="1"/>
    <col min="10492" max="10496" width="9.28515625" style="1222"/>
    <col min="10497" max="10497" width="103.140625" style="1222" customWidth="1"/>
    <col min="10498" max="10498" width="20.5703125" style="1222" customWidth="1"/>
    <col min="10499" max="10499" width="19.42578125" style="1222" customWidth="1"/>
    <col min="10500" max="10500" width="16.7109375" style="1222" customWidth="1"/>
    <col min="10501" max="10501" width="9.28515625" style="1222"/>
    <col min="10502" max="10502" width="8.42578125" style="1222" customWidth="1"/>
    <col min="10503" max="10503" width="17.5703125" style="1222" bestFit="1" customWidth="1"/>
    <col min="10504" max="10504" width="21.7109375" style="1222" customWidth="1"/>
    <col min="10505" max="10505" width="21.28515625" style="1222" customWidth="1"/>
    <col min="10506" max="10741" width="9.28515625" style="1222"/>
    <col min="10742" max="10742" width="103.140625" style="1222" customWidth="1"/>
    <col min="10743" max="10743" width="20.5703125" style="1222" customWidth="1"/>
    <col min="10744" max="10744" width="19.42578125" style="1222" customWidth="1"/>
    <col min="10745" max="10745" width="16.7109375" style="1222" customWidth="1"/>
    <col min="10746" max="10746" width="12.85546875" style="1222" customWidth="1"/>
    <col min="10747" max="10747" width="11" style="1222" bestFit="1" customWidth="1"/>
    <col min="10748" max="10752" width="9.28515625" style="1222"/>
    <col min="10753" max="10753" width="103.140625" style="1222" customWidth="1"/>
    <col min="10754" max="10754" width="20.5703125" style="1222" customWidth="1"/>
    <col min="10755" max="10755" width="19.42578125" style="1222" customWidth="1"/>
    <col min="10756" max="10756" width="16.7109375" style="1222" customWidth="1"/>
    <col min="10757" max="10757" width="9.28515625" style="1222"/>
    <col min="10758" max="10758" width="8.42578125" style="1222" customWidth="1"/>
    <col min="10759" max="10759" width="17.5703125" style="1222" bestFit="1" customWidth="1"/>
    <col min="10760" max="10760" width="21.7109375" style="1222" customWidth="1"/>
    <col min="10761" max="10761" width="21.28515625" style="1222" customWidth="1"/>
    <col min="10762" max="10997" width="9.28515625" style="1222"/>
    <col min="10998" max="10998" width="103.140625" style="1222" customWidth="1"/>
    <col min="10999" max="10999" width="20.5703125" style="1222" customWidth="1"/>
    <col min="11000" max="11000" width="19.42578125" style="1222" customWidth="1"/>
    <col min="11001" max="11001" width="16.7109375" style="1222" customWidth="1"/>
    <col min="11002" max="11002" width="12.85546875" style="1222" customWidth="1"/>
    <col min="11003" max="11003" width="11" style="1222" bestFit="1" customWidth="1"/>
    <col min="11004" max="11008" width="9.28515625" style="1222"/>
    <col min="11009" max="11009" width="103.140625" style="1222" customWidth="1"/>
    <col min="11010" max="11010" width="20.5703125" style="1222" customWidth="1"/>
    <col min="11011" max="11011" width="19.42578125" style="1222" customWidth="1"/>
    <col min="11012" max="11012" width="16.7109375" style="1222" customWidth="1"/>
    <col min="11013" max="11013" width="9.28515625" style="1222"/>
    <col min="11014" max="11014" width="8.42578125" style="1222" customWidth="1"/>
    <col min="11015" max="11015" width="17.5703125" style="1222" bestFit="1" customWidth="1"/>
    <col min="11016" max="11016" width="21.7109375" style="1222" customWidth="1"/>
    <col min="11017" max="11017" width="21.28515625" style="1222" customWidth="1"/>
    <col min="11018" max="11253" width="9.28515625" style="1222"/>
    <col min="11254" max="11254" width="103.140625" style="1222" customWidth="1"/>
    <col min="11255" max="11255" width="20.5703125" style="1222" customWidth="1"/>
    <col min="11256" max="11256" width="19.42578125" style="1222" customWidth="1"/>
    <col min="11257" max="11257" width="16.7109375" style="1222" customWidth="1"/>
    <col min="11258" max="11258" width="12.85546875" style="1222" customWidth="1"/>
    <col min="11259" max="11259" width="11" style="1222" bestFit="1" customWidth="1"/>
    <col min="11260" max="11264" width="9.28515625" style="1222"/>
    <col min="11265" max="11265" width="103.140625" style="1222" customWidth="1"/>
    <col min="11266" max="11266" width="20.5703125" style="1222" customWidth="1"/>
    <col min="11267" max="11267" width="19.42578125" style="1222" customWidth="1"/>
    <col min="11268" max="11268" width="16.7109375" style="1222" customWidth="1"/>
    <col min="11269" max="11269" width="9.28515625" style="1222"/>
    <col min="11270" max="11270" width="8.42578125" style="1222" customWidth="1"/>
    <col min="11271" max="11271" width="17.5703125" style="1222" bestFit="1" customWidth="1"/>
    <col min="11272" max="11272" width="21.7109375" style="1222" customWidth="1"/>
    <col min="11273" max="11273" width="21.28515625" style="1222" customWidth="1"/>
    <col min="11274" max="11509" width="9.28515625" style="1222"/>
    <col min="11510" max="11510" width="103.140625" style="1222" customWidth="1"/>
    <col min="11511" max="11511" width="20.5703125" style="1222" customWidth="1"/>
    <col min="11512" max="11512" width="19.42578125" style="1222" customWidth="1"/>
    <col min="11513" max="11513" width="16.7109375" style="1222" customWidth="1"/>
    <col min="11514" max="11514" width="12.85546875" style="1222" customWidth="1"/>
    <col min="11515" max="11515" width="11" style="1222" bestFit="1" customWidth="1"/>
    <col min="11516" max="11520" width="9.28515625" style="1222"/>
    <col min="11521" max="11521" width="103.140625" style="1222" customWidth="1"/>
    <col min="11522" max="11522" width="20.5703125" style="1222" customWidth="1"/>
    <col min="11523" max="11523" width="19.42578125" style="1222" customWidth="1"/>
    <col min="11524" max="11524" width="16.7109375" style="1222" customWidth="1"/>
    <col min="11525" max="11525" width="9.28515625" style="1222"/>
    <col min="11526" max="11526" width="8.42578125" style="1222" customWidth="1"/>
    <col min="11527" max="11527" width="17.5703125" style="1222" bestFit="1" customWidth="1"/>
    <col min="11528" max="11528" width="21.7109375" style="1222" customWidth="1"/>
    <col min="11529" max="11529" width="21.28515625" style="1222" customWidth="1"/>
    <col min="11530" max="11765" width="9.28515625" style="1222"/>
    <col min="11766" max="11766" width="103.140625" style="1222" customWidth="1"/>
    <col min="11767" max="11767" width="20.5703125" style="1222" customWidth="1"/>
    <col min="11768" max="11768" width="19.42578125" style="1222" customWidth="1"/>
    <col min="11769" max="11769" width="16.7109375" style="1222" customWidth="1"/>
    <col min="11770" max="11770" width="12.85546875" style="1222" customWidth="1"/>
    <col min="11771" max="11771" width="11" style="1222" bestFit="1" customWidth="1"/>
    <col min="11772" max="11776" width="9.28515625" style="1222"/>
    <col min="11777" max="11777" width="103.140625" style="1222" customWidth="1"/>
    <col min="11778" max="11778" width="20.5703125" style="1222" customWidth="1"/>
    <col min="11779" max="11779" width="19.42578125" style="1222" customWidth="1"/>
    <col min="11780" max="11780" width="16.7109375" style="1222" customWidth="1"/>
    <col min="11781" max="11781" width="9.28515625" style="1222"/>
    <col min="11782" max="11782" width="8.42578125" style="1222" customWidth="1"/>
    <col min="11783" max="11783" width="17.5703125" style="1222" bestFit="1" customWidth="1"/>
    <col min="11784" max="11784" width="21.7109375" style="1222" customWidth="1"/>
    <col min="11785" max="11785" width="21.28515625" style="1222" customWidth="1"/>
    <col min="11786" max="12021" width="9.28515625" style="1222"/>
    <col min="12022" max="12022" width="103.140625" style="1222" customWidth="1"/>
    <col min="12023" max="12023" width="20.5703125" style="1222" customWidth="1"/>
    <col min="12024" max="12024" width="19.42578125" style="1222" customWidth="1"/>
    <col min="12025" max="12025" width="16.7109375" style="1222" customWidth="1"/>
    <col min="12026" max="12026" width="12.85546875" style="1222" customWidth="1"/>
    <col min="12027" max="12027" width="11" style="1222" bestFit="1" customWidth="1"/>
    <col min="12028" max="12032" width="9.28515625" style="1222"/>
    <col min="12033" max="12033" width="103.140625" style="1222" customWidth="1"/>
    <col min="12034" max="12034" width="20.5703125" style="1222" customWidth="1"/>
    <col min="12035" max="12035" width="19.42578125" style="1222" customWidth="1"/>
    <col min="12036" max="12036" width="16.7109375" style="1222" customWidth="1"/>
    <col min="12037" max="12037" width="9.28515625" style="1222"/>
    <col min="12038" max="12038" width="8.42578125" style="1222" customWidth="1"/>
    <col min="12039" max="12039" width="17.5703125" style="1222" bestFit="1" customWidth="1"/>
    <col min="12040" max="12040" width="21.7109375" style="1222" customWidth="1"/>
    <col min="12041" max="12041" width="21.28515625" style="1222" customWidth="1"/>
    <col min="12042" max="12277" width="9.28515625" style="1222"/>
    <col min="12278" max="12278" width="103.140625" style="1222" customWidth="1"/>
    <col min="12279" max="12279" width="20.5703125" style="1222" customWidth="1"/>
    <col min="12280" max="12280" width="19.42578125" style="1222" customWidth="1"/>
    <col min="12281" max="12281" width="16.7109375" style="1222" customWidth="1"/>
    <col min="12282" max="12282" width="12.85546875" style="1222" customWidth="1"/>
    <col min="12283" max="12283" width="11" style="1222" bestFit="1" customWidth="1"/>
    <col min="12284" max="12288" width="9.28515625" style="1222"/>
    <col min="12289" max="12289" width="103.140625" style="1222" customWidth="1"/>
    <col min="12290" max="12290" width="20.5703125" style="1222" customWidth="1"/>
    <col min="12291" max="12291" width="19.42578125" style="1222" customWidth="1"/>
    <col min="12292" max="12292" width="16.7109375" style="1222" customWidth="1"/>
    <col min="12293" max="12293" width="9.28515625" style="1222"/>
    <col min="12294" max="12294" width="8.42578125" style="1222" customWidth="1"/>
    <col min="12295" max="12295" width="17.5703125" style="1222" bestFit="1" customWidth="1"/>
    <col min="12296" max="12296" width="21.7109375" style="1222" customWidth="1"/>
    <col min="12297" max="12297" width="21.28515625" style="1222" customWidth="1"/>
    <col min="12298" max="12533" width="9.28515625" style="1222"/>
    <col min="12534" max="12534" width="103.140625" style="1222" customWidth="1"/>
    <col min="12535" max="12535" width="20.5703125" style="1222" customWidth="1"/>
    <col min="12536" max="12536" width="19.42578125" style="1222" customWidth="1"/>
    <col min="12537" max="12537" width="16.7109375" style="1222" customWidth="1"/>
    <col min="12538" max="12538" width="12.85546875" style="1222" customWidth="1"/>
    <col min="12539" max="12539" width="11" style="1222" bestFit="1" customWidth="1"/>
    <col min="12540" max="12544" width="9.28515625" style="1222"/>
    <col min="12545" max="12545" width="103.140625" style="1222" customWidth="1"/>
    <col min="12546" max="12546" width="20.5703125" style="1222" customWidth="1"/>
    <col min="12547" max="12547" width="19.42578125" style="1222" customWidth="1"/>
    <col min="12548" max="12548" width="16.7109375" style="1222" customWidth="1"/>
    <col min="12549" max="12549" width="9.28515625" style="1222"/>
    <col min="12550" max="12550" width="8.42578125" style="1222" customWidth="1"/>
    <col min="12551" max="12551" width="17.5703125" style="1222" bestFit="1" customWidth="1"/>
    <col min="12552" max="12552" width="21.7109375" style="1222" customWidth="1"/>
    <col min="12553" max="12553" width="21.28515625" style="1222" customWidth="1"/>
    <col min="12554" max="12789" width="9.28515625" style="1222"/>
    <col min="12790" max="12790" width="103.140625" style="1222" customWidth="1"/>
    <col min="12791" max="12791" width="20.5703125" style="1222" customWidth="1"/>
    <col min="12792" max="12792" width="19.42578125" style="1222" customWidth="1"/>
    <col min="12793" max="12793" width="16.7109375" style="1222" customWidth="1"/>
    <col min="12794" max="12794" width="12.85546875" style="1222" customWidth="1"/>
    <col min="12795" max="12795" width="11" style="1222" bestFit="1" customWidth="1"/>
    <col min="12796" max="12800" width="9.28515625" style="1222"/>
    <col min="12801" max="12801" width="103.140625" style="1222" customWidth="1"/>
    <col min="12802" max="12802" width="20.5703125" style="1222" customWidth="1"/>
    <col min="12803" max="12803" width="19.42578125" style="1222" customWidth="1"/>
    <col min="12804" max="12804" width="16.7109375" style="1222" customWidth="1"/>
    <col min="12805" max="12805" width="9.28515625" style="1222"/>
    <col min="12806" max="12806" width="8.42578125" style="1222" customWidth="1"/>
    <col min="12807" max="12807" width="17.5703125" style="1222" bestFit="1" customWidth="1"/>
    <col min="12808" max="12808" width="21.7109375" style="1222" customWidth="1"/>
    <col min="12809" max="12809" width="21.28515625" style="1222" customWidth="1"/>
    <col min="12810" max="13045" width="9.28515625" style="1222"/>
    <col min="13046" max="13046" width="103.140625" style="1222" customWidth="1"/>
    <col min="13047" max="13047" width="20.5703125" style="1222" customWidth="1"/>
    <col min="13048" max="13048" width="19.42578125" style="1222" customWidth="1"/>
    <col min="13049" max="13049" width="16.7109375" style="1222" customWidth="1"/>
    <col min="13050" max="13050" width="12.85546875" style="1222" customWidth="1"/>
    <col min="13051" max="13051" width="11" style="1222" bestFit="1" customWidth="1"/>
    <col min="13052" max="13056" width="9.28515625" style="1222"/>
    <col min="13057" max="13057" width="103.140625" style="1222" customWidth="1"/>
    <col min="13058" max="13058" width="20.5703125" style="1222" customWidth="1"/>
    <col min="13059" max="13059" width="19.42578125" style="1222" customWidth="1"/>
    <col min="13060" max="13060" width="16.7109375" style="1222" customWidth="1"/>
    <col min="13061" max="13061" width="9.28515625" style="1222"/>
    <col min="13062" max="13062" width="8.42578125" style="1222" customWidth="1"/>
    <col min="13063" max="13063" width="17.5703125" style="1222" bestFit="1" customWidth="1"/>
    <col min="13064" max="13064" width="21.7109375" style="1222" customWidth="1"/>
    <col min="13065" max="13065" width="21.28515625" style="1222" customWidth="1"/>
    <col min="13066" max="13301" width="9.28515625" style="1222"/>
    <col min="13302" max="13302" width="103.140625" style="1222" customWidth="1"/>
    <col min="13303" max="13303" width="20.5703125" style="1222" customWidth="1"/>
    <col min="13304" max="13304" width="19.42578125" style="1222" customWidth="1"/>
    <col min="13305" max="13305" width="16.7109375" style="1222" customWidth="1"/>
    <col min="13306" max="13306" width="12.85546875" style="1222" customWidth="1"/>
    <col min="13307" max="13307" width="11" style="1222" bestFit="1" customWidth="1"/>
    <col min="13308" max="13312" width="9.28515625" style="1222"/>
    <col min="13313" max="13313" width="103.140625" style="1222" customWidth="1"/>
    <col min="13314" max="13314" width="20.5703125" style="1222" customWidth="1"/>
    <col min="13315" max="13315" width="19.42578125" style="1222" customWidth="1"/>
    <col min="13316" max="13316" width="16.7109375" style="1222" customWidth="1"/>
    <col min="13317" max="13317" width="9.28515625" style="1222"/>
    <col min="13318" max="13318" width="8.42578125" style="1222" customWidth="1"/>
    <col min="13319" max="13319" width="17.5703125" style="1222" bestFit="1" customWidth="1"/>
    <col min="13320" max="13320" width="21.7109375" style="1222" customWidth="1"/>
    <col min="13321" max="13321" width="21.28515625" style="1222" customWidth="1"/>
    <col min="13322" max="13557" width="9.28515625" style="1222"/>
    <col min="13558" max="13558" width="103.140625" style="1222" customWidth="1"/>
    <col min="13559" max="13559" width="20.5703125" style="1222" customWidth="1"/>
    <col min="13560" max="13560" width="19.42578125" style="1222" customWidth="1"/>
    <col min="13561" max="13561" width="16.7109375" style="1222" customWidth="1"/>
    <col min="13562" max="13562" width="12.85546875" style="1222" customWidth="1"/>
    <col min="13563" max="13563" width="11" style="1222" bestFit="1" customWidth="1"/>
    <col min="13564" max="13568" width="9.28515625" style="1222"/>
    <col min="13569" max="13569" width="103.140625" style="1222" customWidth="1"/>
    <col min="13570" max="13570" width="20.5703125" style="1222" customWidth="1"/>
    <col min="13571" max="13571" width="19.42578125" style="1222" customWidth="1"/>
    <col min="13572" max="13572" width="16.7109375" style="1222" customWidth="1"/>
    <col min="13573" max="13573" width="9.28515625" style="1222"/>
    <col min="13574" max="13574" width="8.42578125" style="1222" customWidth="1"/>
    <col min="13575" max="13575" width="17.5703125" style="1222" bestFit="1" customWidth="1"/>
    <col min="13576" max="13576" width="21.7109375" style="1222" customWidth="1"/>
    <col min="13577" max="13577" width="21.28515625" style="1222" customWidth="1"/>
    <col min="13578" max="13813" width="9.28515625" style="1222"/>
    <col min="13814" max="13814" width="103.140625" style="1222" customWidth="1"/>
    <col min="13815" max="13815" width="20.5703125" style="1222" customWidth="1"/>
    <col min="13816" max="13816" width="19.42578125" style="1222" customWidth="1"/>
    <col min="13817" max="13817" width="16.7109375" style="1222" customWidth="1"/>
    <col min="13818" max="13818" width="12.85546875" style="1222" customWidth="1"/>
    <col min="13819" max="13819" width="11" style="1222" bestFit="1" customWidth="1"/>
    <col min="13820" max="13824" width="9.28515625" style="1222"/>
    <col min="13825" max="13825" width="103.140625" style="1222" customWidth="1"/>
    <col min="13826" max="13826" width="20.5703125" style="1222" customWidth="1"/>
    <col min="13827" max="13827" width="19.42578125" style="1222" customWidth="1"/>
    <col min="13828" max="13828" width="16.7109375" style="1222" customWidth="1"/>
    <col min="13829" max="13829" width="9.28515625" style="1222"/>
    <col min="13830" max="13830" width="8.42578125" style="1222" customWidth="1"/>
    <col min="13831" max="13831" width="17.5703125" style="1222" bestFit="1" customWidth="1"/>
    <col min="13832" max="13832" width="21.7109375" style="1222" customWidth="1"/>
    <col min="13833" max="13833" width="21.28515625" style="1222" customWidth="1"/>
    <col min="13834" max="14069" width="9.28515625" style="1222"/>
    <col min="14070" max="14070" width="103.140625" style="1222" customWidth="1"/>
    <col min="14071" max="14071" width="20.5703125" style="1222" customWidth="1"/>
    <col min="14072" max="14072" width="19.42578125" style="1222" customWidth="1"/>
    <col min="14073" max="14073" width="16.7109375" style="1222" customWidth="1"/>
    <col min="14074" max="14074" width="12.85546875" style="1222" customWidth="1"/>
    <col min="14075" max="14075" width="11" style="1222" bestFit="1" customWidth="1"/>
    <col min="14076" max="14080" width="9.28515625" style="1222"/>
    <col min="14081" max="14081" width="103.140625" style="1222" customWidth="1"/>
    <col min="14082" max="14082" width="20.5703125" style="1222" customWidth="1"/>
    <col min="14083" max="14083" width="19.42578125" style="1222" customWidth="1"/>
    <col min="14084" max="14084" width="16.7109375" style="1222" customWidth="1"/>
    <col min="14085" max="14085" width="9.28515625" style="1222"/>
    <col min="14086" max="14086" width="8.42578125" style="1222" customWidth="1"/>
    <col min="14087" max="14087" width="17.5703125" style="1222" bestFit="1" customWidth="1"/>
    <col min="14088" max="14088" width="21.7109375" style="1222" customWidth="1"/>
    <col min="14089" max="14089" width="21.28515625" style="1222" customWidth="1"/>
    <col min="14090" max="14325" width="9.28515625" style="1222"/>
    <col min="14326" max="14326" width="103.140625" style="1222" customWidth="1"/>
    <col min="14327" max="14327" width="20.5703125" style="1222" customWidth="1"/>
    <col min="14328" max="14328" width="19.42578125" style="1222" customWidth="1"/>
    <col min="14329" max="14329" width="16.7109375" style="1222" customWidth="1"/>
    <col min="14330" max="14330" width="12.85546875" style="1222" customWidth="1"/>
    <col min="14331" max="14331" width="11" style="1222" bestFit="1" customWidth="1"/>
    <col min="14332" max="14336" width="9.28515625" style="1222"/>
    <col min="14337" max="14337" width="103.140625" style="1222" customWidth="1"/>
    <col min="14338" max="14338" width="20.5703125" style="1222" customWidth="1"/>
    <col min="14339" max="14339" width="19.42578125" style="1222" customWidth="1"/>
    <col min="14340" max="14340" width="16.7109375" style="1222" customWidth="1"/>
    <col min="14341" max="14341" width="9.28515625" style="1222"/>
    <col min="14342" max="14342" width="8.42578125" style="1222" customWidth="1"/>
    <col min="14343" max="14343" width="17.5703125" style="1222" bestFit="1" customWidth="1"/>
    <col min="14344" max="14344" width="21.7109375" style="1222" customWidth="1"/>
    <col min="14345" max="14345" width="21.28515625" style="1222" customWidth="1"/>
    <col min="14346" max="14581" width="9.28515625" style="1222"/>
    <col min="14582" max="14582" width="103.140625" style="1222" customWidth="1"/>
    <col min="14583" max="14583" width="20.5703125" style="1222" customWidth="1"/>
    <col min="14584" max="14584" width="19.42578125" style="1222" customWidth="1"/>
    <col min="14585" max="14585" width="16.7109375" style="1222" customWidth="1"/>
    <col min="14586" max="14586" width="12.85546875" style="1222" customWidth="1"/>
    <col min="14587" max="14587" width="11" style="1222" bestFit="1" customWidth="1"/>
    <col min="14588" max="14592" width="9.28515625" style="1222"/>
    <col min="14593" max="14593" width="103.140625" style="1222" customWidth="1"/>
    <col min="14594" max="14594" width="20.5703125" style="1222" customWidth="1"/>
    <col min="14595" max="14595" width="19.42578125" style="1222" customWidth="1"/>
    <col min="14596" max="14596" width="16.7109375" style="1222" customWidth="1"/>
    <col min="14597" max="14597" width="9.28515625" style="1222"/>
    <col min="14598" max="14598" width="8.42578125" style="1222" customWidth="1"/>
    <col min="14599" max="14599" width="17.5703125" style="1222" bestFit="1" customWidth="1"/>
    <col min="14600" max="14600" width="21.7109375" style="1222" customWidth="1"/>
    <col min="14601" max="14601" width="21.28515625" style="1222" customWidth="1"/>
    <col min="14602" max="14837" width="9.28515625" style="1222"/>
    <col min="14838" max="14838" width="103.140625" style="1222" customWidth="1"/>
    <col min="14839" max="14839" width="20.5703125" style="1222" customWidth="1"/>
    <col min="14840" max="14840" width="19.42578125" style="1222" customWidth="1"/>
    <col min="14841" max="14841" width="16.7109375" style="1222" customWidth="1"/>
    <col min="14842" max="14842" width="12.85546875" style="1222" customWidth="1"/>
    <col min="14843" max="14843" width="11" style="1222" bestFit="1" customWidth="1"/>
    <col min="14844" max="14848" width="9.28515625" style="1222"/>
    <col min="14849" max="14849" width="103.140625" style="1222" customWidth="1"/>
    <col min="14850" max="14850" width="20.5703125" style="1222" customWidth="1"/>
    <col min="14851" max="14851" width="19.42578125" style="1222" customWidth="1"/>
    <col min="14852" max="14852" width="16.7109375" style="1222" customWidth="1"/>
    <col min="14853" max="14853" width="9.28515625" style="1222"/>
    <col min="14854" max="14854" width="8.42578125" style="1222" customWidth="1"/>
    <col min="14855" max="14855" width="17.5703125" style="1222" bestFit="1" customWidth="1"/>
    <col min="14856" max="14856" width="21.7109375" style="1222" customWidth="1"/>
    <col min="14857" max="14857" width="21.28515625" style="1222" customWidth="1"/>
    <col min="14858" max="15093" width="9.28515625" style="1222"/>
    <col min="15094" max="15094" width="103.140625" style="1222" customWidth="1"/>
    <col min="15095" max="15095" width="20.5703125" style="1222" customWidth="1"/>
    <col min="15096" max="15096" width="19.42578125" style="1222" customWidth="1"/>
    <col min="15097" max="15097" width="16.7109375" style="1222" customWidth="1"/>
    <col min="15098" max="15098" width="12.85546875" style="1222" customWidth="1"/>
    <col min="15099" max="15099" width="11" style="1222" bestFit="1" customWidth="1"/>
    <col min="15100" max="15104" width="9.28515625" style="1222"/>
    <col min="15105" max="15105" width="103.140625" style="1222" customWidth="1"/>
    <col min="15106" max="15106" width="20.5703125" style="1222" customWidth="1"/>
    <col min="15107" max="15107" width="19.42578125" style="1222" customWidth="1"/>
    <col min="15108" max="15108" width="16.7109375" style="1222" customWidth="1"/>
    <col min="15109" max="15109" width="9.28515625" style="1222"/>
    <col min="15110" max="15110" width="8.42578125" style="1222" customWidth="1"/>
    <col min="15111" max="15111" width="17.5703125" style="1222" bestFit="1" customWidth="1"/>
    <col min="15112" max="15112" width="21.7109375" style="1222" customWidth="1"/>
    <col min="15113" max="15113" width="21.28515625" style="1222" customWidth="1"/>
    <col min="15114" max="15349" width="9.28515625" style="1222"/>
    <col min="15350" max="15350" width="103.140625" style="1222" customWidth="1"/>
    <col min="15351" max="15351" width="20.5703125" style="1222" customWidth="1"/>
    <col min="15352" max="15352" width="19.42578125" style="1222" customWidth="1"/>
    <col min="15353" max="15353" width="16.7109375" style="1222" customWidth="1"/>
    <col min="15354" max="15354" width="12.85546875" style="1222" customWidth="1"/>
    <col min="15355" max="15355" width="11" style="1222" bestFit="1" customWidth="1"/>
    <col min="15356" max="15360" width="9.28515625" style="1222"/>
    <col min="15361" max="15361" width="103.140625" style="1222" customWidth="1"/>
    <col min="15362" max="15362" width="20.5703125" style="1222" customWidth="1"/>
    <col min="15363" max="15363" width="19.42578125" style="1222" customWidth="1"/>
    <col min="15364" max="15364" width="16.7109375" style="1222" customWidth="1"/>
    <col min="15365" max="15365" width="9.28515625" style="1222"/>
    <col min="15366" max="15366" width="8.42578125" style="1222" customWidth="1"/>
    <col min="15367" max="15367" width="17.5703125" style="1222" bestFit="1" customWidth="1"/>
    <col min="15368" max="15368" width="21.7109375" style="1222" customWidth="1"/>
    <col min="15369" max="15369" width="21.28515625" style="1222" customWidth="1"/>
    <col min="15370" max="15605" width="9.28515625" style="1222"/>
    <col min="15606" max="15606" width="103.140625" style="1222" customWidth="1"/>
    <col min="15607" max="15607" width="20.5703125" style="1222" customWidth="1"/>
    <col min="15608" max="15608" width="19.42578125" style="1222" customWidth="1"/>
    <col min="15609" max="15609" width="16.7109375" style="1222" customWidth="1"/>
    <col min="15610" max="15610" width="12.85546875" style="1222" customWidth="1"/>
    <col min="15611" max="15611" width="11" style="1222" bestFit="1" customWidth="1"/>
    <col min="15612" max="15616" width="9.28515625" style="1222"/>
    <col min="15617" max="15617" width="103.140625" style="1222" customWidth="1"/>
    <col min="15618" max="15618" width="20.5703125" style="1222" customWidth="1"/>
    <col min="15619" max="15619" width="19.42578125" style="1222" customWidth="1"/>
    <col min="15620" max="15620" width="16.7109375" style="1222" customWidth="1"/>
    <col min="15621" max="15621" width="9.28515625" style="1222"/>
    <col min="15622" max="15622" width="8.42578125" style="1222" customWidth="1"/>
    <col min="15623" max="15623" width="17.5703125" style="1222" bestFit="1" customWidth="1"/>
    <col min="15624" max="15624" width="21.7109375" style="1222" customWidth="1"/>
    <col min="15625" max="15625" width="21.28515625" style="1222" customWidth="1"/>
    <col min="15626" max="15861" width="9.28515625" style="1222"/>
    <col min="15862" max="15862" width="103.140625" style="1222" customWidth="1"/>
    <col min="15863" max="15863" width="20.5703125" style="1222" customWidth="1"/>
    <col min="15864" max="15864" width="19.42578125" style="1222" customWidth="1"/>
    <col min="15865" max="15865" width="16.7109375" style="1222" customWidth="1"/>
    <col min="15866" max="15866" width="12.85546875" style="1222" customWidth="1"/>
    <col min="15867" max="15867" width="11" style="1222" bestFit="1" customWidth="1"/>
    <col min="15868" max="15872" width="9.28515625" style="1222"/>
    <col min="15873" max="15873" width="103.140625" style="1222" customWidth="1"/>
    <col min="15874" max="15874" width="20.5703125" style="1222" customWidth="1"/>
    <col min="15875" max="15875" width="19.42578125" style="1222" customWidth="1"/>
    <col min="15876" max="15876" width="16.7109375" style="1222" customWidth="1"/>
    <col min="15877" max="15877" width="9.28515625" style="1222"/>
    <col min="15878" max="15878" width="8.42578125" style="1222" customWidth="1"/>
    <col min="15879" max="15879" width="17.5703125" style="1222" bestFit="1" customWidth="1"/>
    <col min="15880" max="15880" width="21.7109375" style="1222" customWidth="1"/>
    <col min="15881" max="15881" width="21.28515625" style="1222" customWidth="1"/>
    <col min="15882" max="16117" width="9.28515625" style="1222"/>
    <col min="16118" max="16118" width="103.140625" style="1222" customWidth="1"/>
    <col min="16119" max="16119" width="20.5703125" style="1222" customWidth="1"/>
    <col min="16120" max="16120" width="19.42578125" style="1222" customWidth="1"/>
    <col min="16121" max="16121" width="16.7109375" style="1222" customWidth="1"/>
    <col min="16122" max="16122" width="12.85546875" style="1222" customWidth="1"/>
    <col min="16123" max="16123" width="11" style="1222" bestFit="1" customWidth="1"/>
    <col min="16124" max="16128" width="9.28515625" style="1222"/>
    <col min="16129" max="16129" width="103.140625" style="1222" customWidth="1"/>
    <col min="16130" max="16130" width="20.5703125" style="1222" customWidth="1"/>
    <col min="16131" max="16131" width="19.42578125" style="1222" customWidth="1"/>
    <col min="16132" max="16132" width="16.7109375" style="1222" customWidth="1"/>
    <col min="16133" max="16133" width="9.28515625" style="1222"/>
    <col min="16134" max="16134" width="8.42578125" style="1222" customWidth="1"/>
    <col min="16135" max="16135" width="17.5703125" style="1222" bestFit="1" customWidth="1"/>
    <col min="16136" max="16136" width="21.7109375" style="1222" customWidth="1"/>
    <col min="16137" max="16137" width="21.28515625" style="1222" customWidth="1"/>
    <col min="16138" max="16373" width="9.28515625" style="1222"/>
    <col min="16374" max="16374" width="103.140625" style="1222" customWidth="1"/>
    <col min="16375" max="16375" width="20.5703125" style="1222" customWidth="1"/>
    <col min="16376" max="16376" width="19.42578125" style="1222" customWidth="1"/>
    <col min="16377" max="16377" width="16.7109375" style="1222" customWidth="1"/>
    <col min="16378" max="16378" width="12.85546875" style="1222" customWidth="1"/>
    <col min="16379" max="16379" width="11" style="1222" bestFit="1" customWidth="1"/>
    <col min="16380" max="16384" width="9.28515625" style="1222"/>
  </cols>
  <sheetData>
    <row r="1" spans="1:5" ht="16.5" customHeight="1">
      <c r="A1" s="1220" t="s">
        <v>775</v>
      </c>
      <c r="B1" s="1221"/>
      <c r="C1" s="1653"/>
      <c r="D1" s="1653"/>
    </row>
    <row r="2" spans="1:5" ht="22.5" customHeight="1">
      <c r="A2" s="1654" t="s">
        <v>776</v>
      </c>
      <c r="B2" s="1654"/>
      <c r="C2" s="1654"/>
      <c r="D2" s="1654"/>
    </row>
    <row r="3" spans="1:5" s="1225" customFormat="1" ht="18" customHeight="1">
      <c r="A3" s="1223"/>
      <c r="B3" s="1224"/>
      <c r="C3" s="1655" t="s">
        <v>2</v>
      </c>
      <c r="D3" s="1655"/>
    </row>
    <row r="4" spans="1:5" s="1228" customFormat="1" ht="79.5" customHeight="1">
      <c r="A4" s="1656" t="s">
        <v>777</v>
      </c>
      <c r="B4" s="1658" t="s">
        <v>778</v>
      </c>
      <c r="C4" s="1226" t="s">
        <v>229</v>
      </c>
      <c r="D4" s="1227" t="s">
        <v>230</v>
      </c>
    </row>
    <row r="5" spans="1:5" s="1228" customFormat="1" ht="24" customHeight="1">
      <c r="A5" s="1657"/>
      <c r="B5" s="1659"/>
      <c r="C5" s="1229" t="s">
        <v>772</v>
      </c>
      <c r="D5" s="1230" t="s">
        <v>232</v>
      </c>
    </row>
    <row r="6" spans="1:5" s="1228" customFormat="1" ht="21.6" customHeight="1">
      <c r="A6" s="1231">
        <v>1</v>
      </c>
      <c r="B6" s="1232">
        <v>2</v>
      </c>
      <c r="C6" s="1233">
        <v>3</v>
      </c>
      <c r="D6" s="1230" t="s">
        <v>34</v>
      </c>
    </row>
    <row r="7" spans="1:5" s="1239" customFormat="1" ht="39" customHeight="1">
      <c r="A7" s="1234" t="s">
        <v>779</v>
      </c>
      <c r="B7" s="1235">
        <v>18251368000</v>
      </c>
      <c r="C7" s="1236">
        <v>3001563423.1300001</v>
      </c>
      <c r="D7" s="1237">
        <f>C7/B7</f>
        <v>0.16445690115557365</v>
      </c>
      <c r="E7" s="1238"/>
    </row>
    <row r="8" spans="1:5" s="1239" customFormat="1" ht="39" customHeight="1">
      <c r="A8" s="1234" t="s">
        <v>780</v>
      </c>
      <c r="B8" s="1235">
        <v>4367586000</v>
      </c>
      <c r="C8" s="1236">
        <v>1641084461.21</v>
      </c>
      <c r="D8" s="1237">
        <f t="shared" ref="D8:D27" si="0">C8/B8</f>
        <v>0.37574176243123775</v>
      </c>
      <c r="E8" s="1238"/>
    </row>
    <row r="9" spans="1:5" s="1239" customFormat="1" ht="39" customHeight="1">
      <c r="A9" s="1234" t="s">
        <v>781</v>
      </c>
      <c r="B9" s="1235">
        <v>991554000</v>
      </c>
      <c r="C9" s="1236">
        <v>309569114.87</v>
      </c>
      <c r="D9" s="1237">
        <f t="shared" si="0"/>
        <v>0.31220600680346206</v>
      </c>
      <c r="E9" s="1238"/>
    </row>
    <row r="10" spans="1:5" s="1239" customFormat="1" ht="39" customHeight="1">
      <c r="A10" s="1234" t="s">
        <v>782</v>
      </c>
      <c r="B10" s="1235">
        <v>2821075000</v>
      </c>
      <c r="C10" s="1236">
        <v>583915564.96000004</v>
      </c>
      <c r="D10" s="1237">
        <f t="shared" si="0"/>
        <v>0.20698335384915326</v>
      </c>
      <c r="E10" s="1238"/>
    </row>
    <row r="11" spans="1:5" s="1239" customFormat="1" ht="39" customHeight="1">
      <c r="A11" s="1234" t="s">
        <v>783</v>
      </c>
      <c r="B11" s="1235">
        <v>1827378000</v>
      </c>
      <c r="C11" s="1236">
        <v>186077257.80000001</v>
      </c>
      <c r="D11" s="1237">
        <f t="shared" si="0"/>
        <v>0.10182745868670851</v>
      </c>
      <c r="E11" s="1238"/>
    </row>
    <row r="12" spans="1:5" s="1239" customFormat="1" ht="39" customHeight="1">
      <c r="A12" s="1234" t="s">
        <v>784</v>
      </c>
      <c r="B12" s="1240">
        <v>1655279000</v>
      </c>
      <c r="C12" s="1236">
        <v>419842030.33999997</v>
      </c>
      <c r="D12" s="1237">
        <f t="shared" si="0"/>
        <v>0.2536382267521064</v>
      </c>
      <c r="E12" s="1238"/>
    </row>
    <row r="13" spans="1:5" s="1239" customFormat="1" ht="39" customHeight="1">
      <c r="A13" s="1234" t="s">
        <v>785</v>
      </c>
      <c r="B13" s="1235">
        <v>1104124000</v>
      </c>
      <c r="C13" s="1236">
        <v>266841511.53999999</v>
      </c>
      <c r="D13" s="1237">
        <f t="shared" si="0"/>
        <v>0.24167712280504725</v>
      </c>
      <c r="E13" s="1238"/>
    </row>
    <row r="14" spans="1:5" s="1239" customFormat="1" ht="39" customHeight="1">
      <c r="A14" s="1234" t="s">
        <v>786</v>
      </c>
      <c r="B14" s="1235">
        <v>1547952000</v>
      </c>
      <c r="C14" s="1236">
        <v>572840146.79999995</v>
      </c>
      <c r="D14" s="1237">
        <f t="shared" si="0"/>
        <v>0.37006324924803868</v>
      </c>
      <c r="E14" s="1238"/>
    </row>
    <row r="15" spans="1:5" s="1239" customFormat="1" ht="39" customHeight="1">
      <c r="A15" s="1234" t="s">
        <v>787</v>
      </c>
      <c r="B15" s="1235">
        <v>577548000</v>
      </c>
      <c r="C15" s="1236">
        <v>178777272.09999999</v>
      </c>
      <c r="D15" s="1237">
        <f t="shared" si="0"/>
        <v>0.30954530549841741</v>
      </c>
      <c r="E15" s="1238"/>
    </row>
    <row r="16" spans="1:5" s="1239" customFormat="1" ht="39" customHeight="1">
      <c r="A16" s="1234" t="s">
        <v>788</v>
      </c>
      <c r="B16" s="1235">
        <v>1567451000</v>
      </c>
      <c r="C16" s="1236">
        <v>411908114.11000001</v>
      </c>
      <c r="D16" s="1237">
        <f t="shared" si="0"/>
        <v>0.26278851084340116</v>
      </c>
      <c r="E16" s="1238"/>
    </row>
    <row r="17" spans="1:5" s="1239" customFormat="1" ht="39" customHeight="1">
      <c r="A17" s="1234" t="s">
        <v>789</v>
      </c>
      <c r="B17" s="1240">
        <v>1739486000</v>
      </c>
      <c r="C17" s="1236">
        <v>549480032.92999995</v>
      </c>
      <c r="D17" s="1237">
        <f t="shared" si="0"/>
        <v>0.31588643595291938</v>
      </c>
      <c r="E17" s="1238"/>
    </row>
    <row r="18" spans="1:5" s="1239" customFormat="1" ht="39" customHeight="1">
      <c r="A18" s="1234" t="s">
        <v>790</v>
      </c>
      <c r="B18" s="1235">
        <v>1238138000</v>
      </c>
      <c r="C18" s="1236">
        <v>458985349.62</v>
      </c>
      <c r="D18" s="1237">
        <f t="shared" si="0"/>
        <v>0.37070613261203517</v>
      </c>
      <c r="E18" s="1238"/>
    </row>
    <row r="19" spans="1:5" s="1239" customFormat="1" ht="39" customHeight="1">
      <c r="A19" s="1234" t="s">
        <v>791</v>
      </c>
      <c r="B19" s="1240">
        <v>628609000</v>
      </c>
      <c r="C19" s="1236">
        <v>159771805.96000001</v>
      </c>
      <c r="D19" s="1237">
        <f t="shared" si="0"/>
        <v>0.25416722630442773</v>
      </c>
      <c r="E19" s="1238"/>
    </row>
    <row r="20" spans="1:5" s="1239" customFormat="1" ht="39" customHeight="1">
      <c r="A20" s="1234" t="s">
        <v>792</v>
      </c>
      <c r="B20" s="1240">
        <v>1412653000</v>
      </c>
      <c r="C20" s="1236">
        <v>321087500.88999999</v>
      </c>
      <c r="D20" s="1237">
        <f t="shared" si="0"/>
        <v>0.22729396454047809</v>
      </c>
      <c r="E20" s="1238"/>
    </row>
    <row r="21" spans="1:5" s="1239" customFormat="1" ht="39" customHeight="1">
      <c r="A21" s="1234" t="s">
        <v>793</v>
      </c>
      <c r="B21" s="1235">
        <v>816159000</v>
      </c>
      <c r="C21" s="1236">
        <v>332401655.18000001</v>
      </c>
      <c r="D21" s="1237">
        <f t="shared" si="0"/>
        <v>0.40727561073271262</v>
      </c>
      <c r="E21" s="1238"/>
    </row>
    <row r="22" spans="1:5" s="1239" customFormat="1" ht="39" customHeight="1">
      <c r="A22" s="1234" t="s">
        <v>794</v>
      </c>
      <c r="B22" s="1235">
        <v>1501723000</v>
      </c>
      <c r="C22" s="1236">
        <v>483603455.00999999</v>
      </c>
      <c r="D22" s="1237">
        <f t="shared" si="0"/>
        <v>0.32203239546174628</v>
      </c>
      <c r="E22" s="1238"/>
    </row>
    <row r="23" spans="1:5" s="1239" customFormat="1" ht="39" customHeight="1">
      <c r="A23" s="1234" t="s">
        <v>795</v>
      </c>
      <c r="B23" s="1235">
        <v>2142259000</v>
      </c>
      <c r="C23" s="1236">
        <v>732774819.24000001</v>
      </c>
      <c r="D23" s="1237">
        <f t="shared" si="0"/>
        <v>0.34205706183986156</v>
      </c>
      <c r="E23" s="1238"/>
    </row>
    <row r="24" spans="1:5" s="1239" customFormat="1" ht="39" customHeight="1">
      <c r="A24" s="1234" t="s">
        <v>796</v>
      </c>
      <c r="B24" s="1235">
        <v>971684000</v>
      </c>
      <c r="C24" s="1236">
        <v>256214918.16999999</v>
      </c>
      <c r="D24" s="1237">
        <f t="shared" si="0"/>
        <v>0.26368131838128445</v>
      </c>
      <c r="E24" s="1238"/>
    </row>
    <row r="25" spans="1:5" s="1239" customFormat="1" ht="39" customHeight="1">
      <c r="A25" s="1234" t="s">
        <v>797</v>
      </c>
      <c r="B25" s="1240">
        <v>1305990000</v>
      </c>
      <c r="C25" s="1236">
        <v>363416708.04000002</v>
      </c>
      <c r="D25" s="1237">
        <f t="shared" si="0"/>
        <v>0.27826913532262881</v>
      </c>
      <c r="E25" s="1238"/>
    </row>
    <row r="26" spans="1:5" s="1239" customFormat="1" ht="39" customHeight="1">
      <c r="A26" s="1234" t="s">
        <v>798</v>
      </c>
      <c r="B26" s="1240">
        <v>1472837000</v>
      </c>
      <c r="C26" s="1236">
        <v>488318859.70999998</v>
      </c>
      <c r="D26" s="1237">
        <f t="shared" si="0"/>
        <v>0.33154983186191</v>
      </c>
      <c r="E26" s="1238"/>
    </row>
    <row r="27" spans="1:5" s="1239" customFormat="1" ht="39" customHeight="1" thickBot="1">
      <c r="A27" s="1234" t="s">
        <v>799</v>
      </c>
      <c r="B27" s="1235">
        <v>800927000</v>
      </c>
      <c r="C27" s="1236">
        <v>320209379.44999999</v>
      </c>
      <c r="D27" s="1237">
        <f t="shared" si="0"/>
        <v>0.39979845784946694</v>
      </c>
      <c r="E27" s="1238"/>
    </row>
    <row r="28" spans="1:5" s="1239" customFormat="1" ht="39" customHeight="1" thickTop="1" thickBot="1">
      <c r="A28" s="1241" t="s">
        <v>800</v>
      </c>
      <c r="B28" s="1242">
        <f>SUM(B12:B27)</f>
        <v>20482819000</v>
      </c>
      <c r="C28" s="1243">
        <f>SUM(C12:C27)</f>
        <v>6316473559.0899992</v>
      </c>
      <c r="D28" s="1244">
        <f>C28/B28</f>
        <v>0.30837911320165445</v>
      </c>
      <c r="E28" s="1238"/>
    </row>
    <row r="29" spans="1:5" s="1239" customFormat="1" ht="39" customHeight="1" thickTop="1">
      <c r="A29" s="1245" t="s">
        <v>801</v>
      </c>
      <c r="B29" s="1246">
        <v>415901000</v>
      </c>
      <c r="C29" s="1247">
        <v>58305509.149999999</v>
      </c>
      <c r="D29" s="1237">
        <f>C29/B29</f>
        <v>0.14019083664141224</v>
      </c>
      <c r="E29" s="1238"/>
    </row>
    <row r="30" spans="1:5" s="1239" customFormat="1" ht="39" customHeight="1">
      <c r="A30" s="1248" t="s">
        <v>802</v>
      </c>
      <c r="B30" s="1246">
        <v>268254000</v>
      </c>
      <c r="C30" s="1247">
        <v>120995105.7</v>
      </c>
      <c r="D30" s="1237">
        <f>C30/B30</f>
        <v>0.45104679035540945</v>
      </c>
      <c r="E30" s="1238"/>
    </row>
    <row r="31" spans="1:5" s="1239" customFormat="1" ht="39" customHeight="1" thickBot="1">
      <c r="A31" s="1249" t="s">
        <v>803</v>
      </c>
      <c r="B31" s="1250">
        <v>1156760000</v>
      </c>
      <c r="C31" s="1251">
        <v>285647179.94999999</v>
      </c>
      <c r="D31" s="1252">
        <f t="shared" ref="D31:D36" si="1">C31/B31</f>
        <v>0.24693729031951311</v>
      </c>
      <c r="E31" s="1238"/>
    </row>
    <row r="32" spans="1:5" s="1239" customFormat="1" ht="39" customHeight="1" thickTop="1" thickBot="1">
      <c r="A32" s="1241" t="s">
        <v>804</v>
      </c>
      <c r="B32" s="1242">
        <f>B7+B8+B9+B10+B11+B28+B30+B31+B29</f>
        <v>50582695000</v>
      </c>
      <c r="C32" s="1243">
        <f>C28+C7+C8+C9+C10+C11+C31+C29+C30</f>
        <v>12503631175.860003</v>
      </c>
      <c r="D32" s="1253">
        <f t="shared" si="1"/>
        <v>0.24719187413521565</v>
      </c>
      <c r="E32" s="1238"/>
    </row>
    <row r="33" spans="1:5" s="1239" customFormat="1" ht="39" customHeight="1" thickTop="1">
      <c r="A33" s="1245" t="s">
        <v>805</v>
      </c>
      <c r="B33" s="1254">
        <v>140574000</v>
      </c>
      <c r="C33" s="1247">
        <v>13500771.279999999</v>
      </c>
      <c r="D33" s="1255">
        <f t="shared" si="1"/>
        <v>9.6040315278785551E-2</v>
      </c>
      <c r="E33" s="1238"/>
    </row>
    <row r="34" spans="1:5" s="1239" customFormat="1" ht="39" customHeight="1">
      <c r="A34" s="1248" t="s">
        <v>806</v>
      </c>
      <c r="B34" s="1240">
        <v>233023000</v>
      </c>
      <c r="C34" s="1236">
        <v>443909.66</v>
      </c>
      <c r="D34" s="1256">
        <f t="shared" si="1"/>
        <v>1.9050036262514857E-3</v>
      </c>
      <c r="E34" s="1238"/>
    </row>
    <row r="35" spans="1:5" s="1239" customFormat="1" ht="39" customHeight="1" thickBot="1">
      <c r="A35" s="1257" t="s">
        <v>807</v>
      </c>
      <c r="B35" s="1258">
        <v>20492360000</v>
      </c>
      <c r="C35" s="1251">
        <v>6855244179.6400003</v>
      </c>
      <c r="D35" s="1252">
        <f t="shared" si="1"/>
        <v>0.33452682754158136</v>
      </c>
      <c r="E35" s="1238"/>
    </row>
    <row r="36" spans="1:5" s="1263" customFormat="1" ht="39" customHeight="1" thickTop="1" thickBot="1">
      <c r="A36" s="1259" t="s">
        <v>808</v>
      </c>
      <c r="B36" s="1260">
        <f>B32+B33+B34+B35</f>
        <v>71448652000</v>
      </c>
      <c r="C36" s="1260">
        <f>C32+C33+C34+C35</f>
        <v>19372820036.440002</v>
      </c>
      <c r="D36" s="1261">
        <f t="shared" si="1"/>
        <v>0.27114325454929511</v>
      </c>
      <c r="E36" s="1262"/>
    </row>
    <row r="37" spans="1:5" ht="15.75" thickTop="1">
      <c r="C37" s="1264"/>
      <c r="E37" s="1265"/>
    </row>
    <row r="38" spans="1:5" ht="15" customHeight="1">
      <c r="A38" s="1266"/>
      <c r="E38" s="1265"/>
    </row>
    <row r="39" spans="1:5" ht="24.75" customHeight="1">
      <c r="A39" s="1265"/>
      <c r="B39" s="1265"/>
    </row>
    <row r="40" spans="1:5">
      <c r="A40" s="1265"/>
      <c r="B40" s="1265"/>
    </row>
    <row r="41" spans="1:5">
      <c r="A41" s="1268"/>
      <c r="B41" s="1265"/>
    </row>
    <row r="42" spans="1:5">
      <c r="A42" s="1265"/>
      <c r="B42" s="1265"/>
    </row>
    <row r="43" spans="1:5">
      <c r="A43" s="1265"/>
      <c r="B43" s="1265"/>
    </row>
    <row r="44" spans="1:5">
      <c r="A44" s="1265"/>
      <c r="B44" s="1265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45" firstPageNumber="61" fitToHeight="2" orientation="landscape" useFirstPageNumber="1" r:id="rId1"/>
  <headerFooter alignWithMargins="0">
    <oddHeader>&amp;C&amp;"Arial CE,Pogrubiony"&amp;16- &amp;P -</oddHeader>
  </headerFooter>
  <rowBreaks count="1" manualBreakCount="1">
    <brk id="28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2"/>
  <sheetViews>
    <sheetView zoomScale="60" zoomScaleNormal="60" zoomScaleSheetLayoutView="55" zoomScalePageLayoutView="40" workbookViewId="0">
      <pane xSplit="3" ySplit="6" topLeftCell="D196" activePane="bottomRight" state="frozen"/>
      <selection activeCell="P20" sqref="P20"/>
      <selection pane="topRight" activeCell="P20" sqref="P20"/>
      <selection pane="bottomLeft" activeCell="P20" sqref="P20"/>
      <selection pane="bottomRight" activeCell="C178" sqref="C178:C180"/>
    </sheetView>
  </sheetViews>
  <sheetFormatPr defaultColWidth="9.28515625" defaultRowHeight="37.5" customHeight="1"/>
  <cols>
    <col min="1" max="1" width="11.28515625" style="1469" customWidth="1"/>
    <col min="2" max="2" width="9.5703125" style="1470" customWidth="1"/>
    <col min="3" max="3" width="48.28515625" style="1471" customWidth="1"/>
    <col min="4" max="4" width="81.7109375" style="1472" customWidth="1"/>
    <col min="5" max="5" width="22.7109375" style="1473" customWidth="1"/>
    <col min="6" max="6" width="23.5703125" style="1465" customWidth="1"/>
    <col min="7" max="7" width="22.140625" style="1461" customWidth="1"/>
    <col min="8" max="8" width="23.28515625" style="1462" customWidth="1"/>
    <col min="9" max="9" width="22" style="1462" customWidth="1"/>
    <col min="10" max="10" width="23.28515625" style="1463" customWidth="1"/>
    <col min="11" max="11" width="15.7109375" style="1464" customWidth="1"/>
    <col min="12" max="12" width="15.85546875" style="1464" bestFit="1" customWidth="1"/>
    <col min="13" max="13" width="9.28515625" style="1279" customWidth="1"/>
    <col min="14" max="256" width="9.28515625" style="1279"/>
    <col min="257" max="257" width="11.28515625" style="1279" customWidth="1"/>
    <col min="258" max="258" width="9.5703125" style="1279" customWidth="1"/>
    <col min="259" max="259" width="48.28515625" style="1279" customWidth="1"/>
    <col min="260" max="260" width="81.7109375" style="1279" customWidth="1"/>
    <col min="261" max="261" width="22.7109375" style="1279" customWidth="1"/>
    <col min="262" max="262" width="23.5703125" style="1279" customWidth="1"/>
    <col min="263" max="263" width="22.140625" style="1279" customWidth="1"/>
    <col min="264" max="264" width="23.28515625" style="1279" customWidth="1"/>
    <col min="265" max="265" width="22" style="1279" customWidth="1"/>
    <col min="266" max="266" width="23.28515625" style="1279" customWidth="1"/>
    <col min="267" max="267" width="15.7109375" style="1279" customWidth="1"/>
    <col min="268" max="268" width="15.85546875" style="1279" bestFit="1" customWidth="1"/>
    <col min="269" max="269" width="9.28515625" style="1279" customWidth="1"/>
    <col min="270" max="512" width="9.28515625" style="1279"/>
    <col min="513" max="513" width="11.28515625" style="1279" customWidth="1"/>
    <col min="514" max="514" width="9.5703125" style="1279" customWidth="1"/>
    <col min="515" max="515" width="48.28515625" style="1279" customWidth="1"/>
    <col min="516" max="516" width="81.7109375" style="1279" customWidth="1"/>
    <col min="517" max="517" width="22.7109375" style="1279" customWidth="1"/>
    <col min="518" max="518" width="23.5703125" style="1279" customWidth="1"/>
    <col min="519" max="519" width="22.140625" style="1279" customWidth="1"/>
    <col min="520" max="520" width="23.28515625" style="1279" customWidth="1"/>
    <col min="521" max="521" width="22" style="1279" customWidth="1"/>
    <col min="522" max="522" width="23.28515625" style="1279" customWidth="1"/>
    <col min="523" max="523" width="15.7109375" style="1279" customWidth="1"/>
    <col min="524" max="524" width="15.85546875" style="1279" bestFit="1" customWidth="1"/>
    <col min="525" max="525" width="9.28515625" style="1279" customWidth="1"/>
    <col min="526" max="768" width="9.28515625" style="1279"/>
    <col min="769" max="769" width="11.28515625" style="1279" customWidth="1"/>
    <col min="770" max="770" width="9.5703125" style="1279" customWidth="1"/>
    <col min="771" max="771" width="48.28515625" style="1279" customWidth="1"/>
    <col min="772" max="772" width="81.7109375" style="1279" customWidth="1"/>
    <col min="773" max="773" width="22.7109375" style="1279" customWidth="1"/>
    <col min="774" max="774" width="23.5703125" style="1279" customWidth="1"/>
    <col min="775" max="775" width="22.140625" style="1279" customWidth="1"/>
    <col min="776" max="776" width="23.28515625" style="1279" customWidth="1"/>
    <col min="777" max="777" width="22" style="1279" customWidth="1"/>
    <col min="778" max="778" width="23.28515625" style="1279" customWidth="1"/>
    <col min="779" max="779" width="15.7109375" style="1279" customWidth="1"/>
    <col min="780" max="780" width="15.85546875" style="1279" bestFit="1" customWidth="1"/>
    <col min="781" max="781" width="9.28515625" style="1279" customWidth="1"/>
    <col min="782" max="1024" width="9.28515625" style="1279"/>
    <col min="1025" max="1025" width="11.28515625" style="1279" customWidth="1"/>
    <col min="1026" max="1026" width="9.5703125" style="1279" customWidth="1"/>
    <col min="1027" max="1027" width="48.28515625" style="1279" customWidth="1"/>
    <col min="1028" max="1028" width="81.7109375" style="1279" customWidth="1"/>
    <col min="1029" max="1029" width="22.7109375" style="1279" customWidth="1"/>
    <col min="1030" max="1030" width="23.5703125" style="1279" customWidth="1"/>
    <col min="1031" max="1031" width="22.140625" style="1279" customWidth="1"/>
    <col min="1032" max="1032" width="23.28515625" style="1279" customWidth="1"/>
    <col min="1033" max="1033" width="22" style="1279" customWidth="1"/>
    <col min="1034" max="1034" width="23.28515625" style="1279" customWidth="1"/>
    <col min="1035" max="1035" width="15.7109375" style="1279" customWidth="1"/>
    <col min="1036" max="1036" width="15.85546875" style="1279" bestFit="1" customWidth="1"/>
    <col min="1037" max="1037" width="9.28515625" style="1279" customWidth="1"/>
    <col min="1038" max="1280" width="9.28515625" style="1279"/>
    <col min="1281" max="1281" width="11.28515625" style="1279" customWidth="1"/>
    <col min="1282" max="1282" width="9.5703125" style="1279" customWidth="1"/>
    <col min="1283" max="1283" width="48.28515625" style="1279" customWidth="1"/>
    <col min="1284" max="1284" width="81.7109375" style="1279" customWidth="1"/>
    <col min="1285" max="1285" width="22.7109375" style="1279" customWidth="1"/>
    <col min="1286" max="1286" width="23.5703125" style="1279" customWidth="1"/>
    <col min="1287" max="1287" width="22.140625" style="1279" customWidth="1"/>
    <col min="1288" max="1288" width="23.28515625" style="1279" customWidth="1"/>
    <col min="1289" max="1289" width="22" style="1279" customWidth="1"/>
    <col min="1290" max="1290" width="23.28515625" style="1279" customWidth="1"/>
    <col min="1291" max="1291" width="15.7109375" style="1279" customWidth="1"/>
    <col min="1292" max="1292" width="15.85546875" style="1279" bestFit="1" customWidth="1"/>
    <col min="1293" max="1293" width="9.28515625" style="1279" customWidth="1"/>
    <col min="1294" max="1536" width="9.28515625" style="1279"/>
    <col min="1537" max="1537" width="11.28515625" style="1279" customWidth="1"/>
    <col min="1538" max="1538" width="9.5703125" style="1279" customWidth="1"/>
    <col min="1539" max="1539" width="48.28515625" style="1279" customWidth="1"/>
    <col min="1540" max="1540" width="81.7109375" style="1279" customWidth="1"/>
    <col min="1541" max="1541" width="22.7109375" style="1279" customWidth="1"/>
    <col min="1542" max="1542" width="23.5703125" style="1279" customWidth="1"/>
    <col min="1543" max="1543" width="22.140625" style="1279" customWidth="1"/>
    <col min="1544" max="1544" width="23.28515625" style="1279" customWidth="1"/>
    <col min="1545" max="1545" width="22" style="1279" customWidth="1"/>
    <col min="1546" max="1546" width="23.28515625" style="1279" customWidth="1"/>
    <col min="1547" max="1547" width="15.7109375" style="1279" customWidth="1"/>
    <col min="1548" max="1548" width="15.85546875" style="1279" bestFit="1" customWidth="1"/>
    <col min="1549" max="1549" width="9.28515625" style="1279" customWidth="1"/>
    <col min="1550" max="1792" width="9.28515625" style="1279"/>
    <col min="1793" max="1793" width="11.28515625" style="1279" customWidth="1"/>
    <col min="1794" max="1794" width="9.5703125" style="1279" customWidth="1"/>
    <col min="1795" max="1795" width="48.28515625" style="1279" customWidth="1"/>
    <col min="1796" max="1796" width="81.7109375" style="1279" customWidth="1"/>
    <col min="1797" max="1797" width="22.7109375" style="1279" customWidth="1"/>
    <col min="1798" max="1798" width="23.5703125" style="1279" customWidth="1"/>
    <col min="1799" max="1799" width="22.140625" style="1279" customWidth="1"/>
    <col min="1800" max="1800" width="23.28515625" style="1279" customWidth="1"/>
    <col min="1801" max="1801" width="22" style="1279" customWidth="1"/>
    <col min="1802" max="1802" width="23.28515625" style="1279" customWidth="1"/>
    <col min="1803" max="1803" width="15.7109375" style="1279" customWidth="1"/>
    <col min="1804" max="1804" width="15.85546875" style="1279" bestFit="1" customWidth="1"/>
    <col min="1805" max="1805" width="9.28515625" style="1279" customWidth="1"/>
    <col min="1806" max="2048" width="9.28515625" style="1279"/>
    <col min="2049" max="2049" width="11.28515625" style="1279" customWidth="1"/>
    <col min="2050" max="2050" width="9.5703125" style="1279" customWidth="1"/>
    <col min="2051" max="2051" width="48.28515625" style="1279" customWidth="1"/>
    <col min="2052" max="2052" width="81.7109375" style="1279" customWidth="1"/>
    <col min="2053" max="2053" width="22.7109375" style="1279" customWidth="1"/>
    <col min="2054" max="2054" width="23.5703125" style="1279" customWidth="1"/>
    <col min="2055" max="2055" width="22.140625" style="1279" customWidth="1"/>
    <col min="2056" max="2056" width="23.28515625" style="1279" customWidth="1"/>
    <col min="2057" max="2057" width="22" style="1279" customWidth="1"/>
    <col min="2058" max="2058" width="23.28515625" style="1279" customWidth="1"/>
    <col min="2059" max="2059" width="15.7109375" style="1279" customWidth="1"/>
    <col min="2060" max="2060" width="15.85546875" style="1279" bestFit="1" customWidth="1"/>
    <col min="2061" max="2061" width="9.28515625" style="1279" customWidth="1"/>
    <col min="2062" max="2304" width="9.28515625" style="1279"/>
    <col min="2305" max="2305" width="11.28515625" style="1279" customWidth="1"/>
    <col min="2306" max="2306" width="9.5703125" style="1279" customWidth="1"/>
    <col min="2307" max="2307" width="48.28515625" style="1279" customWidth="1"/>
    <col min="2308" max="2308" width="81.7109375" style="1279" customWidth="1"/>
    <col min="2309" max="2309" width="22.7109375" style="1279" customWidth="1"/>
    <col min="2310" max="2310" width="23.5703125" style="1279" customWidth="1"/>
    <col min="2311" max="2311" width="22.140625" style="1279" customWidth="1"/>
    <col min="2312" max="2312" width="23.28515625" style="1279" customWidth="1"/>
    <col min="2313" max="2313" width="22" style="1279" customWidth="1"/>
    <col min="2314" max="2314" width="23.28515625" style="1279" customWidth="1"/>
    <col min="2315" max="2315" width="15.7109375" style="1279" customWidth="1"/>
    <col min="2316" max="2316" width="15.85546875" style="1279" bestFit="1" customWidth="1"/>
    <col min="2317" max="2317" width="9.28515625" style="1279" customWidth="1"/>
    <col min="2318" max="2560" width="9.28515625" style="1279"/>
    <col min="2561" max="2561" width="11.28515625" style="1279" customWidth="1"/>
    <col min="2562" max="2562" width="9.5703125" style="1279" customWidth="1"/>
    <col min="2563" max="2563" width="48.28515625" style="1279" customWidth="1"/>
    <col min="2564" max="2564" width="81.7109375" style="1279" customWidth="1"/>
    <col min="2565" max="2565" width="22.7109375" style="1279" customWidth="1"/>
    <col min="2566" max="2566" width="23.5703125" style="1279" customWidth="1"/>
    <col min="2567" max="2567" width="22.140625" style="1279" customWidth="1"/>
    <col min="2568" max="2568" width="23.28515625" style="1279" customWidth="1"/>
    <col min="2569" max="2569" width="22" style="1279" customWidth="1"/>
    <col min="2570" max="2570" width="23.28515625" style="1279" customWidth="1"/>
    <col min="2571" max="2571" width="15.7109375" style="1279" customWidth="1"/>
    <col min="2572" max="2572" width="15.85546875" style="1279" bestFit="1" customWidth="1"/>
    <col min="2573" max="2573" width="9.28515625" style="1279" customWidth="1"/>
    <col min="2574" max="2816" width="9.28515625" style="1279"/>
    <col min="2817" max="2817" width="11.28515625" style="1279" customWidth="1"/>
    <col min="2818" max="2818" width="9.5703125" style="1279" customWidth="1"/>
    <col min="2819" max="2819" width="48.28515625" style="1279" customWidth="1"/>
    <col min="2820" max="2820" width="81.7109375" style="1279" customWidth="1"/>
    <col min="2821" max="2821" width="22.7109375" style="1279" customWidth="1"/>
    <col min="2822" max="2822" width="23.5703125" style="1279" customWidth="1"/>
    <col min="2823" max="2823" width="22.140625" style="1279" customWidth="1"/>
    <col min="2824" max="2824" width="23.28515625" style="1279" customWidth="1"/>
    <col min="2825" max="2825" width="22" style="1279" customWidth="1"/>
    <col min="2826" max="2826" width="23.28515625" style="1279" customWidth="1"/>
    <col min="2827" max="2827" width="15.7109375" style="1279" customWidth="1"/>
    <col min="2828" max="2828" width="15.85546875" style="1279" bestFit="1" customWidth="1"/>
    <col min="2829" max="2829" width="9.28515625" style="1279" customWidth="1"/>
    <col min="2830" max="3072" width="9.28515625" style="1279"/>
    <col min="3073" max="3073" width="11.28515625" style="1279" customWidth="1"/>
    <col min="3074" max="3074" width="9.5703125" style="1279" customWidth="1"/>
    <col min="3075" max="3075" width="48.28515625" style="1279" customWidth="1"/>
    <col min="3076" max="3076" width="81.7109375" style="1279" customWidth="1"/>
    <col min="3077" max="3077" width="22.7109375" style="1279" customWidth="1"/>
    <col min="3078" max="3078" width="23.5703125" style="1279" customWidth="1"/>
    <col min="3079" max="3079" width="22.140625" style="1279" customWidth="1"/>
    <col min="3080" max="3080" width="23.28515625" style="1279" customWidth="1"/>
    <col min="3081" max="3081" width="22" style="1279" customWidth="1"/>
    <col min="3082" max="3082" width="23.28515625" style="1279" customWidth="1"/>
    <col min="3083" max="3083" width="15.7109375" style="1279" customWidth="1"/>
    <col min="3084" max="3084" width="15.85546875" style="1279" bestFit="1" customWidth="1"/>
    <col min="3085" max="3085" width="9.28515625" style="1279" customWidth="1"/>
    <col min="3086" max="3328" width="9.28515625" style="1279"/>
    <col min="3329" max="3329" width="11.28515625" style="1279" customWidth="1"/>
    <col min="3330" max="3330" width="9.5703125" style="1279" customWidth="1"/>
    <col min="3331" max="3331" width="48.28515625" style="1279" customWidth="1"/>
    <col min="3332" max="3332" width="81.7109375" style="1279" customWidth="1"/>
    <col min="3333" max="3333" width="22.7109375" style="1279" customWidth="1"/>
    <col min="3334" max="3334" width="23.5703125" style="1279" customWidth="1"/>
    <col min="3335" max="3335" width="22.140625" style="1279" customWidth="1"/>
    <col min="3336" max="3336" width="23.28515625" style="1279" customWidth="1"/>
    <col min="3337" max="3337" width="22" style="1279" customWidth="1"/>
    <col min="3338" max="3338" width="23.28515625" style="1279" customWidth="1"/>
    <col min="3339" max="3339" width="15.7109375" style="1279" customWidth="1"/>
    <col min="3340" max="3340" width="15.85546875" style="1279" bestFit="1" customWidth="1"/>
    <col min="3341" max="3341" width="9.28515625" style="1279" customWidth="1"/>
    <col min="3342" max="3584" width="9.28515625" style="1279"/>
    <col min="3585" max="3585" width="11.28515625" style="1279" customWidth="1"/>
    <col min="3586" max="3586" width="9.5703125" style="1279" customWidth="1"/>
    <col min="3587" max="3587" width="48.28515625" style="1279" customWidth="1"/>
    <col min="3588" max="3588" width="81.7109375" style="1279" customWidth="1"/>
    <col min="3589" max="3589" width="22.7109375" style="1279" customWidth="1"/>
    <col min="3590" max="3590" width="23.5703125" style="1279" customWidth="1"/>
    <col min="3591" max="3591" width="22.140625" style="1279" customWidth="1"/>
    <col min="3592" max="3592" width="23.28515625" style="1279" customWidth="1"/>
    <col min="3593" max="3593" width="22" style="1279" customWidth="1"/>
    <col min="3594" max="3594" width="23.28515625" style="1279" customWidth="1"/>
    <col min="3595" max="3595" width="15.7109375" style="1279" customWidth="1"/>
    <col min="3596" max="3596" width="15.85546875" style="1279" bestFit="1" customWidth="1"/>
    <col min="3597" max="3597" width="9.28515625" style="1279" customWidth="1"/>
    <col min="3598" max="3840" width="9.28515625" style="1279"/>
    <col min="3841" max="3841" width="11.28515625" style="1279" customWidth="1"/>
    <col min="3842" max="3842" width="9.5703125" style="1279" customWidth="1"/>
    <col min="3843" max="3843" width="48.28515625" style="1279" customWidth="1"/>
    <col min="3844" max="3844" width="81.7109375" style="1279" customWidth="1"/>
    <col min="3845" max="3845" width="22.7109375" style="1279" customWidth="1"/>
    <col min="3846" max="3846" width="23.5703125" style="1279" customWidth="1"/>
    <col min="3847" max="3847" width="22.140625" style="1279" customWidth="1"/>
    <col min="3848" max="3848" width="23.28515625" style="1279" customWidth="1"/>
    <col min="3849" max="3849" width="22" style="1279" customWidth="1"/>
    <col min="3850" max="3850" width="23.28515625" style="1279" customWidth="1"/>
    <col min="3851" max="3851" width="15.7109375" style="1279" customWidth="1"/>
    <col min="3852" max="3852" width="15.85546875" style="1279" bestFit="1" customWidth="1"/>
    <col min="3853" max="3853" width="9.28515625" style="1279" customWidth="1"/>
    <col min="3854" max="4096" width="9.28515625" style="1279"/>
    <col min="4097" max="4097" width="11.28515625" style="1279" customWidth="1"/>
    <col min="4098" max="4098" width="9.5703125" style="1279" customWidth="1"/>
    <col min="4099" max="4099" width="48.28515625" style="1279" customWidth="1"/>
    <col min="4100" max="4100" width="81.7109375" style="1279" customWidth="1"/>
    <col min="4101" max="4101" width="22.7109375" style="1279" customWidth="1"/>
    <col min="4102" max="4102" width="23.5703125" style="1279" customWidth="1"/>
    <col min="4103" max="4103" width="22.140625" style="1279" customWidth="1"/>
    <col min="4104" max="4104" width="23.28515625" style="1279" customWidth="1"/>
    <col min="4105" max="4105" width="22" style="1279" customWidth="1"/>
    <col min="4106" max="4106" width="23.28515625" style="1279" customWidth="1"/>
    <col min="4107" max="4107" width="15.7109375" style="1279" customWidth="1"/>
    <col min="4108" max="4108" width="15.85546875" style="1279" bestFit="1" customWidth="1"/>
    <col min="4109" max="4109" width="9.28515625" style="1279" customWidth="1"/>
    <col min="4110" max="4352" width="9.28515625" style="1279"/>
    <col min="4353" max="4353" width="11.28515625" style="1279" customWidth="1"/>
    <col min="4354" max="4354" width="9.5703125" style="1279" customWidth="1"/>
    <col min="4355" max="4355" width="48.28515625" style="1279" customWidth="1"/>
    <col min="4356" max="4356" width="81.7109375" style="1279" customWidth="1"/>
    <col min="4357" max="4357" width="22.7109375" style="1279" customWidth="1"/>
    <col min="4358" max="4358" width="23.5703125" style="1279" customWidth="1"/>
    <col min="4359" max="4359" width="22.140625" style="1279" customWidth="1"/>
    <col min="4360" max="4360" width="23.28515625" style="1279" customWidth="1"/>
    <col min="4361" max="4361" width="22" style="1279" customWidth="1"/>
    <col min="4362" max="4362" width="23.28515625" style="1279" customWidth="1"/>
    <col min="4363" max="4363" width="15.7109375" style="1279" customWidth="1"/>
    <col min="4364" max="4364" width="15.85546875" style="1279" bestFit="1" customWidth="1"/>
    <col min="4365" max="4365" width="9.28515625" style="1279" customWidth="1"/>
    <col min="4366" max="4608" width="9.28515625" style="1279"/>
    <col min="4609" max="4609" width="11.28515625" style="1279" customWidth="1"/>
    <col min="4610" max="4610" width="9.5703125" style="1279" customWidth="1"/>
    <col min="4611" max="4611" width="48.28515625" style="1279" customWidth="1"/>
    <col min="4612" max="4612" width="81.7109375" style="1279" customWidth="1"/>
    <col min="4613" max="4613" width="22.7109375" style="1279" customWidth="1"/>
    <col min="4614" max="4614" width="23.5703125" style="1279" customWidth="1"/>
    <col min="4615" max="4615" width="22.140625" style="1279" customWidth="1"/>
    <col min="4616" max="4616" width="23.28515625" style="1279" customWidth="1"/>
    <col min="4617" max="4617" width="22" style="1279" customWidth="1"/>
    <col min="4618" max="4618" width="23.28515625" style="1279" customWidth="1"/>
    <col min="4619" max="4619" width="15.7109375" style="1279" customWidth="1"/>
    <col min="4620" max="4620" width="15.85546875" style="1279" bestFit="1" customWidth="1"/>
    <col min="4621" max="4621" width="9.28515625" style="1279" customWidth="1"/>
    <col min="4622" max="4864" width="9.28515625" style="1279"/>
    <col min="4865" max="4865" width="11.28515625" style="1279" customWidth="1"/>
    <col min="4866" max="4866" width="9.5703125" style="1279" customWidth="1"/>
    <col min="4867" max="4867" width="48.28515625" style="1279" customWidth="1"/>
    <col min="4868" max="4868" width="81.7109375" style="1279" customWidth="1"/>
    <col min="4869" max="4869" width="22.7109375" style="1279" customWidth="1"/>
    <col min="4870" max="4870" width="23.5703125" style="1279" customWidth="1"/>
    <col min="4871" max="4871" width="22.140625" style="1279" customWidth="1"/>
    <col min="4872" max="4872" width="23.28515625" style="1279" customWidth="1"/>
    <col min="4873" max="4873" width="22" style="1279" customWidth="1"/>
    <col min="4874" max="4874" width="23.28515625" style="1279" customWidth="1"/>
    <col min="4875" max="4875" width="15.7109375" style="1279" customWidth="1"/>
    <col min="4876" max="4876" width="15.85546875" style="1279" bestFit="1" customWidth="1"/>
    <col min="4877" max="4877" width="9.28515625" style="1279" customWidth="1"/>
    <col min="4878" max="5120" width="9.28515625" style="1279"/>
    <col min="5121" max="5121" width="11.28515625" style="1279" customWidth="1"/>
    <col min="5122" max="5122" width="9.5703125" style="1279" customWidth="1"/>
    <col min="5123" max="5123" width="48.28515625" style="1279" customWidth="1"/>
    <col min="5124" max="5124" width="81.7109375" style="1279" customWidth="1"/>
    <col min="5125" max="5125" width="22.7109375" style="1279" customWidth="1"/>
    <col min="5126" max="5126" width="23.5703125" style="1279" customWidth="1"/>
    <col min="5127" max="5127" width="22.140625" style="1279" customWidth="1"/>
    <col min="5128" max="5128" width="23.28515625" style="1279" customWidth="1"/>
    <col min="5129" max="5129" width="22" style="1279" customWidth="1"/>
    <col min="5130" max="5130" width="23.28515625" style="1279" customWidth="1"/>
    <col min="5131" max="5131" width="15.7109375" style="1279" customWidth="1"/>
    <col min="5132" max="5132" width="15.85546875" style="1279" bestFit="1" customWidth="1"/>
    <col min="5133" max="5133" width="9.28515625" style="1279" customWidth="1"/>
    <col min="5134" max="5376" width="9.28515625" style="1279"/>
    <col min="5377" max="5377" width="11.28515625" style="1279" customWidth="1"/>
    <col min="5378" max="5378" width="9.5703125" style="1279" customWidth="1"/>
    <col min="5379" max="5379" width="48.28515625" style="1279" customWidth="1"/>
    <col min="5380" max="5380" width="81.7109375" style="1279" customWidth="1"/>
    <col min="5381" max="5381" width="22.7109375" style="1279" customWidth="1"/>
    <col min="5382" max="5382" width="23.5703125" style="1279" customWidth="1"/>
    <col min="5383" max="5383" width="22.140625" style="1279" customWidth="1"/>
    <col min="5384" max="5384" width="23.28515625" style="1279" customWidth="1"/>
    <col min="5385" max="5385" width="22" style="1279" customWidth="1"/>
    <col min="5386" max="5386" width="23.28515625" style="1279" customWidth="1"/>
    <col min="5387" max="5387" width="15.7109375" style="1279" customWidth="1"/>
    <col min="5388" max="5388" width="15.85546875" style="1279" bestFit="1" customWidth="1"/>
    <col min="5389" max="5389" width="9.28515625" style="1279" customWidth="1"/>
    <col min="5390" max="5632" width="9.28515625" style="1279"/>
    <col min="5633" max="5633" width="11.28515625" style="1279" customWidth="1"/>
    <col min="5634" max="5634" width="9.5703125" style="1279" customWidth="1"/>
    <col min="5635" max="5635" width="48.28515625" style="1279" customWidth="1"/>
    <col min="5636" max="5636" width="81.7109375" style="1279" customWidth="1"/>
    <col min="5637" max="5637" width="22.7109375" style="1279" customWidth="1"/>
    <col min="5638" max="5638" width="23.5703125" style="1279" customWidth="1"/>
    <col min="5639" max="5639" width="22.140625" style="1279" customWidth="1"/>
    <col min="5640" max="5640" width="23.28515625" style="1279" customWidth="1"/>
    <col min="5641" max="5641" width="22" style="1279" customWidth="1"/>
    <col min="5642" max="5642" width="23.28515625" style="1279" customWidth="1"/>
    <col min="5643" max="5643" width="15.7109375" style="1279" customWidth="1"/>
    <col min="5644" max="5644" width="15.85546875" style="1279" bestFit="1" customWidth="1"/>
    <col min="5645" max="5645" width="9.28515625" style="1279" customWidth="1"/>
    <col min="5646" max="5888" width="9.28515625" style="1279"/>
    <col min="5889" max="5889" width="11.28515625" style="1279" customWidth="1"/>
    <col min="5890" max="5890" width="9.5703125" style="1279" customWidth="1"/>
    <col min="5891" max="5891" width="48.28515625" style="1279" customWidth="1"/>
    <col min="5892" max="5892" width="81.7109375" style="1279" customWidth="1"/>
    <col min="5893" max="5893" width="22.7109375" style="1279" customWidth="1"/>
    <col min="5894" max="5894" width="23.5703125" style="1279" customWidth="1"/>
    <col min="5895" max="5895" width="22.140625" style="1279" customWidth="1"/>
    <col min="5896" max="5896" width="23.28515625" style="1279" customWidth="1"/>
    <col min="5897" max="5897" width="22" style="1279" customWidth="1"/>
    <col min="5898" max="5898" width="23.28515625" style="1279" customWidth="1"/>
    <col min="5899" max="5899" width="15.7109375" style="1279" customWidth="1"/>
    <col min="5900" max="5900" width="15.85546875" style="1279" bestFit="1" customWidth="1"/>
    <col min="5901" max="5901" width="9.28515625" style="1279" customWidth="1"/>
    <col min="5902" max="6144" width="9.28515625" style="1279"/>
    <col min="6145" max="6145" width="11.28515625" style="1279" customWidth="1"/>
    <col min="6146" max="6146" width="9.5703125" style="1279" customWidth="1"/>
    <col min="6147" max="6147" width="48.28515625" style="1279" customWidth="1"/>
    <col min="6148" max="6148" width="81.7109375" style="1279" customWidth="1"/>
    <col min="6149" max="6149" width="22.7109375" style="1279" customWidth="1"/>
    <col min="6150" max="6150" width="23.5703125" style="1279" customWidth="1"/>
    <col min="6151" max="6151" width="22.140625" style="1279" customWidth="1"/>
    <col min="6152" max="6152" width="23.28515625" style="1279" customWidth="1"/>
    <col min="6153" max="6153" width="22" style="1279" customWidth="1"/>
    <col min="6154" max="6154" width="23.28515625" style="1279" customWidth="1"/>
    <col min="6155" max="6155" width="15.7109375" style="1279" customWidth="1"/>
    <col min="6156" max="6156" width="15.85546875" style="1279" bestFit="1" customWidth="1"/>
    <col min="6157" max="6157" width="9.28515625" style="1279" customWidth="1"/>
    <col min="6158" max="6400" width="9.28515625" style="1279"/>
    <col min="6401" max="6401" width="11.28515625" style="1279" customWidth="1"/>
    <col min="6402" max="6402" width="9.5703125" style="1279" customWidth="1"/>
    <col min="6403" max="6403" width="48.28515625" style="1279" customWidth="1"/>
    <col min="6404" max="6404" width="81.7109375" style="1279" customWidth="1"/>
    <col min="6405" max="6405" width="22.7109375" style="1279" customWidth="1"/>
    <col min="6406" max="6406" width="23.5703125" style="1279" customWidth="1"/>
    <col min="6407" max="6407" width="22.140625" style="1279" customWidth="1"/>
    <col min="6408" max="6408" width="23.28515625" style="1279" customWidth="1"/>
    <col min="6409" max="6409" width="22" style="1279" customWidth="1"/>
    <col min="6410" max="6410" width="23.28515625" style="1279" customWidth="1"/>
    <col min="6411" max="6411" width="15.7109375" style="1279" customWidth="1"/>
    <col min="6412" max="6412" width="15.85546875" style="1279" bestFit="1" customWidth="1"/>
    <col min="6413" max="6413" width="9.28515625" style="1279" customWidth="1"/>
    <col min="6414" max="6656" width="9.28515625" style="1279"/>
    <col min="6657" max="6657" width="11.28515625" style="1279" customWidth="1"/>
    <col min="6658" max="6658" width="9.5703125" style="1279" customWidth="1"/>
    <col min="6659" max="6659" width="48.28515625" style="1279" customWidth="1"/>
    <col min="6660" max="6660" width="81.7109375" style="1279" customWidth="1"/>
    <col min="6661" max="6661" width="22.7109375" style="1279" customWidth="1"/>
    <col min="6662" max="6662" width="23.5703125" style="1279" customWidth="1"/>
    <col min="6663" max="6663" width="22.140625" style="1279" customWidth="1"/>
    <col min="6664" max="6664" width="23.28515625" style="1279" customWidth="1"/>
    <col min="6665" max="6665" width="22" style="1279" customWidth="1"/>
    <col min="6666" max="6666" width="23.28515625" style="1279" customWidth="1"/>
    <col min="6667" max="6667" width="15.7109375" style="1279" customWidth="1"/>
    <col min="6668" max="6668" width="15.85546875" style="1279" bestFit="1" customWidth="1"/>
    <col min="6669" max="6669" width="9.28515625" style="1279" customWidth="1"/>
    <col min="6670" max="6912" width="9.28515625" style="1279"/>
    <col min="6913" max="6913" width="11.28515625" style="1279" customWidth="1"/>
    <col min="6914" max="6914" width="9.5703125" style="1279" customWidth="1"/>
    <col min="6915" max="6915" width="48.28515625" style="1279" customWidth="1"/>
    <col min="6916" max="6916" width="81.7109375" style="1279" customWidth="1"/>
    <col min="6917" max="6917" width="22.7109375" style="1279" customWidth="1"/>
    <col min="6918" max="6918" width="23.5703125" style="1279" customWidth="1"/>
    <col min="6919" max="6919" width="22.140625" style="1279" customWidth="1"/>
    <col min="6920" max="6920" width="23.28515625" style="1279" customWidth="1"/>
    <col min="6921" max="6921" width="22" style="1279" customWidth="1"/>
    <col min="6922" max="6922" width="23.28515625" style="1279" customWidth="1"/>
    <col min="6923" max="6923" width="15.7109375" style="1279" customWidth="1"/>
    <col min="6924" max="6924" width="15.85546875" style="1279" bestFit="1" customWidth="1"/>
    <col min="6925" max="6925" width="9.28515625" style="1279" customWidth="1"/>
    <col min="6926" max="7168" width="9.28515625" style="1279"/>
    <col min="7169" max="7169" width="11.28515625" style="1279" customWidth="1"/>
    <col min="7170" max="7170" width="9.5703125" style="1279" customWidth="1"/>
    <col min="7171" max="7171" width="48.28515625" style="1279" customWidth="1"/>
    <col min="7172" max="7172" width="81.7109375" style="1279" customWidth="1"/>
    <col min="7173" max="7173" width="22.7109375" style="1279" customWidth="1"/>
    <col min="7174" max="7174" width="23.5703125" style="1279" customWidth="1"/>
    <col min="7175" max="7175" width="22.140625" style="1279" customWidth="1"/>
    <col min="7176" max="7176" width="23.28515625" style="1279" customWidth="1"/>
    <col min="7177" max="7177" width="22" style="1279" customWidth="1"/>
    <col min="7178" max="7178" width="23.28515625" style="1279" customWidth="1"/>
    <col min="7179" max="7179" width="15.7109375" style="1279" customWidth="1"/>
    <col min="7180" max="7180" width="15.85546875" style="1279" bestFit="1" customWidth="1"/>
    <col min="7181" max="7181" width="9.28515625" style="1279" customWidth="1"/>
    <col min="7182" max="7424" width="9.28515625" style="1279"/>
    <col min="7425" max="7425" width="11.28515625" style="1279" customWidth="1"/>
    <col min="7426" max="7426" width="9.5703125" style="1279" customWidth="1"/>
    <col min="7427" max="7427" width="48.28515625" style="1279" customWidth="1"/>
    <col min="7428" max="7428" width="81.7109375" style="1279" customWidth="1"/>
    <col min="7429" max="7429" width="22.7109375" style="1279" customWidth="1"/>
    <col min="7430" max="7430" width="23.5703125" style="1279" customWidth="1"/>
    <col min="7431" max="7431" width="22.140625" style="1279" customWidth="1"/>
    <col min="7432" max="7432" width="23.28515625" style="1279" customWidth="1"/>
    <col min="7433" max="7433" width="22" style="1279" customWidth="1"/>
    <col min="7434" max="7434" width="23.28515625" style="1279" customWidth="1"/>
    <col min="7435" max="7435" width="15.7109375" style="1279" customWidth="1"/>
    <col min="7436" max="7436" width="15.85546875" style="1279" bestFit="1" customWidth="1"/>
    <col min="7437" max="7437" width="9.28515625" style="1279" customWidth="1"/>
    <col min="7438" max="7680" width="9.28515625" style="1279"/>
    <col min="7681" max="7681" width="11.28515625" style="1279" customWidth="1"/>
    <col min="7682" max="7682" width="9.5703125" style="1279" customWidth="1"/>
    <col min="7683" max="7683" width="48.28515625" style="1279" customWidth="1"/>
    <col min="7684" max="7684" width="81.7109375" style="1279" customWidth="1"/>
    <col min="7685" max="7685" width="22.7109375" style="1279" customWidth="1"/>
    <col min="7686" max="7686" width="23.5703125" style="1279" customWidth="1"/>
    <col min="7687" max="7687" width="22.140625" style="1279" customWidth="1"/>
    <col min="7688" max="7688" width="23.28515625" style="1279" customWidth="1"/>
    <col min="7689" max="7689" width="22" style="1279" customWidth="1"/>
    <col min="7690" max="7690" width="23.28515625" style="1279" customWidth="1"/>
    <col min="7691" max="7691" width="15.7109375" style="1279" customWidth="1"/>
    <col min="7692" max="7692" width="15.85546875" style="1279" bestFit="1" customWidth="1"/>
    <col min="7693" max="7693" width="9.28515625" style="1279" customWidth="1"/>
    <col min="7694" max="7936" width="9.28515625" style="1279"/>
    <col min="7937" max="7937" width="11.28515625" style="1279" customWidth="1"/>
    <col min="7938" max="7938" width="9.5703125" style="1279" customWidth="1"/>
    <col min="7939" max="7939" width="48.28515625" style="1279" customWidth="1"/>
    <col min="7940" max="7940" width="81.7109375" style="1279" customWidth="1"/>
    <col min="7941" max="7941" width="22.7109375" style="1279" customWidth="1"/>
    <col min="7942" max="7942" width="23.5703125" style="1279" customWidth="1"/>
    <col min="7943" max="7943" width="22.140625" style="1279" customWidth="1"/>
    <col min="7944" max="7944" width="23.28515625" style="1279" customWidth="1"/>
    <col min="7945" max="7945" width="22" style="1279" customWidth="1"/>
    <col min="7946" max="7946" width="23.28515625" style="1279" customWidth="1"/>
    <col min="7947" max="7947" width="15.7109375" style="1279" customWidth="1"/>
    <col min="7948" max="7948" width="15.85546875" style="1279" bestFit="1" customWidth="1"/>
    <col min="7949" max="7949" width="9.28515625" style="1279" customWidth="1"/>
    <col min="7950" max="8192" width="9.28515625" style="1279"/>
    <col min="8193" max="8193" width="11.28515625" style="1279" customWidth="1"/>
    <col min="8194" max="8194" width="9.5703125" style="1279" customWidth="1"/>
    <col min="8195" max="8195" width="48.28515625" style="1279" customWidth="1"/>
    <col min="8196" max="8196" width="81.7109375" style="1279" customWidth="1"/>
    <col min="8197" max="8197" width="22.7109375" style="1279" customWidth="1"/>
    <col min="8198" max="8198" width="23.5703125" style="1279" customWidth="1"/>
    <col min="8199" max="8199" width="22.140625" style="1279" customWidth="1"/>
    <col min="8200" max="8200" width="23.28515625" style="1279" customWidth="1"/>
    <col min="8201" max="8201" width="22" style="1279" customWidth="1"/>
    <col min="8202" max="8202" width="23.28515625" style="1279" customWidth="1"/>
    <col min="8203" max="8203" width="15.7109375" style="1279" customWidth="1"/>
    <col min="8204" max="8204" width="15.85546875" style="1279" bestFit="1" customWidth="1"/>
    <col min="8205" max="8205" width="9.28515625" style="1279" customWidth="1"/>
    <col min="8206" max="8448" width="9.28515625" style="1279"/>
    <col min="8449" max="8449" width="11.28515625" style="1279" customWidth="1"/>
    <col min="8450" max="8450" width="9.5703125" style="1279" customWidth="1"/>
    <col min="8451" max="8451" width="48.28515625" style="1279" customWidth="1"/>
    <col min="8452" max="8452" width="81.7109375" style="1279" customWidth="1"/>
    <col min="8453" max="8453" width="22.7109375" style="1279" customWidth="1"/>
    <col min="8454" max="8454" width="23.5703125" style="1279" customWidth="1"/>
    <col min="8455" max="8455" width="22.140625" style="1279" customWidth="1"/>
    <col min="8456" max="8456" width="23.28515625" style="1279" customWidth="1"/>
    <col min="8457" max="8457" width="22" style="1279" customWidth="1"/>
    <col min="8458" max="8458" width="23.28515625" style="1279" customWidth="1"/>
    <col min="8459" max="8459" width="15.7109375" style="1279" customWidth="1"/>
    <col min="8460" max="8460" width="15.85546875" style="1279" bestFit="1" customWidth="1"/>
    <col min="8461" max="8461" width="9.28515625" style="1279" customWidth="1"/>
    <col min="8462" max="8704" width="9.28515625" style="1279"/>
    <col min="8705" max="8705" width="11.28515625" style="1279" customWidth="1"/>
    <col min="8706" max="8706" width="9.5703125" style="1279" customWidth="1"/>
    <col min="8707" max="8707" width="48.28515625" style="1279" customWidth="1"/>
    <col min="8708" max="8708" width="81.7109375" style="1279" customWidth="1"/>
    <col min="8709" max="8709" width="22.7109375" style="1279" customWidth="1"/>
    <col min="8710" max="8710" width="23.5703125" style="1279" customWidth="1"/>
    <col min="8711" max="8711" width="22.140625" style="1279" customWidth="1"/>
    <col min="8712" max="8712" width="23.28515625" style="1279" customWidth="1"/>
    <col min="8713" max="8713" width="22" style="1279" customWidth="1"/>
    <col min="8714" max="8714" width="23.28515625" style="1279" customWidth="1"/>
    <col min="8715" max="8715" width="15.7109375" style="1279" customWidth="1"/>
    <col min="8716" max="8716" width="15.85546875" style="1279" bestFit="1" customWidth="1"/>
    <col min="8717" max="8717" width="9.28515625" style="1279" customWidth="1"/>
    <col min="8718" max="8960" width="9.28515625" style="1279"/>
    <col min="8961" max="8961" width="11.28515625" style="1279" customWidth="1"/>
    <col min="8962" max="8962" width="9.5703125" style="1279" customWidth="1"/>
    <col min="8963" max="8963" width="48.28515625" style="1279" customWidth="1"/>
    <col min="8964" max="8964" width="81.7109375" style="1279" customWidth="1"/>
    <col min="8965" max="8965" width="22.7109375" style="1279" customWidth="1"/>
    <col min="8966" max="8966" width="23.5703125" style="1279" customWidth="1"/>
    <col min="8967" max="8967" width="22.140625" style="1279" customWidth="1"/>
    <col min="8968" max="8968" width="23.28515625" style="1279" customWidth="1"/>
    <col min="8969" max="8969" width="22" style="1279" customWidth="1"/>
    <col min="8970" max="8970" width="23.28515625" style="1279" customWidth="1"/>
    <col min="8971" max="8971" width="15.7109375" style="1279" customWidth="1"/>
    <col min="8972" max="8972" width="15.85546875" style="1279" bestFit="1" customWidth="1"/>
    <col min="8973" max="8973" width="9.28515625" style="1279" customWidth="1"/>
    <col min="8974" max="9216" width="9.28515625" style="1279"/>
    <col min="9217" max="9217" width="11.28515625" style="1279" customWidth="1"/>
    <col min="9218" max="9218" width="9.5703125" style="1279" customWidth="1"/>
    <col min="9219" max="9219" width="48.28515625" style="1279" customWidth="1"/>
    <col min="9220" max="9220" width="81.7109375" style="1279" customWidth="1"/>
    <col min="9221" max="9221" width="22.7109375" style="1279" customWidth="1"/>
    <col min="9222" max="9222" width="23.5703125" style="1279" customWidth="1"/>
    <col min="9223" max="9223" width="22.140625" style="1279" customWidth="1"/>
    <col min="9224" max="9224" width="23.28515625" style="1279" customWidth="1"/>
    <col min="9225" max="9225" width="22" style="1279" customWidth="1"/>
    <col min="9226" max="9226" width="23.28515625" style="1279" customWidth="1"/>
    <col min="9227" max="9227" width="15.7109375" style="1279" customWidth="1"/>
    <col min="9228" max="9228" width="15.85546875" style="1279" bestFit="1" customWidth="1"/>
    <col min="9229" max="9229" width="9.28515625" style="1279" customWidth="1"/>
    <col min="9230" max="9472" width="9.28515625" style="1279"/>
    <col min="9473" max="9473" width="11.28515625" style="1279" customWidth="1"/>
    <col min="9474" max="9474" width="9.5703125" style="1279" customWidth="1"/>
    <col min="9475" max="9475" width="48.28515625" style="1279" customWidth="1"/>
    <col min="9476" max="9476" width="81.7109375" style="1279" customWidth="1"/>
    <col min="9477" max="9477" width="22.7109375" style="1279" customWidth="1"/>
    <col min="9478" max="9478" width="23.5703125" style="1279" customWidth="1"/>
    <col min="9479" max="9479" width="22.140625" style="1279" customWidth="1"/>
    <col min="9480" max="9480" width="23.28515625" style="1279" customWidth="1"/>
    <col min="9481" max="9481" width="22" style="1279" customWidth="1"/>
    <col min="9482" max="9482" width="23.28515625" style="1279" customWidth="1"/>
    <col min="9483" max="9483" width="15.7109375" style="1279" customWidth="1"/>
    <col min="9484" max="9484" width="15.85546875" style="1279" bestFit="1" customWidth="1"/>
    <col min="9485" max="9485" width="9.28515625" style="1279" customWidth="1"/>
    <col min="9486" max="9728" width="9.28515625" style="1279"/>
    <col min="9729" max="9729" width="11.28515625" style="1279" customWidth="1"/>
    <col min="9730" max="9730" width="9.5703125" style="1279" customWidth="1"/>
    <col min="9731" max="9731" width="48.28515625" style="1279" customWidth="1"/>
    <col min="9732" max="9732" width="81.7109375" style="1279" customWidth="1"/>
    <col min="9733" max="9733" width="22.7109375" style="1279" customWidth="1"/>
    <col min="9734" max="9734" width="23.5703125" style="1279" customWidth="1"/>
    <col min="9735" max="9735" width="22.140625" style="1279" customWidth="1"/>
    <col min="9736" max="9736" width="23.28515625" style="1279" customWidth="1"/>
    <col min="9737" max="9737" width="22" style="1279" customWidth="1"/>
    <col min="9738" max="9738" width="23.28515625" style="1279" customWidth="1"/>
    <col min="9739" max="9739" width="15.7109375" style="1279" customWidth="1"/>
    <col min="9740" max="9740" width="15.85546875" style="1279" bestFit="1" customWidth="1"/>
    <col min="9741" max="9741" width="9.28515625" style="1279" customWidth="1"/>
    <col min="9742" max="9984" width="9.28515625" style="1279"/>
    <col min="9985" max="9985" width="11.28515625" style="1279" customWidth="1"/>
    <col min="9986" max="9986" width="9.5703125" style="1279" customWidth="1"/>
    <col min="9987" max="9987" width="48.28515625" style="1279" customWidth="1"/>
    <col min="9988" max="9988" width="81.7109375" style="1279" customWidth="1"/>
    <col min="9989" max="9989" width="22.7109375" style="1279" customWidth="1"/>
    <col min="9990" max="9990" width="23.5703125" style="1279" customWidth="1"/>
    <col min="9991" max="9991" width="22.140625" style="1279" customWidth="1"/>
    <col min="9992" max="9992" width="23.28515625" style="1279" customWidth="1"/>
    <col min="9993" max="9993" width="22" style="1279" customWidth="1"/>
    <col min="9994" max="9994" width="23.28515625" style="1279" customWidth="1"/>
    <col min="9995" max="9995" width="15.7109375" style="1279" customWidth="1"/>
    <col min="9996" max="9996" width="15.85546875" style="1279" bestFit="1" customWidth="1"/>
    <col min="9997" max="9997" width="9.28515625" style="1279" customWidth="1"/>
    <col min="9998" max="10240" width="9.28515625" style="1279"/>
    <col min="10241" max="10241" width="11.28515625" style="1279" customWidth="1"/>
    <col min="10242" max="10242" width="9.5703125" style="1279" customWidth="1"/>
    <col min="10243" max="10243" width="48.28515625" style="1279" customWidth="1"/>
    <col min="10244" max="10244" width="81.7109375" style="1279" customWidth="1"/>
    <col min="10245" max="10245" width="22.7109375" style="1279" customWidth="1"/>
    <col min="10246" max="10246" width="23.5703125" style="1279" customWidth="1"/>
    <col min="10247" max="10247" width="22.140625" style="1279" customWidth="1"/>
    <col min="10248" max="10248" width="23.28515625" style="1279" customWidth="1"/>
    <col min="10249" max="10249" width="22" style="1279" customWidth="1"/>
    <col min="10250" max="10250" width="23.28515625" style="1279" customWidth="1"/>
    <col min="10251" max="10251" width="15.7109375" style="1279" customWidth="1"/>
    <col min="10252" max="10252" width="15.85546875" style="1279" bestFit="1" customWidth="1"/>
    <col min="10253" max="10253" width="9.28515625" style="1279" customWidth="1"/>
    <col min="10254" max="10496" width="9.28515625" style="1279"/>
    <col min="10497" max="10497" width="11.28515625" style="1279" customWidth="1"/>
    <col min="10498" max="10498" width="9.5703125" style="1279" customWidth="1"/>
    <col min="10499" max="10499" width="48.28515625" style="1279" customWidth="1"/>
    <col min="10500" max="10500" width="81.7109375" style="1279" customWidth="1"/>
    <col min="10501" max="10501" width="22.7109375" style="1279" customWidth="1"/>
    <col min="10502" max="10502" width="23.5703125" style="1279" customWidth="1"/>
    <col min="10503" max="10503" width="22.140625" style="1279" customWidth="1"/>
    <col min="10504" max="10504" width="23.28515625" style="1279" customWidth="1"/>
    <col min="10505" max="10505" width="22" style="1279" customWidth="1"/>
    <col min="10506" max="10506" width="23.28515625" style="1279" customWidth="1"/>
    <col min="10507" max="10507" width="15.7109375" style="1279" customWidth="1"/>
    <col min="10508" max="10508" width="15.85546875" style="1279" bestFit="1" customWidth="1"/>
    <col min="10509" max="10509" width="9.28515625" style="1279" customWidth="1"/>
    <col min="10510" max="10752" width="9.28515625" style="1279"/>
    <col min="10753" max="10753" width="11.28515625" style="1279" customWidth="1"/>
    <col min="10754" max="10754" width="9.5703125" style="1279" customWidth="1"/>
    <col min="10755" max="10755" width="48.28515625" style="1279" customWidth="1"/>
    <col min="10756" max="10756" width="81.7109375" style="1279" customWidth="1"/>
    <col min="10757" max="10757" width="22.7109375" style="1279" customWidth="1"/>
    <col min="10758" max="10758" width="23.5703125" style="1279" customWidth="1"/>
    <col min="10759" max="10759" width="22.140625" style="1279" customWidth="1"/>
    <col min="10760" max="10760" width="23.28515625" style="1279" customWidth="1"/>
    <col min="10761" max="10761" width="22" style="1279" customWidth="1"/>
    <col min="10762" max="10762" width="23.28515625" style="1279" customWidth="1"/>
    <col min="10763" max="10763" width="15.7109375" style="1279" customWidth="1"/>
    <col min="10764" max="10764" width="15.85546875" style="1279" bestFit="1" customWidth="1"/>
    <col min="10765" max="10765" width="9.28515625" style="1279" customWidth="1"/>
    <col min="10766" max="11008" width="9.28515625" style="1279"/>
    <col min="11009" max="11009" width="11.28515625" style="1279" customWidth="1"/>
    <col min="11010" max="11010" width="9.5703125" style="1279" customWidth="1"/>
    <col min="11011" max="11011" width="48.28515625" style="1279" customWidth="1"/>
    <col min="11012" max="11012" width="81.7109375" style="1279" customWidth="1"/>
    <col min="11013" max="11013" width="22.7109375" style="1279" customWidth="1"/>
    <col min="11014" max="11014" width="23.5703125" style="1279" customWidth="1"/>
    <col min="11015" max="11015" width="22.140625" style="1279" customWidth="1"/>
    <col min="11016" max="11016" width="23.28515625" style="1279" customWidth="1"/>
    <col min="11017" max="11017" width="22" style="1279" customWidth="1"/>
    <col min="11018" max="11018" width="23.28515625" style="1279" customWidth="1"/>
    <col min="11019" max="11019" width="15.7109375" style="1279" customWidth="1"/>
    <col min="11020" max="11020" width="15.85546875" style="1279" bestFit="1" customWidth="1"/>
    <col min="11021" max="11021" width="9.28515625" style="1279" customWidth="1"/>
    <col min="11022" max="11264" width="9.28515625" style="1279"/>
    <col min="11265" max="11265" width="11.28515625" style="1279" customWidth="1"/>
    <col min="11266" max="11266" width="9.5703125" style="1279" customWidth="1"/>
    <col min="11267" max="11267" width="48.28515625" style="1279" customWidth="1"/>
    <col min="11268" max="11268" width="81.7109375" style="1279" customWidth="1"/>
    <col min="11269" max="11269" width="22.7109375" style="1279" customWidth="1"/>
    <col min="11270" max="11270" width="23.5703125" style="1279" customWidth="1"/>
    <col min="11271" max="11271" width="22.140625" style="1279" customWidth="1"/>
    <col min="11272" max="11272" width="23.28515625" style="1279" customWidth="1"/>
    <col min="11273" max="11273" width="22" style="1279" customWidth="1"/>
    <col min="11274" max="11274" width="23.28515625" style="1279" customWidth="1"/>
    <col min="11275" max="11275" width="15.7109375" style="1279" customWidth="1"/>
    <col min="11276" max="11276" width="15.85546875" style="1279" bestFit="1" customWidth="1"/>
    <col min="11277" max="11277" width="9.28515625" style="1279" customWidth="1"/>
    <col min="11278" max="11520" width="9.28515625" style="1279"/>
    <col min="11521" max="11521" width="11.28515625" style="1279" customWidth="1"/>
    <col min="11522" max="11522" width="9.5703125" style="1279" customWidth="1"/>
    <col min="11523" max="11523" width="48.28515625" style="1279" customWidth="1"/>
    <col min="11524" max="11524" width="81.7109375" style="1279" customWidth="1"/>
    <col min="11525" max="11525" width="22.7109375" style="1279" customWidth="1"/>
    <col min="11526" max="11526" width="23.5703125" style="1279" customWidth="1"/>
    <col min="11527" max="11527" width="22.140625" style="1279" customWidth="1"/>
    <col min="11528" max="11528" width="23.28515625" style="1279" customWidth="1"/>
    <col min="11529" max="11529" width="22" style="1279" customWidth="1"/>
    <col min="11530" max="11530" width="23.28515625" style="1279" customWidth="1"/>
    <col min="11531" max="11531" width="15.7109375" style="1279" customWidth="1"/>
    <col min="11532" max="11532" width="15.85546875" style="1279" bestFit="1" customWidth="1"/>
    <col min="11533" max="11533" width="9.28515625" style="1279" customWidth="1"/>
    <col min="11534" max="11776" width="9.28515625" style="1279"/>
    <col min="11777" max="11777" width="11.28515625" style="1279" customWidth="1"/>
    <col min="11778" max="11778" width="9.5703125" style="1279" customWidth="1"/>
    <col min="11779" max="11779" width="48.28515625" style="1279" customWidth="1"/>
    <col min="11780" max="11780" width="81.7109375" style="1279" customWidth="1"/>
    <col min="11781" max="11781" width="22.7109375" style="1279" customWidth="1"/>
    <col min="11782" max="11782" width="23.5703125" style="1279" customWidth="1"/>
    <col min="11783" max="11783" width="22.140625" style="1279" customWidth="1"/>
    <col min="11784" max="11784" width="23.28515625" style="1279" customWidth="1"/>
    <col min="11785" max="11785" width="22" style="1279" customWidth="1"/>
    <col min="11786" max="11786" width="23.28515625" style="1279" customWidth="1"/>
    <col min="11787" max="11787" width="15.7109375" style="1279" customWidth="1"/>
    <col min="11788" max="11788" width="15.85546875" style="1279" bestFit="1" customWidth="1"/>
    <col min="11789" max="11789" width="9.28515625" style="1279" customWidth="1"/>
    <col min="11790" max="12032" width="9.28515625" style="1279"/>
    <col min="12033" max="12033" width="11.28515625" style="1279" customWidth="1"/>
    <col min="12034" max="12034" width="9.5703125" style="1279" customWidth="1"/>
    <col min="12035" max="12035" width="48.28515625" style="1279" customWidth="1"/>
    <col min="12036" max="12036" width="81.7109375" style="1279" customWidth="1"/>
    <col min="12037" max="12037" width="22.7109375" style="1279" customWidth="1"/>
    <col min="12038" max="12038" width="23.5703125" style="1279" customWidth="1"/>
    <col min="12039" max="12039" width="22.140625" style="1279" customWidth="1"/>
    <col min="12040" max="12040" width="23.28515625" style="1279" customWidth="1"/>
    <col min="12041" max="12041" width="22" style="1279" customWidth="1"/>
    <col min="12042" max="12042" width="23.28515625" style="1279" customWidth="1"/>
    <col min="12043" max="12043" width="15.7109375" style="1279" customWidth="1"/>
    <col min="12044" max="12044" width="15.85546875" style="1279" bestFit="1" customWidth="1"/>
    <col min="12045" max="12045" width="9.28515625" style="1279" customWidth="1"/>
    <col min="12046" max="12288" width="9.28515625" style="1279"/>
    <col min="12289" max="12289" width="11.28515625" style="1279" customWidth="1"/>
    <col min="12290" max="12290" width="9.5703125" style="1279" customWidth="1"/>
    <col min="12291" max="12291" width="48.28515625" style="1279" customWidth="1"/>
    <col min="12292" max="12292" width="81.7109375" style="1279" customWidth="1"/>
    <col min="12293" max="12293" width="22.7109375" style="1279" customWidth="1"/>
    <col min="12294" max="12294" width="23.5703125" style="1279" customWidth="1"/>
    <col min="12295" max="12295" width="22.140625" style="1279" customWidth="1"/>
    <col min="12296" max="12296" width="23.28515625" style="1279" customWidth="1"/>
    <col min="12297" max="12297" width="22" style="1279" customWidth="1"/>
    <col min="12298" max="12298" width="23.28515625" style="1279" customWidth="1"/>
    <col min="12299" max="12299" width="15.7109375" style="1279" customWidth="1"/>
    <col min="12300" max="12300" width="15.85546875" style="1279" bestFit="1" customWidth="1"/>
    <col min="12301" max="12301" width="9.28515625" style="1279" customWidth="1"/>
    <col min="12302" max="12544" width="9.28515625" style="1279"/>
    <col min="12545" max="12545" width="11.28515625" style="1279" customWidth="1"/>
    <col min="12546" max="12546" width="9.5703125" style="1279" customWidth="1"/>
    <col min="12547" max="12547" width="48.28515625" style="1279" customWidth="1"/>
    <col min="12548" max="12548" width="81.7109375" style="1279" customWidth="1"/>
    <col min="12549" max="12549" width="22.7109375" style="1279" customWidth="1"/>
    <col min="12550" max="12550" width="23.5703125" style="1279" customWidth="1"/>
    <col min="12551" max="12551" width="22.140625" style="1279" customWidth="1"/>
    <col min="12552" max="12552" width="23.28515625" style="1279" customWidth="1"/>
    <col min="12553" max="12553" width="22" style="1279" customWidth="1"/>
    <col min="12554" max="12554" width="23.28515625" style="1279" customWidth="1"/>
    <col min="12555" max="12555" width="15.7109375" style="1279" customWidth="1"/>
    <col min="12556" max="12556" width="15.85546875" style="1279" bestFit="1" customWidth="1"/>
    <col min="12557" max="12557" width="9.28515625" style="1279" customWidth="1"/>
    <col min="12558" max="12800" width="9.28515625" style="1279"/>
    <col min="12801" max="12801" width="11.28515625" style="1279" customWidth="1"/>
    <col min="12802" max="12802" width="9.5703125" style="1279" customWidth="1"/>
    <col min="12803" max="12803" width="48.28515625" style="1279" customWidth="1"/>
    <col min="12804" max="12804" width="81.7109375" style="1279" customWidth="1"/>
    <col min="12805" max="12805" width="22.7109375" style="1279" customWidth="1"/>
    <col min="12806" max="12806" width="23.5703125" style="1279" customWidth="1"/>
    <col min="12807" max="12807" width="22.140625" style="1279" customWidth="1"/>
    <col min="12808" max="12808" width="23.28515625" style="1279" customWidth="1"/>
    <col min="12809" max="12809" width="22" style="1279" customWidth="1"/>
    <col min="12810" max="12810" width="23.28515625" style="1279" customWidth="1"/>
    <col min="12811" max="12811" width="15.7109375" style="1279" customWidth="1"/>
    <col min="12812" max="12812" width="15.85546875" style="1279" bestFit="1" customWidth="1"/>
    <col min="12813" max="12813" width="9.28515625" style="1279" customWidth="1"/>
    <col min="12814" max="13056" width="9.28515625" style="1279"/>
    <col min="13057" max="13057" width="11.28515625" style="1279" customWidth="1"/>
    <col min="13058" max="13058" width="9.5703125" style="1279" customWidth="1"/>
    <col min="13059" max="13059" width="48.28515625" style="1279" customWidth="1"/>
    <col min="13060" max="13060" width="81.7109375" style="1279" customWidth="1"/>
    <col min="13061" max="13061" width="22.7109375" style="1279" customWidth="1"/>
    <col min="13062" max="13062" width="23.5703125" style="1279" customWidth="1"/>
    <col min="13063" max="13063" width="22.140625" style="1279" customWidth="1"/>
    <col min="13064" max="13064" width="23.28515625" style="1279" customWidth="1"/>
    <col min="13065" max="13065" width="22" style="1279" customWidth="1"/>
    <col min="13066" max="13066" width="23.28515625" style="1279" customWidth="1"/>
    <col min="13067" max="13067" width="15.7109375" style="1279" customWidth="1"/>
    <col min="13068" max="13068" width="15.85546875" style="1279" bestFit="1" customWidth="1"/>
    <col min="13069" max="13069" width="9.28515625" style="1279" customWidth="1"/>
    <col min="13070" max="13312" width="9.28515625" style="1279"/>
    <col min="13313" max="13313" width="11.28515625" style="1279" customWidth="1"/>
    <col min="13314" max="13314" width="9.5703125" style="1279" customWidth="1"/>
    <col min="13315" max="13315" width="48.28515625" style="1279" customWidth="1"/>
    <col min="13316" max="13316" width="81.7109375" style="1279" customWidth="1"/>
    <col min="13317" max="13317" width="22.7109375" style="1279" customWidth="1"/>
    <col min="13318" max="13318" width="23.5703125" style="1279" customWidth="1"/>
    <col min="13319" max="13319" width="22.140625" style="1279" customWidth="1"/>
    <col min="13320" max="13320" width="23.28515625" style="1279" customWidth="1"/>
    <col min="13321" max="13321" width="22" style="1279" customWidth="1"/>
    <col min="13322" max="13322" width="23.28515625" style="1279" customWidth="1"/>
    <col min="13323" max="13323" width="15.7109375" style="1279" customWidth="1"/>
    <col min="13324" max="13324" width="15.85546875" style="1279" bestFit="1" customWidth="1"/>
    <col min="13325" max="13325" width="9.28515625" style="1279" customWidth="1"/>
    <col min="13326" max="13568" width="9.28515625" style="1279"/>
    <col min="13569" max="13569" width="11.28515625" style="1279" customWidth="1"/>
    <col min="13570" max="13570" width="9.5703125" style="1279" customWidth="1"/>
    <col min="13571" max="13571" width="48.28515625" style="1279" customWidth="1"/>
    <col min="13572" max="13572" width="81.7109375" style="1279" customWidth="1"/>
    <col min="13573" max="13573" width="22.7109375" style="1279" customWidth="1"/>
    <col min="13574" max="13574" width="23.5703125" style="1279" customWidth="1"/>
    <col min="13575" max="13575" width="22.140625" style="1279" customWidth="1"/>
    <col min="13576" max="13576" width="23.28515625" style="1279" customWidth="1"/>
    <col min="13577" max="13577" width="22" style="1279" customWidth="1"/>
    <col min="13578" max="13578" width="23.28515625" style="1279" customWidth="1"/>
    <col min="13579" max="13579" width="15.7109375" style="1279" customWidth="1"/>
    <col min="13580" max="13580" width="15.85546875" style="1279" bestFit="1" customWidth="1"/>
    <col min="13581" max="13581" width="9.28515625" style="1279" customWidth="1"/>
    <col min="13582" max="13824" width="9.28515625" style="1279"/>
    <col min="13825" max="13825" width="11.28515625" style="1279" customWidth="1"/>
    <col min="13826" max="13826" width="9.5703125" style="1279" customWidth="1"/>
    <col min="13827" max="13827" width="48.28515625" style="1279" customWidth="1"/>
    <col min="13828" max="13828" width="81.7109375" style="1279" customWidth="1"/>
    <col min="13829" max="13829" width="22.7109375" style="1279" customWidth="1"/>
    <col min="13830" max="13830" width="23.5703125" style="1279" customWidth="1"/>
    <col min="13831" max="13831" width="22.140625" style="1279" customWidth="1"/>
    <col min="13832" max="13832" width="23.28515625" style="1279" customWidth="1"/>
    <col min="13833" max="13833" width="22" style="1279" customWidth="1"/>
    <col min="13834" max="13834" width="23.28515625" style="1279" customWidth="1"/>
    <col min="13835" max="13835" width="15.7109375" style="1279" customWidth="1"/>
    <col min="13836" max="13836" width="15.85546875" style="1279" bestFit="1" customWidth="1"/>
    <col min="13837" max="13837" width="9.28515625" style="1279" customWidth="1"/>
    <col min="13838" max="14080" width="9.28515625" style="1279"/>
    <col min="14081" max="14081" width="11.28515625" style="1279" customWidth="1"/>
    <col min="14082" max="14082" width="9.5703125" style="1279" customWidth="1"/>
    <col min="14083" max="14083" width="48.28515625" style="1279" customWidth="1"/>
    <col min="14084" max="14084" width="81.7109375" style="1279" customWidth="1"/>
    <col min="14085" max="14085" width="22.7109375" style="1279" customWidth="1"/>
    <col min="14086" max="14086" width="23.5703125" style="1279" customWidth="1"/>
    <col min="14087" max="14087" width="22.140625" style="1279" customWidth="1"/>
    <col min="14088" max="14088" width="23.28515625" style="1279" customWidth="1"/>
    <col min="14089" max="14089" width="22" style="1279" customWidth="1"/>
    <col min="14090" max="14090" width="23.28515625" style="1279" customWidth="1"/>
    <col min="14091" max="14091" width="15.7109375" style="1279" customWidth="1"/>
    <col min="14092" max="14092" width="15.85546875" style="1279" bestFit="1" customWidth="1"/>
    <col min="14093" max="14093" width="9.28515625" style="1279" customWidth="1"/>
    <col min="14094" max="14336" width="9.28515625" style="1279"/>
    <col min="14337" max="14337" width="11.28515625" style="1279" customWidth="1"/>
    <col min="14338" max="14338" width="9.5703125" style="1279" customWidth="1"/>
    <col min="14339" max="14339" width="48.28515625" style="1279" customWidth="1"/>
    <col min="14340" max="14340" width="81.7109375" style="1279" customWidth="1"/>
    <col min="14341" max="14341" width="22.7109375" style="1279" customWidth="1"/>
    <col min="14342" max="14342" width="23.5703125" style="1279" customWidth="1"/>
    <col min="14343" max="14343" width="22.140625" style="1279" customWidth="1"/>
    <col min="14344" max="14344" width="23.28515625" style="1279" customWidth="1"/>
    <col min="14345" max="14345" width="22" style="1279" customWidth="1"/>
    <col min="14346" max="14346" width="23.28515625" style="1279" customWidth="1"/>
    <col min="14347" max="14347" width="15.7109375" style="1279" customWidth="1"/>
    <col min="14348" max="14348" width="15.85546875" style="1279" bestFit="1" customWidth="1"/>
    <col min="14349" max="14349" width="9.28515625" style="1279" customWidth="1"/>
    <col min="14350" max="14592" width="9.28515625" style="1279"/>
    <col min="14593" max="14593" width="11.28515625" style="1279" customWidth="1"/>
    <col min="14594" max="14594" width="9.5703125" style="1279" customWidth="1"/>
    <col min="14595" max="14595" width="48.28515625" style="1279" customWidth="1"/>
    <col min="14596" max="14596" width="81.7109375" style="1279" customWidth="1"/>
    <col min="14597" max="14597" width="22.7109375" style="1279" customWidth="1"/>
    <col min="14598" max="14598" width="23.5703125" style="1279" customWidth="1"/>
    <col min="14599" max="14599" width="22.140625" style="1279" customWidth="1"/>
    <col min="14600" max="14600" width="23.28515625" style="1279" customWidth="1"/>
    <col min="14601" max="14601" width="22" style="1279" customWidth="1"/>
    <col min="14602" max="14602" width="23.28515625" style="1279" customWidth="1"/>
    <col min="14603" max="14603" width="15.7109375" style="1279" customWidth="1"/>
    <col min="14604" max="14604" width="15.85546875" style="1279" bestFit="1" customWidth="1"/>
    <col min="14605" max="14605" width="9.28515625" style="1279" customWidth="1"/>
    <col min="14606" max="14848" width="9.28515625" style="1279"/>
    <col min="14849" max="14849" width="11.28515625" style="1279" customWidth="1"/>
    <col min="14850" max="14850" width="9.5703125" style="1279" customWidth="1"/>
    <col min="14851" max="14851" width="48.28515625" style="1279" customWidth="1"/>
    <col min="14852" max="14852" width="81.7109375" style="1279" customWidth="1"/>
    <col min="14853" max="14853" width="22.7109375" style="1279" customWidth="1"/>
    <col min="14854" max="14854" width="23.5703125" style="1279" customWidth="1"/>
    <col min="14855" max="14855" width="22.140625" style="1279" customWidth="1"/>
    <col min="14856" max="14856" width="23.28515625" style="1279" customWidth="1"/>
    <col min="14857" max="14857" width="22" style="1279" customWidth="1"/>
    <col min="14858" max="14858" width="23.28515625" style="1279" customWidth="1"/>
    <col min="14859" max="14859" width="15.7109375" style="1279" customWidth="1"/>
    <col min="14860" max="14860" width="15.85546875" style="1279" bestFit="1" customWidth="1"/>
    <col min="14861" max="14861" width="9.28515625" style="1279" customWidth="1"/>
    <col min="14862" max="15104" width="9.28515625" style="1279"/>
    <col min="15105" max="15105" width="11.28515625" style="1279" customWidth="1"/>
    <col min="15106" max="15106" width="9.5703125" style="1279" customWidth="1"/>
    <col min="15107" max="15107" width="48.28515625" style="1279" customWidth="1"/>
    <col min="15108" max="15108" width="81.7109375" style="1279" customWidth="1"/>
    <col min="15109" max="15109" width="22.7109375" style="1279" customWidth="1"/>
    <col min="15110" max="15110" width="23.5703125" style="1279" customWidth="1"/>
    <col min="15111" max="15111" width="22.140625" style="1279" customWidth="1"/>
    <col min="15112" max="15112" width="23.28515625" style="1279" customWidth="1"/>
    <col min="15113" max="15113" width="22" style="1279" customWidth="1"/>
    <col min="15114" max="15114" width="23.28515625" style="1279" customWidth="1"/>
    <col min="15115" max="15115" width="15.7109375" style="1279" customWidth="1"/>
    <col min="15116" max="15116" width="15.85546875" style="1279" bestFit="1" customWidth="1"/>
    <col min="15117" max="15117" width="9.28515625" style="1279" customWidth="1"/>
    <col min="15118" max="15360" width="9.28515625" style="1279"/>
    <col min="15361" max="15361" width="11.28515625" style="1279" customWidth="1"/>
    <col min="15362" max="15362" width="9.5703125" style="1279" customWidth="1"/>
    <col min="15363" max="15363" width="48.28515625" style="1279" customWidth="1"/>
    <col min="15364" max="15364" width="81.7109375" style="1279" customWidth="1"/>
    <col min="15365" max="15365" width="22.7109375" style="1279" customWidth="1"/>
    <col min="15366" max="15366" width="23.5703125" style="1279" customWidth="1"/>
    <col min="15367" max="15367" width="22.140625" style="1279" customWidth="1"/>
    <col min="15368" max="15368" width="23.28515625" style="1279" customWidth="1"/>
    <col min="15369" max="15369" width="22" style="1279" customWidth="1"/>
    <col min="15370" max="15370" width="23.28515625" style="1279" customWidth="1"/>
    <col min="15371" max="15371" width="15.7109375" style="1279" customWidth="1"/>
    <col min="15372" max="15372" width="15.85546875" style="1279" bestFit="1" customWidth="1"/>
    <col min="15373" max="15373" width="9.28515625" style="1279" customWidth="1"/>
    <col min="15374" max="15616" width="9.28515625" style="1279"/>
    <col min="15617" max="15617" width="11.28515625" style="1279" customWidth="1"/>
    <col min="15618" max="15618" width="9.5703125" style="1279" customWidth="1"/>
    <col min="15619" max="15619" width="48.28515625" style="1279" customWidth="1"/>
    <col min="15620" max="15620" width="81.7109375" style="1279" customWidth="1"/>
    <col min="15621" max="15621" width="22.7109375" style="1279" customWidth="1"/>
    <col min="15622" max="15622" width="23.5703125" style="1279" customWidth="1"/>
    <col min="15623" max="15623" width="22.140625" style="1279" customWidth="1"/>
    <col min="15624" max="15624" width="23.28515625" style="1279" customWidth="1"/>
    <col min="15625" max="15625" width="22" style="1279" customWidth="1"/>
    <col min="15626" max="15626" width="23.28515625" style="1279" customWidth="1"/>
    <col min="15627" max="15627" width="15.7109375" style="1279" customWidth="1"/>
    <col min="15628" max="15628" width="15.85546875" style="1279" bestFit="1" customWidth="1"/>
    <col min="15629" max="15629" width="9.28515625" style="1279" customWidth="1"/>
    <col min="15630" max="15872" width="9.28515625" style="1279"/>
    <col min="15873" max="15873" width="11.28515625" style="1279" customWidth="1"/>
    <col min="15874" max="15874" width="9.5703125" style="1279" customWidth="1"/>
    <col min="15875" max="15875" width="48.28515625" style="1279" customWidth="1"/>
    <col min="15876" max="15876" width="81.7109375" style="1279" customWidth="1"/>
    <col min="15877" max="15877" width="22.7109375" style="1279" customWidth="1"/>
    <col min="15878" max="15878" width="23.5703125" style="1279" customWidth="1"/>
    <col min="15879" max="15879" width="22.140625" style="1279" customWidth="1"/>
    <col min="15880" max="15880" width="23.28515625" style="1279" customWidth="1"/>
    <col min="15881" max="15881" width="22" style="1279" customWidth="1"/>
    <col min="15882" max="15882" width="23.28515625" style="1279" customWidth="1"/>
    <col min="15883" max="15883" width="15.7109375" style="1279" customWidth="1"/>
    <col min="15884" max="15884" width="15.85546875" style="1279" bestFit="1" customWidth="1"/>
    <col min="15885" max="15885" width="9.28515625" style="1279" customWidth="1"/>
    <col min="15886" max="16128" width="9.28515625" style="1279"/>
    <col min="16129" max="16129" width="11.28515625" style="1279" customWidth="1"/>
    <col min="16130" max="16130" width="9.5703125" style="1279" customWidth="1"/>
    <col min="16131" max="16131" width="48.28515625" style="1279" customWidth="1"/>
    <col min="16132" max="16132" width="81.7109375" style="1279" customWidth="1"/>
    <col min="16133" max="16133" width="22.7109375" style="1279" customWidth="1"/>
    <col min="16134" max="16134" width="23.5703125" style="1279" customWidth="1"/>
    <col min="16135" max="16135" width="22.140625" style="1279" customWidth="1"/>
    <col min="16136" max="16136" width="23.28515625" style="1279" customWidth="1"/>
    <col min="16137" max="16137" width="22" style="1279" customWidth="1"/>
    <col min="16138" max="16138" width="23.28515625" style="1279" customWidth="1"/>
    <col min="16139" max="16139" width="15.7109375" style="1279" customWidth="1"/>
    <col min="16140" max="16140" width="15.85546875" style="1279" bestFit="1" customWidth="1"/>
    <col min="16141" max="16141" width="9.28515625" style="1279" customWidth="1"/>
    <col min="16142" max="16384" width="9.28515625" style="1279"/>
  </cols>
  <sheetData>
    <row r="1" spans="1:12" ht="22.5" customHeight="1">
      <c r="A1" s="1269" t="s">
        <v>809</v>
      </c>
      <c r="B1" s="1270"/>
      <c r="C1" s="1271"/>
      <c r="D1" s="1272"/>
      <c r="E1" s="1273"/>
      <c r="F1" s="1273"/>
      <c r="G1" s="1274"/>
      <c r="H1" s="1275"/>
      <c r="I1" s="1275"/>
      <c r="J1" s="1276"/>
      <c r="K1" s="1277"/>
      <c r="L1" s="1278"/>
    </row>
    <row r="2" spans="1:12" ht="22.5" customHeight="1">
      <c r="A2" s="1670" t="s">
        <v>810</v>
      </c>
      <c r="B2" s="1671"/>
      <c r="C2" s="1671"/>
      <c r="D2" s="1671"/>
      <c r="E2" s="1671"/>
      <c r="F2" s="1671"/>
      <c r="G2" s="1672"/>
      <c r="H2" s="1672"/>
      <c r="I2" s="1672"/>
      <c r="J2" s="1672"/>
      <c r="K2" s="1672"/>
      <c r="L2" s="1672"/>
    </row>
    <row r="3" spans="1:12" ht="28.5" customHeight="1" thickBot="1">
      <c r="A3" s="1280"/>
      <c r="B3" s="1281"/>
      <c r="C3" s="1271"/>
      <c r="D3" s="1282"/>
      <c r="E3" s="1273"/>
      <c r="F3" s="1283"/>
      <c r="G3" s="1274"/>
      <c r="H3" s="1275"/>
      <c r="I3" s="1275"/>
      <c r="J3" s="1276"/>
      <c r="K3" s="1673" t="s">
        <v>2</v>
      </c>
      <c r="L3" s="1673"/>
    </row>
    <row r="4" spans="1:12" ht="18" customHeight="1">
      <c r="A4" s="1674" t="s">
        <v>811</v>
      </c>
      <c r="B4" s="1676" t="s">
        <v>812</v>
      </c>
      <c r="C4" s="1676"/>
      <c r="D4" s="1676" t="s">
        <v>813</v>
      </c>
      <c r="E4" s="1678" t="s">
        <v>814</v>
      </c>
      <c r="F4" s="1679"/>
      <c r="G4" s="1680" t="s">
        <v>815</v>
      </c>
      <c r="H4" s="1681"/>
      <c r="I4" s="1682" t="s">
        <v>229</v>
      </c>
      <c r="J4" s="1683"/>
      <c r="K4" s="1684" t="s">
        <v>433</v>
      </c>
      <c r="L4" s="1685"/>
    </row>
    <row r="5" spans="1:12" ht="63.75" customHeight="1">
      <c r="A5" s="1675"/>
      <c r="B5" s="1677"/>
      <c r="C5" s="1677"/>
      <c r="D5" s="1677"/>
      <c r="E5" s="1284" t="s">
        <v>816</v>
      </c>
      <c r="F5" s="1285" t="s">
        <v>817</v>
      </c>
      <c r="G5" s="1286" t="s">
        <v>816</v>
      </c>
      <c r="H5" s="1287" t="s">
        <v>817</v>
      </c>
      <c r="I5" s="1288" t="s">
        <v>816</v>
      </c>
      <c r="J5" s="1285" t="s">
        <v>817</v>
      </c>
      <c r="K5" s="1289" t="s">
        <v>818</v>
      </c>
      <c r="L5" s="1290" t="s">
        <v>819</v>
      </c>
    </row>
    <row r="6" spans="1:12" s="1301" customFormat="1" ht="17.25" customHeight="1" thickBot="1">
      <c r="A6" s="1291">
        <v>1</v>
      </c>
      <c r="B6" s="1292">
        <v>2</v>
      </c>
      <c r="C6" s="1293">
        <v>3</v>
      </c>
      <c r="D6" s="1294">
        <v>4</v>
      </c>
      <c r="E6" s="1295">
        <v>5</v>
      </c>
      <c r="F6" s="1296">
        <v>6</v>
      </c>
      <c r="G6" s="1297">
        <v>7</v>
      </c>
      <c r="H6" s="1298">
        <v>8</v>
      </c>
      <c r="I6" s="1299">
        <v>9</v>
      </c>
      <c r="J6" s="1295">
        <v>10</v>
      </c>
      <c r="K6" s="1295">
        <v>11</v>
      </c>
      <c r="L6" s="1300">
        <v>12</v>
      </c>
    </row>
    <row r="7" spans="1:12" s="1301" customFormat="1" ht="45" customHeight="1" thickBot="1">
      <c r="A7" s="1302" t="s">
        <v>820</v>
      </c>
      <c r="B7" s="1303" t="s">
        <v>390</v>
      </c>
      <c r="C7" s="1304" t="s">
        <v>391</v>
      </c>
      <c r="D7" s="1305" t="s">
        <v>779</v>
      </c>
      <c r="E7" s="1306">
        <v>524000</v>
      </c>
      <c r="F7" s="1306">
        <f>E7</f>
        <v>524000</v>
      </c>
      <c r="G7" s="1307">
        <v>524000</v>
      </c>
      <c r="H7" s="1307">
        <f>G7</f>
        <v>524000</v>
      </c>
      <c r="I7" s="1308">
        <v>53015.839999999997</v>
      </c>
      <c r="J7" s="1309">
        <f>I7</f>
        <v>53015.839999999997</v>
      </c>
      <c r="K7" s="1310">
        <f>I7/E7</f>
        <v>0.10117526717557251</v>
      </c>
      <c r="L7" s="1311">
        <f>I7/G7</f>
        <v>0.10117526717557251</v>
      </c>
    </row>
    <row r="8" spans="1:12" ht="45" customHeight="1">
      <c r="A8" s="1660">
        <v>16</v>
      </c>
      <c r="B8" s="1662">
        <v>750</v>
      </c>
      <c r="C8" s="1664" t="s">
        <v>83</v>
      </c>
      <c r="D8" s="1312" t="s">
        <v>779</v>
      </c>
      <c r="E8" s="1313">
        <v>3886000</v>
      </c>
      <c r="F8" s="1666">
        <f>SUM(E8:E9)</f>
        <v>12719000</v>
      </c>
      <c r="G8" s="1314">
        <v>3886000</v>
      </c>
      <c r="H8" s="1668">
        <f>SUM(G8:G9)</f>
        <v>12719000</v>
      </c>
      <c r="I8" s="1315">
        <v>0</v>
      </c>
      <c r="J8" s="1666">
        <f>SUM(I8:I9)</f>
        <v>3656047.37</v>
      </c>
      <c r="K8" s="1316">
        <v>0</v>
      </c>
      <c r="L8" s="1317">
        <v>0</v>
      </c>
    </row>
    <row r="9" spans="1:12" ht="45" customHeight="1" thickBot="1">
      <c r="A9" s="1661"/>
      <c r="B9" s="1663"/>
      <c r="C9" s="1665"/>
      <c r="D9" s="1318" t="s">
        <v>782</v>
      </c>
      <c r="E9" s="1319">
        <v>8833000</v>
      </c>
      <c r="F9" s="1667"/>
      <c r="G9" s="1320">
        <v>8833000</v>
      </c>
      <c r="H9" s="1669"/>
      <c r="I9" s="1321">
        <v>3656047.37</v>
      </c>
      <c r="J9" s="1667"/>
      <c r="K9" s="1322">
        <f t="shared" ref="K9:K16" si="0">I9/E9</f>
        <v>0.4139077742556323</v>
      </c>
      <c r="L9" s="1323">
        <f t="shared" ref="L9:L27" si="1">I9/G9</f>
        <v>0.4139077742556323</v>
      </c>
    </row>
    <row r="10" spans="1:12" ht="45" customHeight="1" thickBot="1">
      <c r="A10" s="1324">
        <v>17</v>
      </c>
      <c r="B10" s="1325">
        <v>750</v>
      </c>
      <c r="C10" s="1326" t="s">
        <v>83</v>
      </c>
      <c r="D10" s="1327" t="s">
        <v>782</v>
      </c>
      <c r="E10" s="1328">
        <v>14209000</v>
      </c>
      <c r="F10" s="1328">
        <f>E10</f>
        <v>14209000</v>
      </c>
      <c r="G10" s="1329">
        <v>14209000</v>
      </c>
      <c r="H10" s="1329">
        <f>G10</f>
        <v>14209000</v>
      </c>
      <c r="I10" s="1330">
        <v>3478554.7399999998</v>
      </c>
      <c r="J10" s="1331">
        <f>I10</f>
        <v>3478554.7399999998</v>
      </c>
      <c r="K10" s="1332">
        <f t="shared" si="0"/>
        <v>0.24481348018861285</v>
      </c>
      <c r="L10" s="1333">
        <f t="shared" si="1"/>
        <v>0.24481348018861285</v>
      </c>
    </row>
    <row r="11" spans="1:12" ht="45" customHeight="1">
      <c r="A11" s="1660">
        <v>18</v>
      </c>
      <c r="B11" s="1334">
        <v>710</v>
      </c>
      <c r="C11" s="1312" t="s">
        <v>373</v>
      </c>
      <c r="D11" s="1312" t="s">
        <v>782</v>
      </c>
      <c r="E11" s="1313">
        <v>1180000</v>
      </c>
      <c r="F11" s="1666">
        <f>E11+E12</f>
        <v>2503000</v>
      </c>
      <c r="G11" s="1314">
        <v>1180000</v>
      </c>
      <c r="H11" s="1668">
        <f>SUM(G11:G12)</f>
        <v>2503000</v>
      </c>
      <c r="I11" s="1335">
        <v>119977.66</v>
      </c>
      <c r="J11" s="1691">
        <f>SUM(I11:I12)</f>
        <v>731016.87</v>
      </c>
      <c r="K11" s="1336">
        <f t="shared" si="0"/>
        <v>0.10167598305084746</v>
      </c>
      <c r="L11" s="1337">
        <f t="shared" si="1"/>
        <v>0.10167598305084746</v>
      </c>
    </row>
    <row r="12" spans="1:12" ht="45" customHeight="1" thickBot="1">
      <c r="A12" s="1661"/>
      <c r="B12" s="1338">
        <v>750</v>
      </c>
      <c r="C12" s="1318" t="s">
        <v>83</v>
      </c>
      <c r="D12" s="1318" t="s">
        <v>782</v>
      </c>
      <c r="E12" s="1319">
        <v>1323000</v>
      </c>
      <c r="F12" s="1667"/>
      <c r="G12" s="1320">
        <v>1323000</v>
      </c>
      <c r="H12" s="1669"/>
      <c r="I12" s="1321">
        <v>611039.21</v>
      </c>
      <c r="J12" s="1693"/>
      <c r="K12" s="1322">
        <f t="shared" si="0"/>
        <v>0.46185881330309897</v>
      </c>
      <c r="L12" s="1323">
        <f t="shared" si="1"/>
        <v>0.46185881330309897</v>
      </c>
    </row>
    <row r="13" spans="1:12" ht="45" customHeight="1">
      <c r="A13" s="1694">
        <v>19</v>
      </c>
      <c r="B13" s="1696">
        <v>750</v>
      </c>
      <c r="C13" s="1698" t="s">
        <v>83</v>
      </c>
      <c r="D13" s="1339" t="s">
        <v>779</v>
      </c>
      <c r="E13" s="1340">
        <v>8943000</v>
      </c>
      <c r="F13" s="1700">
        <f>SUM(E13:E15)</f>
        <v>28367000</v>
      </c>
      <c r="G13" s="1341">
        <v>8943000</v>
      </c>
      <c r="H13" s="1702">
        <f>SUM(G13:G15)</f>
        <v>29186399</v>
      </c>
      <c r="I13" s="1342">
        <v>67399.59</v>
      </c>
      <c r="J13" s="1700">
        <f>SUM(I13:I15)</f>
        <v>1078888.94</v>
      </c>
      <c r="K13" s="1343">
        <f t="shared" si="0"/>
        <v>7.5365749748406569E-3</v>
      </c>
      <c r="L13" s="1344">
        <f t="shared" si="1"/>
        <v>7.5365749748406569E-3</v>
      </c>
    </row>
    <row r="14" spans="1:12" ht="45" customHeight="1">
      <c r="A14" s="1686"/>
      <c r="B14" s="1687"/>
      <c r="C14" s="1688"/>
      <c r="D14" s="1345" t="s">
        <v>783</v>
      </c>
      <c r="E14" s="1346">
        <v>17420000</v>
      </c>
      <c r="F14" s="1689"/>
      <c r="G14" s="1347">
        <v>17594755</v>
      </c>
      <c r="H14" s="1690"/>
      <c r="I14" s="1348">
        <v>217569.22</v>
      </c>
      <c r="J14" s="1689"/>
      <c r="K14" s="1349">
        <f t="shared" si="0"/>
        <v>1.2489622273249139E-2</v>
      </c>
      <c r="L14" s="1350">
        <f t="shared" si="1"/>
        <v>1.2365572581147052E-2</v>
      </c>
    </row>
    <row r="15" spans="1:12" ht="45" customHeight="1" thickBot="1">
      <c r="A15" s="1695"/>
      <c r="B15" s="1697"/>
      <c r="C15" s="1699"/>
      <c r="D15" s="1351" t="s">
        <v>782</v>
      </c>
      <c r="E15" s="1352">
        <v>2004000</v>
      </c>
      <c r="F15" s="1701"/>
      <c r="G15" s="1353">
        <v>2648644</v>
      </c>
      <c r="H15" s="1703"/>
      <c r="I15" s="1354">
        <v>793920.13</v>
      </c>
      <c r="J15" s="1701"/>
      <c r="K15" s="1355">
        <f t="shared" si="0"/>
        <v>0.39616772954091817</v>
      </c>
      <c r="L15" s="1356">
        <f t="shared" si="1"/>
        <v>0.29974588128868962</v>
      </c>
    </row>
    <row r="16" spans="1:12" s="1357" customFormat="1" ht="45" customHeight="1">
      <c r="A16" s="1660">
        <v>20</v>
      </c>
      <c r="B16" s="1662">
        <v>150</v>
      </c>
      <c r="C16" s="1664" t="s">
        <v>359</v>
      </c>
      <c r="D16" s="1312" t="s">
        <v>780</v>
      </c>
      <c r="E16" s="1313">
        <v>218454000</v>
      </c>
      <c r="F16" s="1666">
        <f>SUM(E16:E21)</f>
        <v>264095000</v>
      </c>
      <c r="G16" s="1314">
        <v>97348495</v>
      </c>
      <c r="H16" s="1668">
        <f>SUM(G16:G21)</f>
        <v>146731738</v>
      </c>
      <c r="I16" s="1335">
        <v>70134494.799999997</v>
      </c>
      <c r="J16" s="1691">
        <f>SUM(I16:I21)</f>
        <v>85839216.439999983</v>
      </c>
      <c r="K16" s="1336">
        <f t="shared" si="0"/>
        <v>0.32104925888287694</v>
      </c>
      <c r="L16" s="1337">
        <f t="shared" si="1"/>
        <v>0.72044765355643148</v>
      </c>
    </row>
    <row r="17" spans="1:13" s="1357" customFormat="1" ht="45" customHeight="1">
      <c r="A17" s="1686"/>
      <c r="B17" s="1687"/>
      <c r="C17" s="1688"/>
      <c r="D17" s="1345" t="s">
        <v>783</v>
      </c>
      <c r="E17" s="1346"/>
      <c r="F17" s="1689"/>
      <c r="G17" s="1347">
        <v>15114000</v>
      </c>
      <c r="H17" s="1690"/>
      <c r="I17" s="1348">
        <v>1512829.25</v>
      </c>
      <c r="J17" s="1692"/>
      <c r="K17" s="1358">
        <v>0</v>
      </c>
      <c r="L17" s="1350">
        <f t="shared" si="1"/>
        <v>0.10009456464205373</v>
      </c>
    </row>
    <row r="18" spans="1:13" ht="45" customHeight="1">
      <c r="A18" s="1686"/>
      <c r="B18" s="1359">
        <v>500</v>
      </c>
      <c r="C18" s="1345" t="s">
        <v>364</v>
      </c>
      <c r="D18" s="1345" t="s">
        <v>780</v>
      </c>
      <c r="E18" s="1346">
        <v>14780000</v>
      </c>
      <c r="F18" s="1689"/>
      <c r="G18" s="1347">
        <v>14640000</v>
      </c>
      <c r="H18" s="1690"/>
      <c r="I18" s="1348">
        <v>9339260.5199999996</v>
      </c>
      <c r="J18" s="1692"/>
      <c r="K18" s="1349">
        <f>I18/E18</f>
        <v>0.63188501488497972</v>
      </c>
      <c r="L18" s="1350">
        <f t="shared" si="1"/>
        <v>0.63792763114754092</v>
      </c>
    </row>
    <row r="19" spans="1:13" ht="45" customHeight="1">
      <c r="A19" s="1686"/>
      <c r="B19" s="1687">
        <v>750</v>
      </c>
      <c r="C19" s="1688" t="s">
        <v>83</v>
      </c>
      <c r="D19" s="1345" t="s">
        <v>779</v>
      </c>
      <c r="E19" s="1346"/>
      <c r="F19" s="1689"/>
      <c r="G19" s="1347">
        <v>3742243</v>
      </c>
      <c r="H19" s="1690"/>
      <c r="I19" s="1348">
        <v>2226831.2400000002</v>
      </c>
      <c r="J19" s="1692"/>
      <c r="K19" s="1358">
        <v>0</v>
      </c>
      <c r="L19" s="1350">
        <f t="shared" si="1"/>
        <v>0.59505255003483215</v>
      </c>
    </row>
    <row r="20" spans="1:13" ht="45" customHeight="1">
      <c r="A20" s="1686"/>
      <c r="B20" s="1687"/>
      <c r="C20" s="1688"/>
      <c r="D20" s="1345" t="s">
        <v>780</v>
      </c>
      <c r="E20" s="1346">
        <v>10106000</v>
      </c>
      <c r="F20" s="1689"/>
      <c r="G20" s="1347">
        <v>10246000</v>
      </c>
      <c r="H20" s="1690"/>
      <c r="I20" s="1348">
        <v>1942330.7099999997</v>
      </c>
      <c r="J20" s="1692"/>
      <c r="K20" s="1349">
        <f>I20/E20</f>
        <v>0.19219579556698987</v>
      </c>
      <c r="L20" s="1350">
        <f t="shared" si="1"/>
        <v>0.18956965742728868</v>
      </c>
    </row>
    <row r="21" spans="1:13" ht="45" customHeight="1" thickBot="1">
      <c r="A21" s="1661"/>
      <c r="B21" s="1663"/>
      <c r="C21" s="1665"/>
      <c r="D21" s="1318" t="s">
        <v>783</v>
      </c>
      <c r="E21" s="1319">
        <v>20755000</v>
      </c>
      <c r="F21" s="1667"/>
      <c r="G21" s="1320">
        <v>5641000</v>
      </c>
      <c r="H21" s="1669"/>
      <c r="I21" s="1321">
        <v>683469.92</v>
      </c>
      <c r="J21" s="1693"/>
      <c r="K21" s="1322">
        <f>I21/E21</f>
        <v>3.2930374367622264E-2</v>
      </c>
      <c r="L21" s="1323">
        <f t="shared" si="1"/>
        <v>0.12116112745967028</v>
      </c>
    </row>
    <row r="22" spans="1:13" ht="45" customHeight="1">
      <c r="A22" s="1694">
        <v>21</v>
      </c>
      <c r="B22" s="1696">
        <v>600</v>
      </c>
      <c r="C22" s="1698" t="s">
        <v>368</v>
      </c>
      <c r="D22" s="1339" t="s">
        <v>779</v>
      </c>
      <c r="E22" s="1340">
        <v>356088000</v>
      </c>
      <c r="F22" s="1700">
        <f>SUM(E22:E27)</f>
        <v>364335000</v>
      </c>
      <c r="G22" s="1341">
        <v>358746732</v>
      </c>
      <c r="H22" s="1702">
        <f>SUM(G22:G27)</f>
        <v>372261604</v>
      </c>
      <c r="I22" s="1342">
        <v>174503102.34</v>
      </c>
      <c r="J22" s="1704">
        <f>SUM(I22:I27)</f>
        <v>180633303.89999995</v>
      </c>
      <c r="K22" s="1343">
        <f t="shared" ref="K22:K27" si="2">I22/E22</f>
        <v>0.49005611629709511</v>
      </c>
      <c r="L22" s="1344">
        <f t="shared" si="1"/>
        <v>0.48642422850001044</v>
      </c>
    </row>
    <row r="23" spans="1:13" ht="45" customHeight="1">
      <c r="A23" s="1686"/>
      <c r="B23" s="1687"/>
      <c r="C23" s="1688"/>
      <c r="D23" s="1345" t="s">
        <v>783</v>
      </c>
      <c r="E23" s="1346">
        <v>64000</v>
      </c>
      <c r="F23" s="1689"/>
      <c r="G23" s="1347">
        <v>130746</v>
      </c>
      <c r="H23" s="1690"/>
      <c r="I23" s="1348">
        <v>82058.89</v>
      </c>
      <c r="J23" s="1692"/>
      <c r="K23" s="1349">
        <f t="shared" si="2"/>
        <v>1.2821701562500001</v>
      </c>
      <c r="L23" s="1350">
        <f t="shared" si="1"/>
        <v>0.62762065378673149</v>
      </c>
    </row>
    <row r="24" spans="1:13" ht="45" customHeight="1">
      <c r="A24" s="1686"/>
      <c r="B24" s="1687"/>
      <c r="C24" s="1688"/>
      <c r="D24" s="1345" t="s">
        <v>782</v>
      </c>
      <c r="E24" s="1346">
        <v>1211000</v>
      </c>
      <c r="F24" s="1689"/>
      <c r="G24" s="1347">
        <v>1589380</v>
      </c>
      <c r="H24" s="1690"/>
      <c r="I24" s="1347">
        <v>373548.76</v>
      </c>
      <c r="J24" s="1692"/>
      <c r="K24" s="1349">
        <f t="shared" si="2"/>
        <v>0.30846305532617674</v>
      </c>
      <c r="L24" s="1350">
        <f t="shared" si="1"/>
        <v>0.23502797317192869</v>
      </c>
    </row>
    <row r="25" spans="1:13" ht="45" customHeight="1">
      <c r="A25" s="1686"/>
      <c r="B25" s="1687"/>
      <c r="C25" s="1688"/>
      <c r="D25" s="1345" t="s">
        <v>799</v>
      </c>
      <c r="E25" s="1346">
        <v>2364000</v>
      </c>
      <c r="F25" s="1689"/>
      <c r="G25" s="1347">
        <v>6456500</v>
      </c>
      <c r="H25" s="1690"/>
      <c r="I25" s="1347">
        <v>5483435.6699999999</v>
      </c>
      <c r="J25" s="1692"/>
      <c r="K25" s="1349">
        <f t="shared" si="2"/>
        <v>2.3195582360406091</v>
      </c>
      <c r="L25" s="1350">
        <f t="shared" si="1"/>
        <v>0.84928919228684274</v>
      </c>
    </row>
    <row r="26" spans="1:13" ht="45" customHeight="1">
      <c r="A26" s="1686"/>
      <c r="B26" s="1687">
        <v>750</v>
      </c>
      <c r="C26" s="1688" t="s">
        <v>83</v>
      </c>
      <c r="D26" s="1345" t="s">
        <v>783</v>
      </c>
      <c r="E26" s="1346">
        <v>141000</v>
      </c>
      <c r="F26" s="1689"/>
      <c r="G26" s="1347">
        <v>871246</v>
      </c>
      <c r="H26" s="1690"/>
      <c r="I26" s="1347">
        <v>133848.04</v>
      </c>
      <c r="J26" s="1692"/>
      <c r="K26" s="1349">
        <f t="shared" si="2"/>
        <v>0.94927687943262418</v>
      </c>
      <c r="L26" s="1350">
        <f t="shared" si="1"/>
        <v>0.15362829786306051</v>
      </c>
    </row>
    <row r="27" spans="1:13" ht="45" customHeight="1" thickBot="1">
      <c r="A27" s="1695"/>
      <c r="B27" s="1697"/>
      <c r="C27" s="1699"/>
      <c r="D27" s="1351" t="s">
        <v>782</v>
      </c>
      <c r="E27" s="1352">
        <v>4467000</v>
      </c>
      <c r="F27" s="1701"/>
      <c r="G27" s="1353">
        <v>4467000</v>
      </c>
      <c r="H27" s="1703"/>
      <c r="I27" s="1353">
        <v>57310.2</v>
      </c>
      <c r="J27" s="1705"/>
      <c r="K27" s="1355">
        <f t="shared" si="2"/>
        <v>1.2829684351914035E-2</v>
      </c>
      <c r="L27" s="1356">
        <f t="shared" si="1"/>
        <v>1.2829684351914035E-2</v>
      </c>
    </row>
    <row r="28" spans="1:13" ht="45" customHeight="1">
      <c r="A28" s="1660">
        <v>24</v>
      </c>
      <c r="B28" s="1662">
        <v>730</v>
      </c>
      <c r="C28" s="1664" t="s">
        <v>712</v>
      </c>
      <c r="D28" s="1312" t="s">
        <v>821</v>
      </c>
      <c r="E28" s="1313">
        <v>919000</v>
      </c>
      <c r="F28" s="1666">
        <f>SUM(E28:E40)</f>
        <v>378648000</v>
      </c>
      <c r="G28" s="1314">
        <v>919000</v>
      </c>
      <c r="H28" s="1668">
        <f>SUM(G28:G40)</f>
        <v>378648000</v>
      </c>
      <c r="I28" s="1315">
        <v>0</v>
      </c>
      <c r="J28" s="1691">
        <f>SUM(I28:I40)</f>
        <v>144862461.46000001</v>
      </c>
      <c r="K28" s="1316">
        <v>0</v>
      </c>
      <c r="L28" s="1317">
        <v>0</v>
      </c>
    </row>
    <row r="29" spans="1:13" ht="45" customHeight="1">
      <c r="A29" s="1686"/>
      <c r="B29" s="1687"/>
      <c r="C29" s="1688"/>
      <c r="D29" s="1345" t="s">
        <v>822</v>
      </c>
      <c r="E29" s="1346">
        <v>29000</v>
      </c>
      <c r="F29" s="1689"/>
      <c r="G29" s="1347">
        <v>29000</v>
      </c>
      <c r="H29" s="1690"/>
      <c r="I29" s="1360">
        <v>0</v>
      </c>
      <c r="J29" s="1692"/>
      <c r="K29" s="1358">
        <v>0</v>
      </c>
      <c r="L29" s="1361">
        <v>0</v>
      </c>
    </row>
    <row r="30" spans="1:13" ht="45" customHeight="1">
      <c r="A30" s="1686"/>
      <c r="B30" s="1687"/>
      <c r="C30" s="1688"/>
      <c r="D30" s="1345" t="s">
        <v>779</v>
      </c>
      <c r="E30" s="1346">
        <v>17567000</v>
      </c>
      <c r="F30" s="1689"/>
      <c r="G30" s="1347">
        <v>17567000</v>
      </c>
      <c r="H30" s="1690"/>
      <c r="I30" s="1362">
        <v>3453882.6799999997</v>
      </c>
      <c r="J30" s="1692"/>
      <c r="K30" s="1349">
        <f>I30/E30</f>
        <v>0.1966119815563272</v>
      </c>
      <c r="L30" s="1350">
        <f>I30/G30</f>
        <v>0.1966119815563272</v>
      </c>
    </row>
    <row r="31" spans="1:13" ht="45" customHeight="1">
      <c r="A31" s="1686"/>
      <c r="B31" s="1687">
        <v>750</v>
      </c>
      <c r="C31" s="1688" t="s">
        <v>83</v>
      </c>
      <c r="D31" s="1345" t="s">
        <v>821</v>
      </c>
      <c r="E31" s="1346">
        <v>39000</v>
      </c>
      <c r="F31" s="1689"/>
      <c r="G31" s="1347">
        <v>129000</v>
      </c>
      <c r="H31" s="1690"/>
      <c r="I31" s="1362">
        <v>76875.159999999989</v>
      </c>
      <c r="J31" s="1692"/>
      <c r="K31" s="1349">
        <f>I31/E31</f>
        <v>1.9711579487179485</v>
      </c>
      <c r="L31" s="1350">
        <f>I31/G31</f>
        <v>0.59593147286821702</v>
      </c>
    </row>
    <row r="32" spans="1:13" ht="45" customHeight="1">
      <c r="A32" s="1686"/>
      <c r="B32" s="1687"/>
      <c r="C32" s="1688"/>
      <c r="D32" s="1345" t="s">
        <v>822</v>
      </c>
      <c r="E32" s="1346">
        <v>40000</v>
      </c>
      <c r="F32" s="1689"/>
      <c r="G32" s="1347">
        <v>133000</v>
      </c>
      <c r="H32" s="1690"/>
      <c r="I32" s="1362">
        <v>79534.19</v>
      </c>
      <c r="J32" s="1692"/>
      <c r="K32" s="1349">
        <f>I32/E32</f>
        <v>1.9883547500000001</v>
      </c>
      <c r="L32" s="1350">
        <f>I32/G32</f>
        <v>0.59800142857142857</v>
      </c>
      <c r="M32" s="1363"/>
    </row>
    <row r="33" spans="1:13" ht="45" customHeight="1">
      <c r="A33" s="1686"/>
      <c r="B33" s="1687">
        <v>801</v>
      </c>
      <c r="C33" s="1688" t="s">
        <v>115</v>
      </c>
      <c r="D33" s="1345" t="s">
        <v>821</v>
      </c>
      <c r="E33" s="1346">
        <v>229000</v>
      </c>
      <c r="F33" s="1689"/>
      <c r="G33" s="1347">
        <v>229000</v>
      </c>
      <c r="H33" s="1690"/>
      <c r="I33" s="1360">
        <v>0</v>
      </c>
      <c r="J33" s="1692"/>
      <c r="K33" s="1358">
        <v>0</v>
      </c>
      <c r="L33" s="1361">
        <v>0</v>
      </c>
      <c r="M33" s="1363"/>
    </row>
    <row r="34" spans="1:13" ht="45" customHeight="1">
      <c r="A34" s="1686"/>
      <c r="B34" s="1687"/>
      <c r="C34" s="1688"/>
      <c r="D34" s="1345" t="s">
        <v>822</v>
      </c>
      <c r="E34" s="1346">
        <v>7000</v>
      </c>
      <c r="F34" s="1689"/>
      <c r="G34" s="1347">
        <v>7000</v>
      </c>
      <c r="H34" s="1690"/>
      <c r="I34" s="1360">
        <v>0</v>
      </c>
      <c r="J34" s="1692"/>
      <c r="K34" s="1358">
        <v>0</v>
      </c>
      <c r="L34" s="1361">
        <v>0</v>
      </c>
    </row>
    <row r="35" spans="1:13" ht="45" customHeight="1">
      <c r="A35" s="1686"/>
      <c r="B35" s="1687"/>
      <c r="C35" s="1688"/>
      <c r="D35" s="1345" t="s">
        <v>779</v>
      </c>
      <c r="E35" s="1346">
        <v>89599000</v>
      </c>
      <c r="F35" s="1689"/>
      <c r="G35" s="1347">
        <v>89599000</v>
      </c>
      <c r="H35" s="1690"/>
      <c r="I35" s="1348">
        <v>18099423.869999997</v>
      </c>
      <c r="J35" s="1692"/>
      <c r="K35" s="1349">
        <f>I35/E35</f>
        <v>0.20200475306644045</v>
      </c>
      <c r="L35" s="1350">
        <f>I35/G35</f>
        <v>0.20200475306644045</v>
      </c>
    </row>
    <row r="36" spans="1:13" ht="45" customHeight="1">
      <c r="A36" s="1686"/>
      <c r="B36" s="1687"/>
      <c r="C36" s="1688"/>
      <c r="D36" s="1345" t="s">
        <v>782</v>
      </c>
      <c r="E36" s="1346">
        <v>581000</v>
      </c>
      <c r="F36" s="1689"/>
      <c r="G36" s="1347">
        <v>581000</v>
      </c>
      <c r="H36" s="1690"/>
      <c r="I36" s="1348">
        <v>191051.95</v>
      </c>
      <c r="J36" s="1692"/>
      <c r="K36" s="1349">
        <f>I36/E36</f>
        <v>0.32883296041308091</v>
      </c>
      <c r="L36" s="1350">
        <f>I36/G36</f>
        <v>0.32883296041308091</v>
      </c>
    </row>
    <row r="37" spans="1:13" ht="45" customHeight="1">
      <c r="A37" s="1686"/>
      <c r="B37" s="1687">
        <v>921</v>
      </c>
      <c r="C37" s="1688" t="s">
        <v>585</v>
      </c>
      <c r="D37" s="1345" t="s">
        <v>821</v>
      </c>
      <c r="E37" s="1346">
        <v>16037000</v>
      </c>
      <c r="F37" s="1689"/>
      <c r="G37" s="1347">
        <v>15854000</v>
      </c>
      <c r="H37" s="1690"/>
      <c r="I37" s="1360">
        <v>0</v>
      </c>
      <c r="J37" s="1692"/>
      <c r="K37" s="1358">
        <v>0</v>
      </c>
      <c r="L37" s="1361">
        <v>0</v>
      </c>
    </row>
    <row r="38" spans="1:13" ht="45" customHeight="1">
      <c r="A38" s="1686"/>
      <c r="B38" s="1687"/>
      <c r="C38" s="1688"/>
      <c r="D38" s="1345" t="s">
        <v>822</v>
      </c>
      <c r="E38" s="1346">
        <v>329000</v>
      </c>
      <c r="F38" s="1689"/>
      <c r="G38" s="1347">
        <v>329000</v>
      </c>
      <c r="H38" s="1690"/>
      <c r="I38" s="1360">
        <v>0</v>
      </c>
      <c r="J38" s="1692"/>
      <c r="K38" s="1358">
        <v>0</v>
      </c>
      <c r="L38" s="1361">
        <v>0</v>
      </c>
    </row>
    <row r="39" spans="1:13" ht="45" customHeight="1">
      <c r="A39" s="1686"/>
      <c r="B39" s="1687"/>
      <c r="C39" s="1688"/>
      <c r="D39" s="1345" t="s">
        <v>779</v>
      </c>
      <c r="E39" s="1346">
        <v>238233000</v>
      </c>
      <c r="F39" s="1689"/>
      <c r="G39" s="1347">
        <v>238233000</v>
      </c>
      <c r="H39" s="1690"/>
      <c r="I39" s="1348">
        <v>120922498.74000001</v>
      </c>
      <c r="J39" s="1692"/>
      <c r="K39" s="1349">
        <f>I39/E39</f>
        <v>0.50758080845222953</v>
      </c>
      <c r="L39" s="1350">
        <f>I39/G39</f>
        <v>0.50758080845222953</v>
      </c>
    </row>
    <row r="40" spans="1:13" ht="45" customHeight="1" thickBot="1">
      <c r="A40" s="1661"/>
      <c r="B40" s="1663"/>
      <c r="C40" s="1665"/>
      <c r="D40" s="1318" t="s">
        <v>783</v>
      </c>
      <c r="E40" s="1319">
        <v>15039000</v>
      </c>
      <c r="F40" s="1667"/>
      <c r="G40" s="1320">
        <v>15039000</v>
      </c>
      <c r="H40" s="1669"/>
      <c r="I40" s="1321">
        <v>2039194.8699999999</v>
      </c>
      <c r="J40" s="1693"/>
      <c r="K40" s="1322">
        <f>I40/E40</f>
        <v>0.13559378083649179</v>
      </c>
      <c r="L40" s="1323">
        <f>I40/G40</f>
        <v>0.13559378083649179</v>
      </c>
    </row>
    <row r="41" spans="1:13" ht="45" customHeight="1" thickBot="1">
      <c r="A41" s="1364">
        <v>27</v>
      </c>
      <c r="B41" s="1365">
        <v>750</v>
      </c>
      <c r="C41" s="1366" t="s">
        <v>83</v>
      </c>
      <c r="D41" s="1366" t="s">
        <v>783</v>
      </c>
      <c r="E41" s="1367">
        <v>1103820000</v>
      </c>
      <c r="F41" s="1328">
        <f>E41</f>
        <v>1103820000</v>
      </c>
      <c r="G41" s="1329">
        <v>1103820000</v>
      </c>
      <c r="H41" s="1329">
        <f>G41</f>
        <v>1103820000</v>
      </c>
      <c r="I41" s="1330">
        <v>153827343.83000001</v>
      </c>
      <c r="J41" s="1331">
        <f>I41</f>
        <v>153827343.83000001</v>
      </c>
      <c r="K41" s="1332">
        <f>I41/E41</f>
        <v>0.13935908375459768</v>
      </c>
      <c r="L41" s="1333">
        <f>I41/G41</f>
        <v>0.13935908375459768</v>
      </c>
    </row>
    <row r="42" spans="1:13" ht="45" customHeight="1">
      <c r="A42" s="1660">
        <v>28</v>
      </c>
      <c r="B42" s="1662">
        <v>730</v>
      </c>
      <c r="C42" s="1664" t="s">
        <v>712</v>
      </c>
      <c r="D42" s="1312" t="s">
        <v>780</v>
      </c>
      <c r="E42" s="1313">
        <v>2881427000</v>
      </c>
      <c r="F42" s="1666">
        <f>SUM(E42:E47)</f>
        <v>3809825000</v>
      </c>
      <c r="G42" s="1314">
        <v>2881427000</v>
      </c>
      <c r="H42" s="1668">
        <f>SUM(G42:G47)</f>
        <v>3809825000</v>
      </c>
      <c r="I42" s="1335">
        <v>629793965.20000005</v>
      </c>
      <c r="J42" s="1691">
        <f>SUM(I42:I47)</f>
        <v>796440860.88999999</v>
      </c>
      <c r="K42" s="1336">
        <f t="shared" ref="K42:K47" si="3">I42/E42</f>
        <v>0.21857016165948331</v>
      </c>
      <c r="L42" s="1337">
        <f t="shared" ref="L42:L47" si="4">I42/G42</f>
        <v>0.21857016165948331</v>
      </c>
    </row>
    <row r="43" spans="1:13" ht="45" customHeight="1">
      <c r="A43" s="1686"/>
      <c r="B43" s="1687"/>
      <c r="C43" s="1688"/>
      <c r="D43" s="1345" t="s">
        <v>783</v>
      </c>
      <c r="E43" s="1346">
        <v>5862000</v>
      </c>
      <c r="F43" s="1689"/>
      <c r="G43" s="1347">
        <v>5862000</v>
      </c>
      <c r="H43" s="1690"/>
      <c r="I43" s="1348">
        <v>1538265.63</v>
      </c>
      <c r="J43" s="1692"/>
      <c r="K43" s="1349">
        <f t="shared" si="3"/>
        <v>0.26241310644831112</v>
      </c>
      <c r="L43" s="1350">
        <f t="shared" si="4"/>
        <v>0.26241310644831112</v>
      </c>
    </row>
    <row r="44" spans="1:13" ht="45" customHeight="1">
      <c r="A44" s="1686"/>
      <c r="B44" s="1687"/>
      <c r="C44" s="1688"/>
      <c r="D44" s="1345" t="s">
        <v>782</v>
      </c>
      <c r="E44" s="1346">
        <v>918097000</v>
      </c>
      <c r="F44" s="1689"/>
      <c r="G44" s="1347">
        <v>918097000</v>
      </c>
      <c r="H44" s="1690"/>
      <c r="I44" s="1348">
        <v>164023761.01000002</v>
      </c>
      <c r="J44" s="1692"/>
      <c r="K44" s="1349">
        <f t="shared" si="3"/>
        <v>0.17865624330544597</v>
      </c>
      <c r="L44" s="1350">
        <f t="shared" si="4"/>
        <v>0.17865624330544597</v>
      </c>
    </row>
    <row r="45" spans="1:13" ht="45" customHeight="1">
      <c r="A45" s="1686"/>
      <c r="B45" s="1687">
        <v>750</v>
      </c>
      <c r="C45" s="1688" t="s">
        <v>83</v>
      </c>
      <c r="D45" s="1345" t="s">
        <v>780</v>
      </c>
      <c r="E45" s="1346">
        <v>1710000</v>
      </c>
      <c r="F45" s="1689"/>
      <c r="G45" s="1347">
        <v>1710000</v>
      </c>
      <c r="H45" s="1690"/>
      <c r="I45" s="1348">
        <v>393278.66000000003</v>
      </c>
      <c r="J45" s="1692"/>
      <c r="K45" s="1349">
        <f t="shared" si="3"/>
        <v>0.22998752046783627</v>
      </c>
      <c r="L45" s="1350">
        <f t="shared" si="4"/>
        <v>0.22998752046783627</v>
      </c>
    </row>
    <row r="46" spans="1:13" ht="45" customHeight="1">
      <c r="A46" s="1686"/>
      <c r="B46" s="1687"/>
      <c r="C46" s="1688"/>
      <c r="D46" s="1345" t="s">
        <v>783</v>
      </c>
      <c r="E46" s="1346">
        <v>710000</v>
      </c>
      <c r="F46" s="1689"/>
      <c r="G46" s="1347">
        <v>710000</v>
      </c>
      <c r="H46" s="1690"/>
      <c r="I46" s="1348">
        <v>105667.12000000001</v>
      </c>
      <c r="J46" s="1692"/>
      <c r="K46" s="1349">
        <f t="shared" si="3"/>
        <v>0.14882692957746479</v>
      </c>
      <c r="L46" s="1350">
        <f t="shared" si="4"/>
        <v>0.14882692957746479</v>
      </c>
    </row>
    <row r="47" spans="1:13" ht="45" customHeight="1" thickBot="1">
      <c r="A47" s="1661"/>
      <c r="B47" s="1663"/>
      <c r="C47" s="1665"/>
      <c r="D47" s="1318" t="s">
        <v>782</v>
      </c>
      <c r="E47" s="1319">
        <v>2019000</v>
      </c>
      <c r="F47" s="1667"/>
      <c r="G47" s="1320">
        <v>2019000</v>
      </c>
      <c r="H47" s="1669"/>
      <c r="I47" s="1321">
        <v>585923.27</v>
      </c>
      <c r="J47" s="1693"/>
      <c r="K47" s="1322">
        <f t="shared" si="3"/>
        <v>0.29020469044081232</v>
      </c>
      <c r="L47" s="1323">
        <f t="shared" si="4"/>
        <v>0.29020469044081232</v>
      </c>
    </row>
    <row r="48" spans="1:13" ht="45" customHeight="1">
      <c r="A48" s="1694">
        <v>30</v>
      </c>
      <c r="B48" s="1696">
        <v>801</v>
      </c>
      <c r="C48" s="1698" t="s">
        <v>115</v>
      </c>
      <c r="D48" s="1339" t="s">
        <v>783</v>
      </c>
      <c r="E48" s="1340">
        <v>1388000</v>
      </c>
      <c r="F48" s="1704">
        <f>SUM(E48:E49)</f>
        <v>122776000</v>
      </c>
      <c r="G48" s="1341">
        <v>1388000</v>
      </c>
      <c r="H48" s="1706">
        <f>SUM(G48:G49)</f>
        <v>125551661</v>
      </c>
      <c r="I48" s="1342">
        <v>146676.81999999998</v>
      </c>
      <c r="J48" s="1704">
        <f>SUM(I48:I49)</f>
        <v>47325815.000000007</v>
      </c>
      <c r="K48" s="1343">
        <f>I48/E48</f>
        <v>0.10567494236311238</v>
      </c>
      <c r="L48" s="1344">
        <f>I48/G48</f>
        <v>0.10567494236311238</v>
      </c>
    </row>
    <row r="49" spans="1:12" ht="45" customHeight="1" thickBot="1">
      <c r="A49" s="1695"/>
      <c r="B49" s="1697"/>
      <c r="C49" s="1699"/>
      <c r="D49" s="1351" t="s">
        <v>782</v>
      </c>
      <c r="E49" s="1352">
        <v>121388000</v>
      </c>
      <c r="F49" s="1705"/>
      <c r="G49" s="1353">
        <v>124163661</v>
      </c>
      <c r="H49" s="1707"/>
      <c r="I49" s="1354">
        <v>47179138.180000007</v>
      </c>
      <c r="J49" s="1705"/>
      <c r="K49" s="1355">
        <f>I49/E49</f>
        <v>0.38866393861007686</v>
      </c>
      <c r="L49" s="1356">
        <f>I49/G49</f>
        <v>0.37997541148532987</v>
      </c>
    </row>
    <row r="50" spans="1:12" ht="45" customHeight="1">
      <c r="A50" s="1660">
        <v>31</v>
      </c>
      <c r="B50" s="1662">
        <v>750</v>
      </c>
      <c r="C50" s="1664" t="s">
        <v>83</v>
      </c>
      <c r="D50" s="1312" t="s">
        <v>822</v>
      </c>
      <c r="E50" s="1368">
        <v>1243000</v>
      </c>
      <c r="F50" s="1666">
        <f>SUM(E50:E71)</f>
        <v>943479000</v>
      </c>
      <c r="G50" s="1314">
        <v>1243000</v>
      </c>
      <c r="H50" s="1668">
        <f>SUM(G50:G71)</f>
        <v>943479000</v>
      </c>
      <c r="I50" s="1315">
        <v>0</v>
      </c>
      <c r="J50" s="1691">
        <f>SUM(I50:I71)</f>
        <v>365691126.46999997</v>
      </c>
      <c r="K50" s="1316">
        <v>0</v>
      </c>
      <c r="L50" s="1317">
        <v>0</v>
      </c>
    </row>
    <row r="51" spans="1:12" ht="45" customHeight="1">
      <c r="A51" s="1686"/>
      <c r="B51" s="1687"/>
      <c r="C51" s="1688"/>
      <c r="D51" s="1345" t="s">
        <v>783</v>
      </c>
      <c r="E51" s="1369">
        <v>564000</v>
      </c>
      <c r="F51" s="1689"/>
      <c r="G51" s="1347">
        <v>564000</v>
      </c>
      <c r="H51" s="1690"/>
      <c r="I51" s="1348">
        <v>68303.760000000009</v>
      </c>
      <c r="J51" s="1692"/>
      <c r="K51" s="1349">
        <f>I51/E51</f>
        <v>0.12110595744680852</v>
      </c>
      <c r="L51" s="1350">
        <f>I51/G51</f>
        <v>0.12110595744680852</v>
      </c>
    </row>
    <row r="52" spans="1:12" ht="45" customHeight="1">
      <c r="A52" s="1686"/>
      <c r="B52" s="1687"/>
      <c r="C52" s="1688"/>
      <c r="D52" s="1345" t="s">
        <v>782</v>
      </c>
      <c r="E52" s="1369">
        <v>2239000</v>
      </c>
      <c r="F52" s="1689"/>
      <c r="G52" s="1347">
        <v>2660400</v>
      </c>
      <c r="H52" s="1690"/>
      <c r="I52" s="1348">
        <v>22493.510000000002</v>
      </c>
      <c r="J52" s="1692"/>
      <c r="K52" s="1349">
        <f>I52/E52</f>
        <v>1.0046230460026799E-2</v>
      </c>
      <c r="L52" s="1350">
        <f>I52/G52</f>
        <v>8.4549353480679601E-3</v>
      </c>
    </row>
    <row r="53" spans="1:12" ht="45" customHeight="1">
      <c r="A53" s="1686"/>
      <c r="B53" s="1687">
        <v>853</v>
      </c>
      <c r="C53" s="1688" t="s">
        <v>582</v>
      </c>
      <c r="D53" s="1345" t="s">
        <v>779</v>
      </c>
      <c r="E53" s="1369">
        <v>6224000</v>
      </c>
      <c r="F53" s="1689"/>
      <c r="G53" s="1347">
        <v>6224000</v>
      </c>
      <c r="H53" s="1690"/>
      <c r="I53" s="1348">
        <v>292344.70999999996</v>
      </c>
      <c r="J53" s="1692"/>
      <c r="K53" s="1349">
        <f>I53/E53</f>
        <v>4.6970551092544978E-2</v>
      </c>
      <c r="L53" s="1350">
        <f>I53/G53</f>
        <v>4.6970551092544978E-2</v>
      </c>
    </row>
    <row r="54" spans="1:12" ht="45" customHeight="1">
      <c r="A54" s="1686"/>
      <c r="B54" s="1687"/>
      <c r="C54" s="1688"/>
      <c r="D54" s="1345" t="s">
        <v>783</v>
      </c>
      <c r="E54" s="1369">
        <v>9200000</v>
      </c>
      <c r="F54" s="1689"/>
      <c r="G54" s="1347">
        <v>9200000</v>
      </c>
      <c r="H54" s="1690"/>
      <c r="I54" s="1360">
        <v>0</v>
      </c>
      <c r="J54" s="1692"/>
      <c r="K54" s="1358">
        <v>0</v>
      </c>
      <c r="L54" s="1361">
        <v>0</v>
      </c>
    </row>
    <row r="55" spans="1:12" ht="45" customHeight="1">
      <c r="A55" s="1686"/>
      <c r="B55" s="1687"/>
      <c r="C55" s="1688"/>
      <c r="D55" s="1345" t="s">
        <v>782</v>
      </c>
      <c r="E55" s="1369">
        <v>549725000</v>
      </c>
      <c r="F55" s="1689"/>
      <c r="G55" s="1347">
        <v>549303600</v>
      </c>
      <c r="H55" s="1690"/>
      <c r="I55" s="1348">
        <v>157686327.61999997</v>
      </c>
      <c r="J55" s="1692"/>
      <c r="K55" s="1349">
        <f>I55/E55</f>
        <v>0.28684583677293185</v>
      </c>
      <c r="L55" s="1350">
        <f>I55/G55</f>
        <v>0.287065891466941</v>
      </c>
    </row>
    <row r="56" spans="1:12" ht="45" customHeight="1">
      <c r="A56" s="1686"/>
      <c r="B56" s="1687"/>
      <c r="C56" s="1688"/>
      <c r="D56" s="1345" t="s">
        <v>784</v>
      </c>
      <c r="E56" s="1369">
        <v>29341000</v>
      </c>
      <c r="F56" s="1689"/>
      <c r="G56" s="1347">
        <v>29341000</v>
      </c>
      <c r="H56" s="1690"/>
      <c r="I56" s="1348">
        <v>14602675.720000001</v>
      </c>
      <c r="J56" s="1692"/>
      <c r="K56" s="1349">
        <f>I56/E56</f>
        <v>0.49768841280119969</v>
      </c>
      <c r="L56" s="1350">
        <f>I56/G56</f>
        <v>0.49768841280119969</v>
      </c>
    </row>
    <row r="57" spans="1:12" ht="45" customHeight="1">
      <c r="A57" s="1686"/>
      <c r="B57" s="1687"/>
      <c r="C57" s="1688"/>
      <c r="D57" s="1345" t="s">
        <v>785</v>
      </c>
      <c r="E57" s="1369">
        <v>27590000</v>
      </c>
      <c r="F57" s="1689"/>
      <c r="G57" s="1347">
        <v>27590000</v>
      </c>
      <c r="H57" s="1690"/>
      <c r="I57" s="1348">
        <v>12913476.59</v>
      </c>
      <c r="J57" s="1692"/>
      <c r="K57" s="1349">
        <f t="shared" ref="K57:K71" si="5">I57/E57</f>
        <v>0.46804916962667631</v>
      </c>
      <c r="L57" s="1350">
        <f t="shared" ref="L57:L71" si="6">I57/G57</f>
        <v>0.46804916962667631</v>
      </c>
    </row>
    <row r="58" spans="1:12" ht="45" customHeight="1">
      <c r="A58" s="1686"/>
      <c r="B58" s="1687"/>
      <c r="C58" s="1688"/>
      <c r="D58" s="1345" t="s">
        <v>786</v>
      </c>
      <c r="E58" s="1369">
        <v>25324000</v>
      </c>
      <c r="F58" s="1689"/>
      <c r="G58" s="1347">
        <v>25324000</v>
      </c>
      <c r="H58" s="1690"/>
      <c r="I58" s="1348">
        <v>16777638.210000001</v>
      </c>
      <c r="J58" s="1692"/>
      <c r="K58" s="1349">
        <f t="shared" si="5"/>
        <v>0.66251927854999215</v>
      </c>
      <c r="L58" s="1350">
        <f t="shared" si="6"/>
        <v>0.66251927854999215</v>
      </c>
    </row>
    <row r="59" spans="1:12" ht="45" customHeight="1">
      <c r="A59" s="1686"/>
      <c r="B59" s="1687"/>
      <c r="C59" s="1688"/>
      <c r="D59" s="1345" t="s">
        <v>823</v>
      </c>
      <c r="E59" s="1369">
        <v>10280000</v>
      </c>
      <c r="F59" s="1689"/>
      <c r="G59" s="1347">
        <v>10280000</v>
      </c>
      <c r="H59" s="1690"/>
      <c r="I59" s="1348">
        <v>4426007.88</v>
      </c>
      <c r="J59" s="1692"/>
      <c r="K59" s="1349">
        <f t="shared" si="5"/>
        <v>0.43054551361867704</v>
      </c>
      <c r="L59" s="1350">
        <f t="shared" si="6"/>
        <v>0.43054551361867704</v>
      </c>
    </row>
    <row r="60" spans="1:12" ht="45" customHeight="1">
      <c r="A60" s="1686"/>
      <c r="B60" s="1687"/>
      <c r="C60" s="1688"/>
      <c r="D60" s="1345" t="s">
        <v>788</v>
      </c>
      <c r="E60" s="1369">
        <v>26386000</v>
      </c>
      <c r="F60" s="1689"/>
      <c r="G60" s="1347">
        <v>26386000</v>
      </c>
      <c r="H60" s="1690"/>
      <c r="I60" s="1348">
        <v>11073222.09</v>
      </c>
      <c r="J60" s="1692"/>
      <c r="K60" s="1349">
        <f t="shared" si="5"/>
        <v>0.41966277912529371</v>
      </c>
      <c r="L60" s="1350">
        <f t="shared" si="6"/>
        <v>0.41966277912529371</v>
      </c>
    </row>
    <row r="61" spans="1:12" ht="45" customHeight="1">
      <c r="A61" s="1686"/>
      <c r="B61" s="1687"/>
      <c r="C61" s="1688"/>
      <c r="D61" s="1345" t="s">
        <v>789</v>
      </c>
      <c r="E61" s="1369">
        <v>25676000</v>
      </c>
      <c r="F61" s="1689"/>
      <c r="G61" s="1347">
        <v>25676000</v>
      </c>
      <c r="H61" s="1690"/>
      <c r="I61" s="1348">
        <v>15815809.98</v>
      </c>
      <c r="J61" s="1692"/>
      <c r="K61" s="1349">
        <f t="shared" si="5"/>
        <v>0.6159763974139274</v>
      </c>
      <c r="L61" s="1350">
        <f t="shared" si="6"/>
        <v>0.6159763974139274</v>
      </c>
    </row>
    <row r="62" spans="1:12" ht="45" customHeight="1">
      <c r="A62" s="1686"/>
      <c r="B62" s="1687"/>
      <c r="C62" s="1688"/>
      <c r="D62" s="1345" t="s">
        <v>790</v>
      </c>
      <c r="E62" s="1369">
        <v>35348000</v>
      </c>
      <c r="F62" s="1689"/>
      <c r="G62" s="1347">
        <v>35348000</v>
      </c>
      <c r="H62" s="1690"/>
      <c r="I62" s="1348">
        <v>16385063.210000001</v>
      </c>
      <c r="J62" s="1692"/>
      <c r="K62" s="1349">
        <f t="shared" si="5"/>
        <v>0.46353579297272834</v>
      </c>
      <c r="L62" s="1350">
        <f t="shared" si="6"/>
        <v>0.46353579297272834</v>
      </c>
    </row>
    <row r="63" spans="1:12" ht="45" customHeight="1">
      <c r="A63" s="1686"/>
      <c r="B63" s="1687"/>
      <c r="C63" s="1688"/>
      <c r="D63" s="1345" t="s">
        <v>791</v>
      </c>
      <c r="E63" s="1369">
        <v>14164000</v>
      </c>
      <c r="F63" s="1689"/>
      <c r="G63" s="1347">
        <v>14164000</v>
      </c>
      <c r="H63" s="1690"/>
      <c r="I63" s="1348">
        <v>8994818.2300000004</v>
      </c>
      <c r="J63" s="1692"/>
      <c r="K63" s="1349">
        <f t="shared" si="5"/>
        <v>0.63504788407229595</v>
      </c>
      <c r="L63" s="1350">
        <f t="shared" si="6"/>
        <v>0.63504788407229595</v>
      </c>
    </row>
    <row r="64" spans="1:12" ht="45" customHeight="1">
      <c r="A64" s="1686"/>
      <c r="B64" s="1687"/>
      <c r="C64" s="1688"/>
      <c r="D64" s="1345" t="s">
        <v>792</v>
      </c>
      <c r="E64" s="1369">
        <v>21171000</v>
      </c>
      <c r="F64" s="1689"/>
      <c r="G64" s="1347">
        <v>21171000</v>
      </c>
      <c r="H64" s="1690"/>
      <c r="I64" s="1348">
        <v>11893296.050000001</v>
      </c>
      <c r="J64" s="1692"/>
      <c r="K64" s="1349">
        <f t="shared" si="5"/>
        <v>0.56177299371782163</v>
      </c>
      <c r="L64" s="1350">
        <f t="shared" si="6"/>
        <v>0.56177299371782163</v>
      </c>
    </row>
    <row r="65" spans="1:12" ht="45" customHeight="1">
      <c r="A65" s="1686"/>
      <c r="B65" s="1687"/>
      <c r="C65" s="1688"/>
      <c r="D65" s="1345" t="s">
        <v>793</v>
      </c>
      <c r="E65" s="1369">
        <v>9573000</v>
      </c>
      <c r="F65" s="1689"/>
      <c r="G65" s="1347">
        <v>9573000</v>
      </c>
      <c r="H65" s="1690"/>
      <c r="I65" s="1348">
        <v>6141977.7000000002</v>
      </c>
      <c r="J65" s="1692"/>
      <c r="K65" s="1349">
        <f t="shared" si="5"/>
        <v>0.6415938263867127</v>
      </c>
      <c r="L65" s="1350">
        <f t="shared" si="6"/>
        <v>0.6415938263867127</v>
      </c>
    </row>
    <row r="66" spans="1:12" ht="45" customHeight="1">
      <c r="A66" s="1686"/>
      <c r="B66" s="1687"/>
      <c r="C66" s="1688"/>
      <c r="D66" s="1345" t="s">
        <v>794</v>
      </c>
      <c r="E66" s="1369">
        <v>16335000</v>
      </c>
      <c r="F66" s="1689"/>
      <c r="G66" s="1347">
        <v>16335000</v>
      </c>
      <c r="H66" s="1690"/>
      <c r="I66" s="1348">
        <v>13129680.82</v>
      </c>
      <c r="J66" s="1692"/>
      <c r="K66" s="1349">
        <f t="shared" si="5"/>
        <v>0.803775991429446</v>
      </c>
      <c r="L66" s="1350">
        <f t="shared" si="6"/>
        <v>0.803775991429446</v>
      </c>
    </row>
    <row r="67" spans="1:12" ht="45" customHeight="1">
      <c r="A67" s="1686"/>
      <c r="B67" s="1687"/>
      <c r="C67" s="1688"/>
      <c r="D67" s="1345" t="s">
        <v>795</v>
      </c>
      <c r="E67" s="1369">
        <v>40979000</v>
      </c>
      <c r="F67" s="1689"/>
      <c r="G67" s="1347">
        <v>40979000</v>
      </c>
      <c r="H67" s="1690"/>
      <c r="I67" s="1348">
        <v>24849743.829999998</v>
      </c>
      <c r="J67" s="1692"/>
      <c r="K67" s="1349">
        <f t="shared" si="5"/>
        <v>0.60640190902657454</v>
      </c>
      <c r="L67" s="1350">
        <f t="shared" si="6"/>
        <v>0.60640190902657454</v>
      </c>
    </row>
    <row r="68" spans="1:12" ht="45" customHeight="1">
      <c r="A68" s="1686"/>
      <c r="B68" s="1687"/>
      <c r="C68" s="1688"/>
      <c r="D68" s="1345" t="s">
        <v>796</v>
      </c>
      <c r="E68" s="1369">
        <v>16403000</v>
      </c>
      <c r="F68" s="1689"/>
      <c r="G68" s="1347">
        <v>16403000</v>
      </c>
      <c r="H68" s="1690"/>
      <c r="I68" s="1348">
        <v>5987053.1600000001</v>
      </c>
      <c r="J68" s="1692"/>
      <c r="K68" s="1349">
        <f t="shared" si="5"/>
        <v>0.36499744924708893</v>
      </c>
      <c r="L68" s="1350">
        <f t="shared" si="6"/>
        <v>0.36499744924708893</v>
      </c>
    </row>
    <row r="69" spans="1:12" ht="45" customHeight="1">
      <c r="A69" s="1686"/>
      <c r="B69" s="1687"/>
      <c r="C69" s="1688"/>
      <c r="D69" s="1345" t="s">
        <v>797</v>
      </c>
      <c r="E69" s="1369">
        <v>29713000</v>
      </c>
      <c r="F69" s="1689"/>
      <c r="G69" s="1347">
        <v>29713000</v>
      </c>
      <c r="H69" s="1690"/>
      <c r="I69" s="1348">
        <v>19485588.489999998</v>
      </c>
      <c r="J69" s="1692"/>
      <c r="K69" s="1349">
        <f t="shared" si="5"/>
        <v>0.65579337293440576</v>
      </c>
      <c r="L69" s="1350">
        <f t="shared" si="6"/>
        <v>0.65579337293440576</v>
      </c>
    </row>
    <row r="70" spans="1:12" ht="45" customHeight="1">
      <c r="A70" s="1686"/>
      <c r="B70" s="1687"/>
      <c r="C70" s="1688"/>
      <c r="D70" s="1345" t="s">
        <v>798</v>
      </c>
      <c r="E70" s="1369">
        <v>24000000</v>
      </c>
      <c r="F70" s="1689"/>
      <c r="G70" s="1347">
        <v>24000000</v>
      </c>
      <c r="H70" s="1690"/>
      <c r="I70" s="1348">
        <v>9465521.0600000005</v>
      </c>
      <c r="J70" s="1692"/>
      <c r="K70" s="1349">
        <f t="shared" si="5"/>
        <v>0.39439671083333333</v>
      </c>
      <c r="L70" s="1350">
        <f t="shared" si="6"/>
        <v>0.39439671083333333</v>
      </c>
    </row>
    <row r="71" spans="1:12" ht="45" customHeight="1" thickBot="1">
      <c r="A71" s="1661"/>
      <c r="B71" s="1663"/>
      <c r="C71" s="1665"/>
      <c r="D71" s="1318" t="s">
        <v>799</v>
      </c>
      <c r="E71" s="1370">
        <v>22001000</v>
      </c>
      <c r="F71" s="1667"/>
      <c r="G71" s="1320">
        <v>22001000</v>
      </c>
      <c r="H71" s="1669"/>
      <c r="I71" s="1321">
        <v>15680083.85</v>
      </c>
      <c r="J71" s="1693"/>
      <c r="K71" s="1322">
        <f t="shared" si="5"/>
        <v>0.71269868869596831</v>
      </c>
      <c r="L71" s="1323">
        <f t="shared" si="6"/>
        <v>0.71269868869596831</v>
      </c>
    </row>
    <row r="72" spans="1:12" ht="45" customHeight="1">
      <c r="A72" s="1660">
        <v>32</v>
      </c>
      <c r="B72" s="1371" t="s">
        <v>350</v>
      </c>
      <c r="C72" s="1312" t="s">
        <v>351</v>
      </c>
      <c r="D72" s="1312" t="s">
        <v>779</v>
      </c>
      <c r="E72" s="1368">
        <v>720000</v>
      </c>
      <c r="F72" s="1666">
        <f>SUM(E72:E86)</f>
        <v>28042000</v>
      </c>
      <c r="G72" s="1314">
        <v>720000</v>
      </c>
      <c r="H72" s="1668">
        <f>SUM(G72:G86)</f>
        <v>28042000</v>
      </c>
      <c r="I72" s="1315">
        <v>0</v>
      </c>
      <c r="J72" s="1691">
        <f>SUM(I72:I86)</f>
        <v>1458907.81</v>
      </c>
      <c r="K72" s="1316">
        <v>0</v>
      </c>
      <c r="L72" s="1317">
        <v>0</v>
      </c>
    </row>
    <row r="73" spans="1:12" ht="45" customHeight="1">
      <c r="A73" s="1686"/>
      <c r="B73" s="1687">
        <v>801</v>
      </c>
      <c r="C73" s="1688" t="s">
        <v>115</v>
      </c>
      <c r="D73" s="1345" t="s">
        <v>779</v>
      </c>
      <c r="E73" s="1369">
        <v>10921000</v>
      </c>
      <c r="F73" s="1689"/>
      <c r="G73" s="1347">
        <v>11060881</v>
      </c>
      <c r="H73" s="1690"/>
      <c r="I73" s="1360">
        <v>0</v>
      </c>
      <c r="J73" s="1692"/>
      <c r="K73" s="1358">
        <v>0</v>
      </c>
      <c r="L73" s="1361">
        <v>0</v>
      </c>
    </row>
    <row r="74" spans="1:12" ht="45" customHeight="1">
      <c r="A74" s="1686"/>
      <c r="B74" s="1687"/>
      <c r="C74" s="1688"/>
      <c r="D74" s="1345" t="s">
        <v>782</v>
      </c>
      <c r="E74" s="1369">
        <v>3866000</v>
      </c>
      <c r="F74" s="1689"/>
      <c r="G74" s="1347">
        <v>4028128</v>
      </c>
      <c r="H74" s="1690"/>
      <c r="I74" s="1348">
        <v>300151.38</v>
      </c>
      <c r="J74" s="1692"/>
      <c r="K74" s="1349">
        <f>I74/E74</f>
        <v>7.7638742886704609E-2</v>
      </c>
      <c r="L74" s="1350">
        <f>I74/G74</f>
        <v>7.4513863511785128E-2</v>
      </c>
    </row>
    <row r="75" spans="1:12" ht="45" customHeight="1">
      <c r="A75" s="1686"/>
      <c r="B75" s="1687"/>
      <c r="C75" s="1688"/>
      <c r="D75" s="1345" t="s">
        <v>786</v>
      </c>
      <c r="E75" s="1369">
        <v>529000</v>
      </c>
      <c r="F75" s="1689"/>
      <c r="G75" s="1347">
        <v>1072618</v>
      </c>
      <c r="H75" s="1690"/>
      <c r="I75" s="1348">
        <v>104279.06</v>
      </c>
      <c r="J75" s="1692"/>
      <c r="K75" s="1349">
        <f>I75/E75</f>
        <v>0.19712487712665405</v>
      </c>
      <c r="L75" s="1350">
        <f>I75/G75</f>
        <v>9.721919639610746E-2</v>
      </c>
    </row>
    <row r="76" spans="1:12" ht="45" customHeight="1">
      <c r="A76" s="1686"/>
      <c r="B76" s="1687"/>
      <c r="C76" s="1688"/>
      <c r="D76" s="1372" t="s">
        <v>823</v>
      </c>
      <c r="E76" s="1369">
        <v>364000</v>
      </c>
      <c r="F76" s="1689"/>
      <c r="G76" s="1347">
        <v>482943</v>
      </c>
      <c r="H76" s="1690"/>
      <c r="I76" s="1348">
        <v>40864.620000000003</v>
      </c>
      <c r="J76" s="1692"/>
      <c r="K76" s="1349">
        <f>I76/E76</f>
        <v>0.11226543956043956</v>
      </c>
      <c r="L76" s="1350">
        <f>I76/G76</f>
        <v>8.461582422770389E-2</v>
      </c>
    </row>
    <row r="77" spans="1:12" ht="45" customHeight="1">
      <c r="A77" s="1686"/>
      <c r="B77" s="1687"/>
      <c r="C77" s="1688"/>
      <c r="D77" s="1345" t="s">
        <v>788</v>
      </c>
      <c r="E77" s="1369">
        <v>3752000</v>
      </c>
      <c r="F77" s="1689"/>
      <c r="G77" s="1347">
        <v>3859208</v>
      </c>
      <c r="H77" s="1690"/>
      <c r="I77" s="1348">
        <v>454272.22000000003</v>
      </c>
      <c r="J77" s="1692"/>
      <c r="K77" s="1349">
        <f>I77/E77</f>
        <v>0.12107468550106611</v>
      </c>
      <c r="L77" s="1350">
        <f>I77/G77</f>
        <v>0.11771125578097891</v>
      </c>
    </row>
    <row r="78" spans="1:12" ht="45" customHeight="1">
      <c r="A78" s="1686"/>
      <c r="B78" s="1687"/>
      <c r="C78" s="1688"/>
      <c r="D78" s="1345" t="s">
        <v>789</v>
      </c>
      <c r="E78" s="1369">
        <v>574000</v>
      </c>
      <c r="F78" s="1689"/>
      <c r="G78" s="1347">
        <v>574000</v>
      </c>
      <c r="H78" s="1690"/>
      <c r="I78" s="1348">
        <v>54000</v>
      </c>
      <c r="J78" s="1692"/>
      <c r="K78" s="1349">
        <f>I78/E78</f>
        <v>9.4076655052264813E-2</v>
      </c>
      <c r="L78" s="1350">
        <f>I78/G78</f>
        <v>9.4076655052264813E-2</v>
      </c>
    </row>
    <row r="79" spans="1:12" ht="45" customHeight="1">
      <c r="A79" s="1686"/>
      <c r="B79" s="1687"/>
      <c r="C79" s="1688"/>
      <c r="D79" s="1345" t="s">
        <v>790</v>
      </c>
      <c r="E79" s="1369">
        <v>574000</v>
      </c>
      <c r="F79" s="1689"/>
      <c r="G79" s="1347">
        <v>334000</v>
      </c>
      <c r="H79" s="1690"/>
      <c r="I79" s="1360">
        <v>0</v>
      </c>
      <c r="J79" s="1692"/>
      <c r="K79" s="1358">
        <v>0</v>
      </c>
      <c r="L79" s="1361">
        <v>0</v>
      </c>
    </row>
    <row r="80" spans="1:12" ht="45" customHeight="1">
      <c r="A80" s="1686"/>
      <c r="B80" s="1687"/>
      <c r="C80" s="1688"/>
      <c r="D80" s="1345" t="s">
        <v>792</v>
      </c>
      <c r="E80" s="1369">
        <v>510000</v>
      </c>
      <c r="F80" s="1689"/>
      <c r="G80" s="1347">
        <v>510000</v>
      </c>
      <c r="H80" s="1690"/>
      <c r="I80" s="1360">
        <v>0</v>
      </c>
      <c r="J80" s="1692"/>
      <c r="K80" s="1358">
        <v>0</v>
      </c>
      <c r="L80" s="1361">
        <v>0</v>
      </c>
    </row>
    <row r="81" spans="1:13" ht="45" customHeight="1">
      <c r="A81" s="1686"/>
      <c r="B81" s="1687"/>
      <c r="C81" s="1688"/>
      <c r="D81" s="1345" t="s">
        <v>793</v>
      </c>
      <c r="E81" s="1369">
        <v>1967000</v>
      </c>
      <c r="F81" s="1689"/>
      <c r="G81" s="1347">
        <v>1215422</v>
      </c>
      <c r="H81" s="1690"/>
      <c r="I81" s="1348">
        <v>107178.76999999999</v>
      </c>
      <c r="J81" s="1692"/>
      <c r="K81" s="1349">
        <f>I81/E81</f>
        <v>5.4488444331469238E-2</v>
      </c>
      <c r="L81" s="1350">
        <f>I81/G81</f>
        <v>8.8182351479568405E-2</v>
      </c>
    </row>
    <row r="82" spans="1:13" ht="45" customHeight="1">
      <c r="A82" s="1686"/>
      <c r="B82" s="1687"/>
      <c r="C82" s="1688"/>
      <c r="D82" s="1345" t="s">
        <v>795</v>
      </c>
      <c r="E82" s="1369">
        <v>2360000</v>
      </c>
      <c r="F82" s="1689"/>
      <c r="G82" s="1347">
        <v>2019000</v>
      </c>
      <c r="H82" s="1690"/>
      <c r="I82" s="1348">
        <v>287901.70999999996</v>
      </c>
      <c r="J82" s="1692"/>
      <c r="K82" s="1349">
        <f>I82/E82</f>
        <v>0.12199224999999998</v>
      </c>
      <c r="L82" s="1350">
        <f>I82/G82</f>
        <v>0.14259619118375433</v>
      </c>
    </row>
    <row r="83" spans="1:13" ht="45" customHeight="1">
      <c r="A83" s="1686"/>
      <c r="B83" s="1687"/>
      <c r="C83" s="1688"/>
      <c r="D83" s="1345" t="s">
        <v>796</v>
      </c>
      <c r="E83" s="1369">
        <v>50000</v>
      </c>
      <c r="F83" s="1689"/>
      <c r="G83" s="1347">
        <v>50000</v>
      </c>
      <c r="H83" s="1690"/>
      <c r="I83" s="1348">
        <v>6151.2199999999993</v>
      </c>
      <c r="J83" s="1692"/>
      <c r="K83" s="1349">
        <f>I83/E83</f>
        <v>0.12302439999999999</v>
      </c>
      <c r="L83" s="1350">
        <f>I83/G83</f>
        <v>0.12302439999999999</v>
      </c>
    </row>
    <row r="84" spans="1:13" ht="45" customHeight="1">
      <c r="A84" s="1686"/>
      <c r="B84" s="1687"/>
      <c r="C84" s="1688"/>
      <c r="D84" s="1345" t="s">
        <v>797</v>
      </c>
      <c r="E84" s="1369">
        <v>720000</v>
      </c>
      <c r="F84" s="1689"/>
      <c r="G84" s="1347">
        <v>910300</v>
      </c>
      <c r="H84" s="1690"/>
      <c r="I84" s="1348">
        <v>104108.83</v>
      </c>
      <c r="J84" s="1692"/>
      <c r="K84" s="1349">
        <f>I84/E84</f>
        <v>0.14459559722222223</v>
      </c>
      <c r="L84" s="1350">
        <f>I84/G84</f>
        <v>0.11436760408656486</v>
      </c>
    </row>
    <row r="85" spans="1:13" ht="45" customHeight="1">
      <c r="A85" s="1686"/>
      <c r="B85" s="1687"/>
      <c r="C85" s="1688"/>
      <c r="D85" s="1345" t="s">
        <v>798</v>
      </c>
      <c r="E85" s="1369">
        <v>306000</v>
      </c>
      <c r="F85" s="1689"/>
      <c r="G85" s="1347">
        <v>376500</v>
      </c>
      <c r="H85" s="1690"/>
      <c r="I85" s="1360">
        <v>0</v>
      </c>
      <c r="J85" s="1692"/>
      <c r="K85" s="1358">
        <v>0</v>
      </c>
      <c r="L85" s="1361">
        <v>0</v>
      </c>
    </row>
    <row r="86" spans="1:13" ht="45" customHeight="1" thickBot="1">
      <c r="A86" s="1661"/>
      <c r="B86" s="1663"/>
      <c r="C86" s="1665"/>
      <c r="D86" s="1318" t="s">
        <v>799</v>
      </c>
      <c r="E86" s="1370">
        <v>829000</v>
      </c>
      <c r="F86" s="1667"/>
      <c r="G86" s="1320">
        <v>829000</v>
      </c>
      <c r="H86" s="1669"/>
      <c r="I86" s="1373">
        <v>0</v>
      </c>
      <c r="J86" s="1693"/>
      <c r="K86" s="1374">
        <v>0</v>
      </c>
      <c r="L86" s="1375">
        <v>0</v>
      </c>
    </row>
    <row r="87" spans="1:13" ht="45" customHeight="1" thickBot="1">
      <c r="A87" s="1364">
        <v>33</v>
      </c>
      <c r="B87" s="1325" t="s">
        <v>350</v>
      </c>
      <c r="C87" s="1326" t="s">
        <v>351</v>
      </c>
      <c r="D87" s="1376" t="s">
        <v>824</v>
      </c>
      <c r="E87" s="1328">
        <v>12536053000</v>
      </c>
      <c r="F87" s="1328">
        <f>E87</f>
        <v>12536053000</v>
      </c>
      <c r="G87" s="1329">
        <v>12536053000</v>
      </c>
      <c r="H87" s="1329">
        <f>G87</f>
        <v>12536053000</v>
      </c>
      <c r="I87" s="1330">
        <v>6863527163.7099991</v>
      </c>
      <c r="J87" s="1377">
        <f>I87</f>
        <v>6863527163.7099991</v>
      </c>
      <c r="K87" s="1332">
        <f t="shared" ref="K87:K93" si="7">I87/E87</f>
        <v>0.54750304292028751</v>
      </c>
      <c r="L87" s="1333">
        <f t="shared" ref="L87:L93" si="8">I87/G87</f>
        <v>0.54750304292028751</v>
      </c>
    </row>
    <row r="88" spans="1:13" ht="45" customHeight="1">
      <c r="A88" s="1717" t="s">
        <v>880</v>
      </c>
      <c r="B88" s="1662">
        <v>150</v>
      </c>
      <c r="C88" s="1664" t="s">
        <v>359</v>
      </c>
      <c r="D88" s="1312" t="s">
        <v>821</v>
      </c>
      <c r="E88" s="1368">
        <v>112000</v>
      </c>
      <c r="F88" s="1666">
        <f>SUM(E88:E118)</f>
        <v>17633684000</v>
      </c>
      <c r="G88" s="1314">
        <v>372000</v>
      </c>
      <c r="H88" s="1668">
        <f>SUM(G88:G118)</f>
        <v>17754872407</v>
      </c>
      <c r="I88" s="1335">
        <v>140879.04999999999</v>
      </c>
      <c r="J88" s="1691">
        <f>SUM(I88:I118)</f>
        <v>7433568074.1700001</v>
      </c>
      <c r="K88" s="1336">
        <f t="shared" si="7"/>
        <v>1.2578486607142856</v>
      </c>
      <c r="L88" s="1337">
        <f t="shared" si="8"/>
        <v>0.37870712365591397</v>
      </c>
    </row>
    <row r="89" spans="1:13" ht="45" customHeight="1">
      <c r="A89" s="1718"/>
      <c r="B89" s="1687"/>
      <c r="C89" s="1688"/>
      <c r="D89" s="1372" t="s">
        <v>822</v>
      </c>
      <c r="E89" s="1369">
        <v>19444000</v>
      </c>
      <c r="F89" s="1689"/>
      <c r="G89" s="1347">
        <v>2184000</v>
      </c>
      <c r="H89" s="1690"/>
      <c r="I89" s="1348">
        <v>145755.22</v>
      </c>
      <c r="J89" s="1692"/>
      <c r="K89" s="1349">
        <f t="shared" si="7"/>
        <v>7.4961540835219095E-3</v>
      </c>
      <c r="L89" s="1350">
        <f t="shared" si="8"/>
        <v>6.67377380952381E-2</v>
      </c>
    </row>
    <row r="90" spans="1:13" ht="45" customHeight="1">
      <c r="A90" s="1718"/>
      <c r="B90" s="1687"/>
      <c r="C90" s="1688"/>
      <c r="D90" s="1345" t="s">
        <v>780</v>
      </c>
      <c r="E90" s="1369">
        <v>1279000000</v>
      </c>
      <c r="F90" s="1689"/>
      <c r="G90" s="1347">
        <v>1400105505</v>
      </c>
      <c r="H90" s="1690"/>
      <c r="I90" s="1348">
        <v>925064271.79999995</v>
      </c>
      <c r="J90" s="1692"/>
      <c r="K90" s="1349">
        <f t="shared" si="7"/>
        <v>0.72327151821735725</v>
      </c>
      <c r="L90" s="1350">
        <f t="shared" si="8"/>
        <v>0.66071040253498603</v>
      </c>
    </row>
    <row r="91" spans="1:13" ht="45" customHeight="1">
      <c r="A91" s="1718"/>
      <c r="B91" s="1687"/>
      <c r="C91" s="1688"/>
      <c r="D91" s="1372" t="s">
        <v>825</v>
      </c>
      <c r="E91" s="1369">
        <v>539250000</v>
      </c>
      <c r="F91" s="1689"/>
      <c r="G91" s="1347">
        <v>539250000</v>
      </c>
      <c r="H91" s="1690"/>
      <c r="I91" s="1348">
        <v>217073919.34999999</v>
      </c>
      <c r="J91" s="1692"/>
      <c r="K91" s="1349">
        <f t="shared" si="7"/>
        <v>0.40254783375057951</v>
      </c>
      <c r="L91" s="1350">
        <f t="shared" si="8"/>
        <v>0.40254783375057951</v>
      </c>
    </row>
    <row r="92" spans="1:13" ht="45" customHeight="1">
      <c r="A92" s="1718"/>
      <c r="B92" s="1687"/>
      <c r="C92" s="1688"/>
      <c r="D92" s="1345" t="s">
        <v>782</v>
      </c>
      <c r="E92" s="1369">
        <v>78139000</v>
      </c>
      <c r="F92" s="1689"/>
      <c r="G92" s="1347">
        <v>78139000</v>
      </c>
      <c r="H92" s="1690"/>
      <c r="I92" s="1348">
        <v>17177600.219999999</v>
      </c>
      <c r="J92" s="1692"/>
      <c r="K92" s="1349">
        <f t="shared" si="7"/>
        <v>0.21983388858316588</v>
      </c>
      <c r="L92" s="1350">
        <f t="shared" si="8"/>
        <v>0.21983388858316588</v>
      </c>
    </row>
    <row r="93" spans="1:13" ht="45" customHeight="1">
      <c r="A93" s="1718"/>
      <c r="B93" s="1359">
        <v>500</v>
      </c>
      <c r="C93" s="1345" t="s">
        <v>364</v>
      </c>
      <c r="D93" s="1345" t="s">
        <v>780</v>
      </c>
      <c r="E93" s="1369">
        <v>18943000</v>
      </c>
      <c r="F93" s="1689"/>
      <c r="G93" s="1347">
        <v>18943000</v>
      </c>
      <c r="H93" s="1690"/>
      <c r="I93" s="1348">
        <v>4730347.16</v>
      </c>
      <c r="J93" s="1692"/>
      <c r="K93" s="1349">
        <f t="shared" si="7"/>
        <v>0.24971478435305919</v>
      </c>
      <c r="L93" s="1350">
        <f t="shared" si="8"/>
        <v>0.24971478435305919</v>
      </c>
    </row>
    <row r="94" spans="1:13" ht="45" customHeight="1">
      <c r="A94" s="1718"/>
      <c r="B94" s="1359">
        <v>730</v>
      </c>
      <c r="C94" s="1345" t="s">
        <v>712</v>
      </c>
      <c r="D94" s="1345" t="s">
        <v>782</v>
      </c>
      <c r="E94" s="1369">
        <v>1023000</v>
      </c>
      <c r="F94" s="1689"/>
      <c r="G94" s="1347">
        <v>1023000</v>
      </c>
      <c r="H94" s="1690"/>
      <c r="I94" s="1360">
        <v>0</v>
      </c>
      <c r="J94" s="1692"/>
      <c r="K94" s="1358">
        <v>0</v>
      </c>
      <c r="L94" s="1361">
        <v>0</v>
      </c>
      <c r="M94" s="1363"/>
    </row>
    <row r="95" spans="1:13" ht="45" customHeight="1">
      <c r="A95" s="1718"/>
      <c r="B95" s="1687">
        <v>750</v>
      </c>
      <c r="C95" s="1688" t="s">
        <v>83</v>
      </c>
      <c r="D95" s="1345" t="s">
        <v>821</v>
      </c>
      <c r="E95" s="1369">
        <v>32227000</v>
      </c>
      <c r="F95" s="1689"/>
      <c r="G95" s="1347">
        <v>44442000</v>
      </c>
      <c r="H95" s="1690"/>
      <c r="I95" s="1348">
        <v>13221156.75</v>
      </c>
      <c r="J95" s="1692"/>
      <c r="K95" s="1349">
        <f>I95/E95</f>
        <v>0.41025093089645326</v>
      </c>
      <c r="L95" s="1350">
        <f>I95/G95</f>
        <v>0.29749238895639263</v>
      </c>
    </row>
    <row r="96" spans="1:13" ht="45" customHeight="1">
      <c r="A96" s="1718"/>
      <c r="B96" s="1687"/>
      <c r="C96" s="1688"/>
      <c r="D96" s="1372" t="s">
        <v>822</v>
      </c>
      <c r="E96" s="1369">
        <v>60165000</v>
      </c>
      <c r="F96" s="1689"/>
      <c r="G96" s="1347">
        <v>64950000</v>
      </c>
      <c r="H96" s="1690"/>
      <c r="I96" s="1348">
        <v>154620.26999999999</v>
      </c>
      <c r="J96" s="1692"/>
      <c r="K96" s="1349">
        <f>I96/E96</f>
        <v>2.5699371727748691E-3</v>
      </c>
      <c r="L96" s="1350">
        <f>I96/G96</f>
        <v>2.3806046189376443E-3</v>
      </c>
    </row>
    <row r="97" spans="1:12" ht="45" customHeight="1">
      <c r="A97" s="1718"/>
      <c r="B97" s="1687"/>
      <c r="C97" s="1688"/>
      <c r="D97" s="1345" t="s">
        <v>779</v>
      </c>
      <c r="E97" s="1369">
        <v>336000</v>
      </c>
      <c r="F97" s="1689"/>
      <c r="G97" s="1347">
        <v>418902</v>
      </c>
      <c r="H97" s="1690"/>
      <c r="I97" s="1348">
        <v>111180.73999999999</v>
      </c>
      <c r="J97" s="1692"/>
      <c r="K97" s="1349">
        <f>I97/E97</f>
        <v>0.33089505952380949</v>
      </c>
      <c r="L97" s="1350">
        <f>I97/G97</f>
        <v>0.26540990494196731</v>
      </c>
    </row>
    <row r="98" spans="1:12" ht="45" customHeight="1">
      <c r="A98" s="1718"/>
      <c r="B98" s="1687"/>
      <c r="C98" s="1688"/>
      <c r="D98" s="1345" t="s">
        <v>782</v>
      </c>
      <c r="E98" s="1369">
        <v>76119000</v>
      </c>
      <c r="F98" s="1689"/>
      <c r="G98" s="1347">
        <v>77475572</v>
      </c>
      <c r="H98" s="1690"/>
      <c r="I98" s="1348">
        <v>14666418.560000001</v>
      </c>
      <c r="J98" s="1692"/>
      <c r="K98" s="1349">
        <f>I98/E98</f>
        <v>0.19267749917891722</v>
      </c>
      <c r="L98" s="1350">
        <f>I98/G98</f>
        <v>0.18930377900275458</v>
      </c>
    </row>
    <row r="99" spans="1:12" ht="45" customHeight="1">
      <c r="A99" s="1718"/>
      <c r="B99" s="1720" t="s">
        <v>881</v>
      </c>
      <c r="C99" s="1721" t="s">
        <v>882</v>
      </c>
      <c r="D99" s="1372" t="s">
        <v>784</v>
      </c>
      <c r="E99" s="1369">
        <v>1210954000</v>
      </c>
      <c r="F99" s="1689"/>
      <c r="G99" s="1347">
        <v>1210954000</v>
      </c>
      <c r="H99" s="1690"/>
      <c r="I99" s="1348">
        <v>405235242.10999995</v>
      </c>
      <c r="J99" s="1692"/>
      <c r="K99" s="1349">
        <f t="shared" ref="K99:K114" si="9">I99/E99</f>
        <v>0.33464131759753052</v>
      </c>
      <c r="L99" s="1350">
        <f t="shared" ref="L99:L114" si="10">I99/G99</f>
        <v>0.33464131759753052</v>
      </c>
    </row>
    <row r="100" spans="1:12" ht="45" customHeight="1">
      <c r="A100" s="1718"/>
      <c r="B100" s="1720"/>
      <c r="C100" s="1721"/>
      <c r="D100" s="1372" t="s">
        <v>785</v>
      </c>
      <c r="E100" s="1369">
        <v>799726000</v>
      </c>
      <c r="F100" s="1689"/>
      <c r="G100" s="1347">
        <v>799726000</v>
      </c>
      <c r="H100" s="1690"/>
      <c r="I100" s="1348">
        <v>259034619.64999998</v>
      </c>
      <c r="J100" s="1692"/>
      <c r="K100" s="1349">
        <f t="shared" si="9"/>
        <v>0.32390421175502604</v>
      </c>
      <c r="L100" s="1350">
        <f t="shared" si="10"/>
        <v>0.32390421175502604</v>
      </c>
    </row>
    <row r="101" spans="1:12" ht="45" customHeight="1">
      <c r="A101" s="1718"/>
      <c r="B101" s="1720"/>
      <c r="C101" s="1721"/>
      <c r="D101" s="1345" t="s">
        <v>786</v>
      </c>
      <c r="E101" s="1369">
        <v>1118621000</v>
      </c>
      <c r="F101" s="1689"/>
      <c r="G101" s="1347">
        <v>1118621000</v>
      </c>
      <c r="H101" s="1690"/>
      <c r="I101" s="1348">
        <v>546738721.8499999</v>
      </c>
      <c r="J101" s="1692"/>
      <c r="K101" s="1349">
        <f t="shared" si="9"/>
        <v>0.48876136050547941</v>
      </c>
      <c r="L101" s="1350">
        <f t="shared" si="10"/>
        <v>0.48876136050547941</v>
      </c>
    </row>
    <row r="102" spans="1:12" ht="45" customHeight="1">
      <c r="A102" s="1718"/>
      <c r="B102" s="1720"/>
      <c r="C102" s="1721"/>
      <c r="D102" s="1372" t="s">
        <v>823</v>
      </c>
      <c r="E102" s="1369">
        <v>421765000</v>
      </c>
      <c r="F102" s="1689"/>
      <c r="G102" s="1347">
        <v>421765000</v>
      </c>
      <c r="H102" s="1690"/>
      <c r="I102" s="1348">
        <v>173310528.32000002</v>
      </c>
      <c r="J102" s="1692"/>
      <c r="K102" s="1349">
        <f t="shared" si="9"/>
        <v>0.41091728407999722</v>
      </c>
      <c r="L102" s="1350">
        <f t="shared" si="10"/>
        <v>0.41091728407999722</v>
      </c>
    </row>
    <row r="103" spans="1:12" ht="45" customHeight="1">
      <c r="A103" s="1718"/>
      <c r="B103" s="1720"/>
      <c r="C103" s="1721"/>
      <c r="D103" s="1345" t="s">
        <v>788</v>
      </c>
      <c r="E103" s="1369">
        <v>1137208000</v>
      </c>
      <c r="F103" s="1689"/>
      <c r="G103" s="1347">
        <v>1137208000</v>
      </c>
      <c r="H103" s="1690"/>
      <c r="I103" s="1348">
        <v>425902140.78000003</v>
      </c>
      <c r="J103" s="1692"/>
      <c r="K103" s="1349">
        <f t="shared" si="9"/>
        <v>0.37451560381214344</v>
      </c>
      <c r="L103" s="1350">
        <f t="shared" si="10"/>
        <v>0.37451560381214344</v>
      </c>
    </row>
    <row r="104" spans="1:12" ht="45" customHeight="1">
      <c r="A104" s="1718"/>
      <c r="B104" s="1720"/>
      <c r="C104" s="1721"/>
      <c r="D104" s="1345" t="s">
        <v>789</v>
      </c>
      <c r="E104" s="1369">
        <v>1257298000</v>
      </c>
      <c r="F104" s="1689"/>
      <c r="G104" s="1347">
        <v>1257298000</v>
      </c>
      <c r="H104" s="1690"/>
      <c r="I104" s="1348">
        <v>533573093.69</v>
      </c>
      <c r="J104" s="1692"/>
      <c r="K104" s="1349">
        <f t="shared" si="9"/>
        <v>0.42438077026289711</v>
      </c>
      <c r="L104" s="1350">
        <f t="shared" si="10"/>
        <v>0.42438077026289711</v>
      </c>
    </row>
    <row r="105" spans="1:12" ht="45" customHeight="1">
      <c r="A105" s="1718"/>
      <c r="B105" s="1720"/>
      <c r="C105" s="1721"/>
      <c r="D105" s="1345" t="s">
        <v>790</v>
      </c>
      <c r="E105" s="1369">
        <v>891811000</v>
      </c>
      <c r="F105" s="1689"/>
      <c r="G105" s="1347">
        <v>891811000</v>
      </c>
      <c r="H105" s="1690"/>
      <c r="I105" s="1348">
        <v>432182634.9600001</v>
      </c>
      <c r="J105" s="1692"/>
      <c r="K105" s="1349">
        <f t="shared" si="9"/>
        <v>0.48461236176723554</v>
      </c>
      <c r="L105" s="1350">
        <f t="shared" si="10"/>
        <v>0.48461236176723554</v>
      </c>
    </row>
    <row r="106" spans="1:12" ht="45" customHeight="1">
      <c r="A106" s="1718"/>
      <c r="B106" s="1720"/>
      <c r="C106" s="1721"/>
      <c r="D106" s="1345" t="s">
        <v>791</v>
      </c>
      <c r="E106" s="1369">
        <v>456300000</v>
      </c>
      <c r="F106" s="1689"/>
      <c r="G106" s="1347">
        <v>456300000</v>
      </c>
      <c r="H106" s="1690"/>
      <c r="I106" s="1348">
        <v>150715634.02000001</v>
      </c>
      <c r="J106" s="1692"/>
      <c r="K106" s="1349">
        <f t="shared" si="9"/>
        <v>0.33029943900942366</v>
      </c>
      <c r="L106" s="1350">
        <f t="shared" si="10"/>
        <v>0.33029943900942366</v>
      </c>
    </row>
    <row r="107" spans="1:12" ht="45" customHeight="1">
      <c r="A107" s="1718"/>
      <c r="B107" s="1720"/>
      <c r="C107" s="1721"/>
      <c r="D107" s="1345" t="s">
        <v>792</v>
      </c>
      <c r="E107" s="1369">
        <v>1035014000</v>
      </c>
      <c r="F107" s="1689"/>
      <c r="G107" s="1347">
        <v>1035014000</v>
      </c>
      <c r="H107" s="1690"/>
      <c r="I107" s="1348">
        <v>311451023.52999997</v>
      </c>
      <c r="J107" s="1692"/>
      <c r="K107" s="1349">
        <f t="shared" si="9"/>
        <v>0.30091479296898399</v>
      </c>
      <c r="L107" s="1350">
        <f t="shared" si="10"/>
        <v>0.30091479296898399</v>
      </c>
    </row>
    <row r="108" spans="1:12" ht="45" customHeight="1">
      <c r="A108" s="1718"/>
      <c r="B108" s="1720"/>
      <c r="C108" s="1721"/>
      <c r="D108" s="1345" t="s">
        <v>793</v>
      </c>
      <c r="E108" s="1369">
        <v>599251000</v>
      </c>
      <c r="F108" s="1689"/>
      <c r="G108" s="1347">
        <v>599251000</v>
      </c>
      <c r="H108" s="1690"/>
      <c r="I108" s="1348">
        <v>324792029.61000001</v>
      </c>
      <c r="J108" s="1692"/>
      <c r="K108" s="1349">
        <f t="shared" si="9"/>
        <v>0.54199664182454432</v>
      </c>
      <c r="L108" s="1350">
        <f t="shared" si="10"/>
        <v>0.54199664182454432</v>
      </c>
    </row>
    <row r="109" spans="1:12" ht="45" customHeight="1">
      <c r="A109" s="1718"/>
      <c r="B109" s="1720"/>
      <c r="C109" s="1721"/>
      <c r="D109" s="1345" t="s">
        <v>794</v>
      </c>
      <c r="E109" s="1369">
        <v>1108878000</v>
      </c>
      <c r="F109" s="1689"/>
      <c r="G109" s="1347">
        <v>1108878000</v>
      </c>
      <c r="H109" s="1690"/>
      <c r="I109" s="1348">
        <v>467644993.21999991</v>
      </c>
      <c r="J109" s="1692"/>
      <c r="K109" s="1349">
        <f t="shared" si="9"/>
        <v>0.42172808299921172</v>
      </c>
      <c r="L109" s="1350">
        <f t="shared" si="10"/>
        <v>0.42172808299921172</v>
      </c>
    </row>
    <row r="110" spans="1:12" ht="45" customHeight="1">
      <c r="A110" s="1718"/>
      <c r="B110" s="1720"/>
      <c r="C110" s="1721"/>
      <c r="D110" s="1345" t="s">
        <v>795</v>
      </c>
      <c r="E110" s="1369">
        <v>1561849000</v>
      </c>
      <c r="F110" s="1689"/>
      <c r="G110" s="1347">
        <v>1561849000</v>
      </c>
      <c r="H110" s="1690"/>
      <c r="I110" s="1348">
        <v>706136609.89999998</v>
      </c>
      <c r="J110" s="1692"/>
      <c r="K110" s="1349">
        <f t="shared" si="9"/>
        <v>0.45211579986285483</v>
      </c>
      <c r="L110" s="1350">
        <f t="shared" si="10"/>
        <v>0.45211579986285483</v>
      </c>
    </row>
    <row r="111" spans="1:12" ht="45" customHeight="1">
      <c r="A111" s="1718"/>
      <c r="B111" s="1720"/>
      <c r="C111" s="1721"/>
      <c r="D111" s="1345" t="s">
        <v>796</v>
      </c>
      <c r="E111" s="1369">
        <v>708850000</v>
      </c>
      <c r="F111" s="1689"/>
      <c r="G111" s="1347">
        <v>708850000</v>
      </c>
      <c r="H111" s="1690"/>
      <c r="I111" s="1348">
        <v>248840033.83999997</v>
      </c>
      <c r="J111" s="1692"/>
      <c r="K111" s="1349">
        <f t="shared" si="9"/>
        <v>0.35104751899555614</v>
      </c>
      <c r="L111" s="1350">
        <f t="shared" si="10"/>
        <v>0.35104751899555614</v>
      </c>
    </row>
    <row r="112" spans="1:12" ht="45" customHeight="1">
      <c r="A112" s="1718"/>
      <c r="B112" s="1720"/>
      <c r="C112" s="1721"/>
      <c r="D112" s="1345" t="s">
        <v>797</v>
      </c>
      <c r="E112" s="1369">
        <v>948141000</v>
      </c>
      <c r="F112" s="1689"/>
      <c r="G112" s="1347">
        <v>948141000</v>
      </c>
      <c r="H112" s="1690"/>
      <c r="I112" s="1348">
        <v>343662570.23999995</v>
      </c>
      <c r="J112" s="1692"/>
      <c r="K112" s="1349">
        <f t="shared" si="9"/>
        <v>0.3624593496536907</v>
      </c>
      <c r="L112" s="1350">
        <f t="shared" si="10"/>
        <v>0.3624593496536907</v>
      </c>
    </row>
    <row r="113" spans="1:13" ht="45" customHeight="1">
      <c r="A113" s="1718"/>
      <c r="B113" s="1720"/>
      <c r="C113" s="1721"/>
      <c r="D113" s="1345" t="s">
        <v>798</v>
      </c>
      <c r="E113" s="1369">
        <v>1079285000</v>
      </c>
      <c r="F113" s="1689"/>
      <c r="G113" s="1347">
        <v>1079285000</v>
      </c>
      <c r="H113" s="1690"/>
      <c r="I113" s="1348">
        <v>492606995.97000003</v>
      </c>
      <c r="J113" s="1692"/>
      <c r="K113" s="1349">
        <f t="shared" si="9"/>
        <v>0.45641975564378273</v>
      </c>
      <c r="L113" s="1350">
        <f t="shared" si="10"/>
        <v>0.45641975564378273</v>
      </c>
    </row>
    <row r="114" spans="1:13" ht="45" customHeight="1">
      <c r="A114" s="1718"/>
      <c r="B114" s="1720"/>
      <c r="C114" s="1721"/>
      <c r="D114" s="1345" t="s">
        <v>799</v>
      </c>
      <c r="E114" s="1369">
        <v>560021000</v>
      </c>
      <c r="F114" s="1689"/>
      <c r="G114" s="1347">
        <v>560021000</v>
      </c>
      <c r="H114" s="1690"/>
      <c r="I114" s="1348">
        <v>299045859.93000001</v>
      </c>
      <c r="J114" s="1692"/>
      <c r="K114" s="1349">
        <f t="shared" si="9"/>
        <v>0.53399043951923231</v>
      </c>
      <c r="L114" s="1350">
        <f t="shared" si="10"/>
        <v>0.53399043951923231</v>
      </c>
    </row>
    <row r="115" spans="1:13" ht="45" customHeight="1">
      <c r="A115" s="1718"/>
      <c r="B115" s="1359">
        <v>801</v>
      </c>
      <c r="C115" s="1345" t="s">
        <v>115</v>
      </c>
      <c r="D115" s="1345" t="s">
        <v>782</v>
      </c>
      <c r="E115" s="1369">
        <v>228424000</v>
      </c>
      <c r="F115" s="1689"/>
      <c r="G115" s="1347">
        <v>235134775</v>
      </c>
      <c r="H115" s="1690"/>
      <c r="I115" s="1348">
        <v>27276201.34</v>
      </c>
      <c r="J115" s="1692"/>
      <c r="K115" s="1349">
        <f>I115/E115</f>
        <v>0.11941040057086821</v>
      </c>
      <c r="L115" s="1350">
        <f>I115/G115</f>
        <v>0.11600241325427088</v>
      </c>
      <c r="M115" s="1363"/>
    </row>
    <row r="116" spans="1:13" ht="45" customHeight="1">
      <c r="A116" s="1718"/>
      <c r="B116" s="1359">
        <v>851</v>
      </c>
      <c r="C116" s="1345" t="s">
        <v>404</v>
      </c>
      <c r="D116" s="1345" t="s">
        <v>782</v>
      </c>
      <c r="E116" s="1369">
        <v>67811000</v>
      </c>
      <c r="F116" s="1689"/>
      <c r="G116" s="1347">
        <v>86403757</v>
      </c>
      <c r="H116" s="1690"/>
      <c r="I116" s="1348">
        <v>18361381.41</v>
      </c>
      <c r="J116" s="1692"/>
      <c r="K116" s="1349">
        <f>I116/E116</f>
        <v>0.27077290424857325</v>
      </c>
      <c r="L116" s="1350">
        <f>I116/G116</f>
        <v>0.2125067479415276</v>
      </c>
    </row>
    <row r="117" spans="1:13" ht="45" customHeight="1">
      <c r="A117" s="1718"/>
      <c r="B117" s="1359">
        <v>852</v>
      </c>
      <c r="C117" s="1345" t="s">
        <v>406</v>
      </c>
      <c r="D117" s="1345" t="s">
        <v>782</v>
      </c>
      <c r="E117" s="1369">
        <v>17402000</v>
      </c>
      <c r="F117" s="1689"/>
      <c r="G117" s="1347">
        <v>16183126</v>
      </c>
      <c r="H117" s="1690"/>
      <c r="I117" s="1348">
        <v>1435369.12</v>
      </c>
      <c r="J117" s="1692"/>
      <c r="K117" s="1349">
        <f>I117/E117</f>
        <v>8.2482997356625676E-2</v>
      </c>
      <c r="L117" s="1350">
        <f>I117/G117</f>
        <v>8.869541768382698E-2</v>
      </c>
    </row>
    <row r="118" spans="1:13" ht="45" customHeight="1" thickBot="1">
      <c r="A118" s="1719"/>
      <c r="B118" s="1338">
        <v>853</v>
      </c>
      <c r="C118" s="1318" t="s">
        <v>582</v>
      </c>
      <c r="D118" s="1318" t="s">
        <v>782</v>
      </c>
      <c r="E118" s="1370">
        <v>320317000</v>
      </c>
      <c r="F118" s="1667"/>
      <c r="G118" s="1320">
        <v>294875770</v>
      </c>
      <c r="H118" s="1669"/>
      <c r="I118" s="1321">
        <v>73136241.560000002</v>
      </c>
      <c r="J118" s="1693"/>
      <c r="K118" s="1322">
        <f>I118/E118</f>
        <v>0.22832457084700469</v>
      </c>
      <c r="L118" s="1323">
        <f>I118/G118</f>
        <v>0.24802391040810171</v>
      </c>
    </row>
    <row r="119" spans="1:13" ht="45" customHeight="1">
      <c r="A119" s="1708">
        <v>37</v>
      </c>
      <c r="B119" s="1711">
        <v>750</v>
      </c>
      <c r="C119" s="1713" t="s">
        <v>83</v>
      </c>
      <c r="D119" s="1378" t="s">
        <v>822</v>
      </c>
      <c r="E119" s="1368">
        <v>472000</v>
      </c>
      <c r="F119" s="1666">
        <f>SUM(E119:E124)</f>
        <v>84369000</v>
      </c>
      <c r="G119" s="1314">
        <v>472000</v>
      </c>
      <c r="H119" s="1668">
        <f>SUM(G119:G124)</f>
        <v>88191397</v>
      </c>
      <c r="I119" s="1315">
        <v>0</v>
      </c>
      <c r="J119" s="1666">
        <f>SUM(I119:I124)</f>
        <v>7024978.4899999993</v>
      </c>
      <c r="K119" s="1316">
        <v>0</v>
      </c>
      <c r="L119" s="1317">
        <v>0</v>
      </c>
    </row>
    <row r="120" spans="1:13" ht="45" customHeight="1">
      <c r="A120" s="1709"/>
      <c r="B120" s="1712"/>
      <c r="C120" s="1714"/>
      <c r="D120" s="1345" t="s">
        <v>782</v>
      </c>
      <c r="E120" s="1369">
        <v>2625000</v>
      </c>
      <c r="F120" s="1689"/>
      <c r="G120" s="1347">
        <v>2625000</v>
      </c>
      <c r="H120" s="1690"/>
      <c r="I120" s="1348">
        <v>291671.90000000002</v>
      </c>
      <c r="J120" s="1689"/>
      <c r="K120" s="1349">
        <f>I120/E120</f>
        <v>0.11111310476190477</v>
      </c>
      <c r="L120" s="1350">
        <f>I120/G120</f>
        <v>0.11111310476190477</v>
      </c>
    </row>
    <row r="121" spans="1:13" ht="45" customHeight="1">
      <c r="A121" s="1709"/>
      <c r="B121" s="1712">
        <v>755</v>
      </c>
      <c r="C121" s="1714" t="s">
        <v>391</v>
      </c>
      <c r="D121" s="1345" t="s">
        <v>822</v>
      </c>
      <c r="E121" s="1369">
        <v>24953000</v>
      </c>
      <c r="F121" s="1689"/>
      <c r="G121" s="1347">
        <v>24953000</v>
      </c>
      <c r="H121" s="1690"/>
      <c r="I121" s="1360">
        <v>0</v>
      </c>
      <c r="J121" s="1689"/>
      <c r="K121" s="1358">
        <v>0</v>
      </c>
      <c r="L121" s="1361">
        <v>0</v>
      </c>
    </row>
    <row r="122" spans="1:13" ht="45" customHeight="1">
      <c r="A122" s="1709"/>
      <c r="B122" s="1712"/>
      <c r="C122" s="1714"/>
      <c r="D122" s="1345" t="s">
        <v>779</v>
      </c>
      <c r="E122" s="1369">
        <v>17387000</v>
      </c>
      <c r="F122" s="1689"/>
      <c r="G122" s="1347">
        <v>19098448</v>
      </c>
      <c r="H122" s="1690"/>
      <c r="I122" s="1379">
        <v>594437.46</v>
      </c>
      <c r="J122" s="1689"/>
      <c r="K122" s="1349">
        <f t="shared" ref="K122:K128" si="11">I122/E122</f>
        <v>3.418861563236901E-2</v>
      </c>
      <c r="L122" s="1350">
        <f t="shared" ref="L122:L130" si="12">I122/G122</f>
        <v>3.112490920728218E-2</v>
      </c>
    </row>
    <row r="123" spans="1:13" ht="45" customHeight="1">
      <c r="A123" s="1709"/>
      <c r="B123" s="1712"/>
      <c r="C123" s="1714"/>
      <c r="D123" s="1345" t="s">
        <v>783</v>
      </c>
      <c r="E123" s="1369">
        <v>1264000</v>
      </c>
      <c r="F123" s="1689"/>
      <c r="G123" s="1347">
        <v>1264000</v>
      </c>
      <c r="H123" s="1690"/>
      <c r="I123" s="1348">
        <v>34782.949999999997</v>
      </c>
      <c r="J123" s="1689"/>
      <c r="K123" s="1349">
        <f t="shared" si="11"/>
        <v>2.7518156645569617E-2</v>
      </c>
      <c r="L123" s="1350">
        <f t="shared" si="12"/>
        <v>2.7518156645569617E-2</v>
      </c>
    </row>
    <row r="124" spans="1:13" ht="45" customHeight="1" thickBot="1">
      <c r="A124" s="1710"/>
      <c r="B124" s="1715"/>
      <c r="C124" s="1716"/>
      <c r="D124" s="1318" t="s">
        <v>782</v>
      </c>
      <c r="E124" s="1370">
        <v>37668000</v>
      </c>
      <c r="F124" s="1667"/>
      <c r="G124" s="1320">
        <v>39778949</v>
      </c>
      <c r="H124" s="1669"/>
      <c r="I124" s="1321">
        <v>6104086.1799999997</v>
      </c>
      <c r="J124" s="1667"/>
      <c r="K124" s="1322">
        <f t="shared" si="11"/>
        <v>0.16204964903897207</v>
      </c>
      <c r="L124" s="1323">
        <f t="shared" si="12"/>
        <v>0.15345016229564032</v>
      </c>
    </row>
    <row r="125" spans="1:13" ht="45" customHeight="1">
      <c r="A125" s="1722">
        <v>39</v>
      </c>
      <c r="B125" s="1724">
        <v>600</v>
      </c>
      <c r="C125" s="1726" t="s">
        <v>368</v>
      </c>
      <c r="D125" s="1380" t="s">
        <v>803</v>
      </c>
      <c r="E125" s="1381">
        <v>3199801000</v>
      </c>
      <c r="F125" s="1700">
        <f>SUM(E125:E128)</f>
        <v>12619173000</v>
      </c>
      <c r="G125" s="1341">
        <v>3200524497</v>
      </c>
      <c r="H125" s="1702">
        <f>SUM(G125:G128)</f>
        <v>12631135494</v>
      </c>
      <c r="I125" s="1342">
        <v>285399413.16999996</v>
      </c>
      <c r="J125" s="1728">
        <f>SUM(I125:I128)</f>
        <v>1782061044.0999997</v>
      </c>
      <c r="K125" s="1343">
        <f t="shared" si="11"/>
        <v>8.9192863296811253E-2</v>
      </c>
      <c r="L125" s="1344">
        <f t="shared" si="12"/>
        <v>8.9172700736244337E-2</v>
      </c>
    </row>
    <row r="126" spans="1:13" ht="45" customHeight="1">
      <c r="A126" s="1709"/>
      <c r="B126" s="1712"/>
      <c r="C126" s="1714"/>
      <c r="D126" s="1345" t="s">
        <v>779</v>
      </c>
      <c r="E126" s="1369">
        <v>9209291000</v>
      </c>
      <c r="F126" s="1689"/>
      <c r="G126" s="1347">
        <v>9220529997</v>
      </c>
      <c r="H126" s="1690"/>
      <c r="I126" s="1348">
        <v>1403821613.9399998</v>
      </c>
      <c r="J126" s="1729"/>
      <c r="K126" s="1349">
        <f t="shared" si="11"/>
        <v>0.15243536271576169</v>
      </c>
      <c r="L126" s="1350">
        <f t="shared" si="12"/>
        <v>0.1522495577148763</v>
      </c>
    </row>
    <row r="127" spans="1:13" ht="45" customHeight="1">
      <c r="A127" s="1709"/>
      <c r="B127" s="1712"/>
      <c r="C127" s="1714"/>
      <c r="D127" s="1345" t="s">
        <v>783</v>
      </c>
      <c r="E127" s="1369">
        <v>6363000</v>
      </c>
      <c r="F127" s="1689"/>
      <c r="G127" s="1347">
        <v>6363000</v>
      </c>
      <c r="H127" s="1690"/>
      <c r="I127" s="1348">
        <v>344821.47</v>
      </c>
      <c r="J127" s="1729"/>
      <c r="K127" s="1349">
        <f t="shared" si="11"/>
        <v>5.4191650165016494E-2</v>
      </c>
      <c r="L127" s="1350">
        <f t="shared" si="12"/>
        <v>5.4191650165016494E-2</v>
      </c>
    </row>
    <row r="128" spans="1:13" ht="45" customHeight="1" thickBot="1">
      <c r="A128" s="1723"/>
      <c r="B128" s="1725"/>
      <c r="C128" s="1727"/>
      <c r="D128" s="1382" t="s">
        <v>825</v>
      </c>
      <c r="E128" s="1383">
        <v>203718000</v>
      </c>
      <c r="F128" s="1701"/>
      <c r="G128" s="1353">
        <v>203718000</v>
      </c>
      <c r="H128" s="1703"/>
      <c r="I128" s="1354">
        <v>92495195.519999996</v>
      </c>
      <c r="J128" s="1730"/>
      <c r="K128" s="1355">
        <f t="shared" si="11"/>
        <v>0.45403545842782667</v>
      </c>
      <c r="L128" s="1356">
        <f t="shared" si="12"/>
        <v>0.45403545842782667</v>
      </c>
    </row>
    <row r="129" spans="1:12" ht="45" customHeight="1">
      <c r="A129" s="1708">
        <v>40</v>
      </c>
      <c r="B129" s="1384">
        <v>630</v>
      </c>
      <c r="C129" s="1385" t="s">
        <v>132</v>
      </c>
      <c r="D129" s="1378" t="s">
        <v>783</v>
      </c>
      <c r="E129" s="1368"/>
      <c r="F129" s="1736">
        <f>SUM(E129:E130)</f>
        <v>181000</v>
      </c>
      <c r="G129" s="1314">
        <v>568915</v>
      </c>
      <c r="H129" s="1668">
        <f>SUM(G129:G130)</f>
        <v>749915</v>
      </c>
      <c r="I129" s="1335">
        <v>233728.03</v>
      </c>
      <c r="J129" s="1736">
        <f>SUM(I129:I130)</f>
        <v>276639.21999999997</v>
      </c>
      <c r="K129" s="1316">
        <v>0</v>
      </c>
      <c r="L129" s="1337">
        <f t="shared" si="12"/>
        <v>0.41083119622439207</v>
      </c>
    </row>
    <row r="130" spans="1:12" ht="45" customHeight="1" thickBot="1">
      <c r="A130" s="1710"/>
      <c r="B130" s="1386">
        <v>750</v>
      </c>
      <c r="C130" s="1387" t="s">
        <v>83</v>
      </c>
      <c r="D130" s="1388" t="s">
        <v>783</v>
      </c>
      <c r="E130" s="1370">
        <v>181000</v>
      </c>
      <c r="F130" s="1737"/>
      <c r="G130" s="1320">
        <v>181000</v>
      </c>
      <c r="H130" s="1669"/>
      <c r="I130" s="1321">
        <v>42911.19</v>
      </c>
      <c r="J130" s="1737"/>
      <c r="K130" s="1322">
        <f>I130/E130</f>
        <v>0.23707839779005527</v>
      </c>
      <c r="L130" s="1323">
        <f t="shared" si="12"/>
        <v>0.23707839779005527</v>
      </c>
    </row>
    <row r="131" spans="1:12" ht="45" customHeight="1">
      <c r="A131" s="1722">
        <v>41</v>
      </c>
      <c r="B131" s="1389" t="s">
        <v>352</v>
      </c>
      <c r="C131" s="1380" t="s">
        <v>353</v>
      </c>
      <c r="D131" s="1339" t="s">
        <v>779</v>
      </c>
      <c r="E131" s="1381">
        <v>35863000</v>
      </c>
      <c r="F131" s="1700">
        <f>SUM(E131:E144)</f>
        <v>2155176000</v>
      </c>
      <c r="G131" s="1341">
        <v>6687326.5300000003</v>
      </c>
      <c r="H131" s="1702">
        <f>SUM(G131:G144)</f>
        <v>546824199.01999998</v>
      </c>
      <c r="I131" s="1342">
        <v>6687326.5300000003</v>
      </c>
      <c r="J131" s="1704">
        <f>SUM(I131:I144)</f>
        <v>514695442.51999998</v>
      </c>
      <c r="K131" s="1343">
        <f>I131/E131</f>
        <v>0.18646868722638932</v>
      </c>
      <c r="L131" s="1344">
        <f>I131/G131</f>
        <v>1</v>
      </c>
    </row>
    <row r="132" spans="1:12" ht="45" customHeight="1">
      <c r="A132" s="1709"/>
      <c r="B132" s="1731">
        <v>750</v>
      </c>
      <c r="C132" s="1688" t="s">
        <v>83</v>
      </c>
      <c r="D132" s="1345" t="s">
        <v>821</v>
      </c>
      <c r="E132" s="1369">
        <v>352000</v>
      </c>
      <c r="F132" s="1689"/>
      <c r="G132" s="1360">
        <v>0</v>
      </c>
      <c r="H132" s="1690"/>
      <c r="I132" s="1360">
        <v>0</v>
      </c>
      <c r="J132" s="1692"/>
      <c r="K132" s="1358">
        <v>0</v>
      </c>
      <c r="L132" s="1361">
        <v>0</v>
      </c>
    </row>
    <row r="133" spans="1:12" ht="45" customHeight="1">
      <c r="A133" s="1709"/>
      <c r="B133" s="1731"/>
      <c r="C133" s="1688"/>
      <c r="D133" s="1372" t="s">
        <v>822</v>
      </c>
      <c r="E133" s="1369">
        <v>219000</v>
      </c>
      <c r="F133" s="1689"/>
      <c r="G133" s="1360">
        <v>0</v>
      </c>
      <c r="H133" s="1690"/>
      <c r="I133" s="1360">
        <v>0</v>
      </c>
      <c r="J133" s="1692"/>
      <c r="K133" s="1358">
        <v>0</v>
      </c>
      <c r="L133" s="1361">
        <v>0</v>
      </c>
    </row>
    <row r="134" spans="1:12" ht="45" customHeight="1">
      <c r="A134" s="1709"/>
      <c r="B134" s="1731"/>
      <c r="C134" s="1688"/>
      <c r="D134" s="1345" t="s">
        <v>779</v>
      </c>
      <c r="E134" s="1369">
        <v>1237000</v>
      </c>
      <c r="F134" s="1689"/>
      <c r="G134" s="1347">
        <v>1237000</v>
      </c>
      <c r="H134" s="1690"/>
      <c r="I134" s="1348">
        <v>26708.47</v>
      </c>
      <c r="J134" s="1692"/>
      <c r="K134" s="1349">
        <f t="shared" ref="K134:K145" si="13">I134/E134</f>
        <v>2.1591325788197252E-2</v>
      </c>
      <c r="L134" s="1350">
        <f t="shared" ref="L134:L150" si="14">I134/G134</f>
        <v>2.1591325788197252E-2</v>
      </c>
    </row>
    <row r="135" spans="1:12" ht="45" customHeight="1">
      <c r="A135" s="1709"/>
      <c r="B135" s="1731">
        <v>801</v>
      </c>
      <c r="C135" s="1688" t="s">
        <v>115</v>
      </c>
      <c r="D135" s="1345" t="s">
        <v>782</v>
      </c>
      <c r="E135" s="1369">
        <v>635000</v>
      </c>
      <c r="F135" s="1689"/>
      <c r="G135" s="1347">
        <v>635000</v>
      </c>
      <c r="H135" s="1690"/>
      <c r="I135" s="1348">
        <v>63716.44</v>
      </c>
      <c r="J135" s="1692"/>
      <c r="K135" s="1349">
        <f t="shared" si="13"/>
        <v>0.10034085039370079</v>
      </c>
      <c r="L135" s="1350">
        <f t="shared" si="14"/>
        <v>0.10034085039370079</v>
      </c>
    </row>
    <row r="136" spans="1:12" ht="45" customHeight="1">
      <c r="A136" s="1709"/>
      <c r="B136" s="1731"/>
      <c r="C136" s="1688"/>
      <c r="D136" s="1372" t="s">
        <v>823</v>
      </c>
      <c r="E136" s="1369">
        <v>346000</v>
      </c>
      <c r="F136" s="1689"/>
      <c r="G136" s="1347">
        <v>346000</v>
      </c>
      <c r="H136" s="1690"/>
      <c r="I136" s="1348">
        <v>69967.72</v>
      </c>
      <c r="J136" s="1692"/>
      <c r="K136" s="1349">
        <f t="shared" si="13"/>
        <v>0.20221884393063586</v>
      </c>
      <c r="L136" s="1350">
        <f t="shared" si="14"/>
        <v>0.20221884393063586</v>
      </c>
    </row>
    <row r="137" spans="1:12" ht="45" customHeight="1">
      <c r="A137" s="1709"/>
      <c r="B137" s="1731"/>
      <c r="C137" s="1688"/>
      <c r="D137" s="1345" t="s">
        <v>786</v>
      </c>
      <c r="E137" s="1369">
        <v>715000</v>
      </c>
      <c r="F137" s="1689"/>
      <c r="G137" s="1347">
        <v>715000</v>
      </c>
      <c r="H137" s="1690"/>
      <c r="I137" s="1348">
        <v>396322.36</v>
      </c>
      <c r="J137" s="1692"/>
      <c r="K137" s="1349">
        <f t="shared" si="13"/>
        <v>0.55429700699300699</v>
      </c>
      <c r="L137" s="1350">
        <f t="shared" si="14"/>
        <v>0.55429700699300699</v>
      </c>
    </row>
    <row r="138" spans="1:12" ht="45" customHeight="1">
      <c r="A138" s="1709"/>
      <c r="B138" s="1731"/>
      <c r="C138" s="1688"/>
      <c r="D138" s="1345" t="s">
        <v>793</v>
      </c>
      <c r="E138" s="1369">
        <v>754000</v>
      </c>
      <c r="F138" s="1689"/>
      <c r="G138" s="1347">
        <v>754000</v>
      </c>
      <c r="H138" s="1690"/>
      <c r="I138" s="1348">
        <v>303206.78999999998</v>
      </c>
      <c r="J138" s="1692"/>
      <c r="K138" s="1349">
        <f t="shared" si="13"/>
        <v>0.40213102122015915</v>
      </c>
      <c r="L138" s="1350">
        <f t="shared" si="14"/>
        <v>0.40213102122015915</v>
      </c>
    </row>
    <row r="139" spans="1:12" ht="45" customHeight="1">
      <c r="A139" s="1709"/>
      <c r="B139" s="1732" t="s">
        <v>413</v>
      </c>
      <c r="C139" s="1734" t="s">
        <v>584</v>
      </c>
      <c r="D139" s="1345" t="s">
        <v>821</v>
      </c>
      <c r="E139" s="1369">
        <v>18760000</v>
      </c>
      <c r="F139" s="1689"/>
      <c r="G139" s="1347">
        <v>8613.09</v>
      </c>
      <c r="H139" s="1690"/>
      <c r="I139" s="1348">
        <v>8613.09</v>
      </c>
      <c r="J139" s="1692"/>
      <c r="K139" s="1349">
        <f t="shared" si="13"/>
        <v>4.5911993603411515E-4</v>
      </c>
      <c r="L139" s="1350">
        <f t="shared" si="14"/>
        <v>1</v>
      </c>
    </row>
    <row r="140" spans="1:12" ht="45" customHeight="1">
      <c r="A140" s="1709"/>
      <c r="B140" s="1732"/>
      <c r="C140" s="1734"/>
      <c r="D140" s="1372" t="s">
        <v>822</v>
      </c>
      <c r="E140" s="1369">
        <v>244000</v>
      </c>
      <c r="F140" s="1689"/>
      <c r="G140" s="1347">
        <v>8911</v>
      </c>
      <c r="H140" s="1690"/>
      <c r="I140" s="1348">
        <v>8911</v>
      </c>
      <c r="J140" s="1692"/>
      <c r="K140" s="1349">
        <f t="shared" si="13"/>
        <v>3.6520491803278689E-2</v>
      </c>
      <c r="L140" s="1350">
        <f t="shared" si="14"/>
        <v>1</v>
      </c>
    </row>
    <row r="141" spans="1:12" ht="45" customHeight="1">
      <c r="A141" s="1709"/>
      <c r="B141" s="1732"/>
      <c r="C141" s="1734"/>
      <c r="D141" s="1345" t="s">
        <v>779</v>
      </c>
      <c r="E141" s="1369">
        <v>2095360000</v>
      </c>
      <c r="F141" s="1689"/>
      <c r="G141" s="1347">
        <v>535741348.39999998</v>
      </c>
      <c r="H141" s="1690"/>
      <c r="I141" s="1347">
        <v>507054425.06</v>
      </c>
      <c r="J141" s="1692"/>
      <c r="K141" s="1349">
        <f t="shared" si="13"/>
        <v>0.24198916895426084</v>
      </c>
      <c r="L141" s="1350">
        <f t="shared" si="14"/>
        <v>0.94645378142703762</v>
      </c>
    </row>
    <row r="142" spans="1:12" ht="45" customHeight="1">
      <c r="A142" s="1709"/>
      <c r="B142" s="1732"/>
      <c r="C142" s="1734"/>
      <c r="D142" s="1345" t="s">
        <v>791</v>
      </c>
      <c r="E142" s="1369">
        <v>551000</v>
      </c>
      <c r="F142" s="1689"/>
      <c r="G142" s="1347">
        <v>551000</v>
      </c>
      <c r="H142" s="1690"/>
      <c r="I142" s="1348">
        <v>54689.91</v>
      </c>
      <c r="J142" s="1692"/>
      <c r="K142" s="1349">
        <f t="shared" si="13"/>
        <v>9.9255735027223235E-2</v>
      </c>
      <c r="L142" s="1350">
        <f t="shared" si="14"/>
        <v>9.9255735027223235E-2</v>
      </c>
    </row>
    <row r="143" spans="1:12" ht="45" customHeight="1">
      <c r="A143" s="1709"/>
      <c r="B143" s="1732"/>
      <c r="C143" s="1734"/>
      <c r="D143" s="1345" t="s">
        <v>794</v>
      </c>
      <c r="E143" s="1369">
        <v>38000</v>
      </c>
      <c r="F143" s="1689"/>
      <c r="G143" s="1347">
        <v>38000</v>
      </c>
      <c r="H143" s="1690"/>
      <c r="I143" s="1348">
        <v>3375.28</v>
      </c>
      <c r="J143" s="1692"/>
      <c r="K143" s="1349">
        <f t="shared" si="13"/>
        <v>8.8823157894736854E-2</v>
      </c>
      <c r="L143" s="1350">
        <f t="shared" si="14"/>
        <v>8.8823157894736854E-2</v>
      </c>
    </row>
    <row r="144" spans="1:12" ht="45" customHeight="1" thickBot="1">
      <c r="A144" s="1723"/>
      <c r="B144" s="1733"/>
      <c r="C144" s="1735"/>
      <c r="D144" s="1351" t="s">
        <v>796</v>
      </c>
      <c r="E144" s="1383">
        <v>102000</v>
      </c>
      <c r="F144" s="1701"/>
      <c r="G144" s="1353">
        <v>102000</v>
      </c>
      <c r="H144" s="1703"/>
      <c r="I144" s="1354">
        <v>18179.870000000003</v>
      </c>
      <c r="J144" s="1705"/>
      <c r="K144" s="1355">
        <f t="shared" si="13"/>
        <v>0.17823401960784316</v>
      </c>
      <c r="L144" s="1356">
        <f t="shared" si="14"/>
        <v>0.17823401960784316</v>
      </c>
    </row>
    <row r="145" spans="1:12" ht="45" customHeight="1">
      <c r="A145" s="1738">
        <v>42</v>
      </c>
      <c r="B145" s="1390" t="s">
        <v>377</v>
      </c>
      <c r="C145" s="1391" t="s">
        <v>83</v>
      </c>
      <c r="D145" s="1312" t="s">
        <v>783</v>
      </c>
      <c r="E145" s="1368">
        <v>7009000</v>
      </c>
      <c r="F145" s="1666">
        <f>SUM(E145:E155)</f>
        <v>122543000</v>
      </c>
      <c r="G145" s="1314">
        <v>7009000</v>
      </c>
      <c r="H145" s="1668">
        <f>SUM(G145:G155)</f>
        <v>123621790</v>
      </c>
      <c r="I145" s="1314">
        <v>200250.13999999998</v>
      </c>
      <c r="J145" s="1691">
        <f>SUM(I145:I155)</f>
        <v>32339676.150000002</v>
      </c>
      <c r="K145" s="1336">
        <f t="shared" si="13"/>
        <v>2.857042944785276E-2</v>
      </c>
      <c r="L145" s="1337">
        <f t="shared" si="14"/>
        <v>2.857042944785276E-2</v>
      </c>
    </row>
    <row r="146" spans="1:12" ht="45" customHeight="1">
      <c r="A146" s="1739"/>
      <c r="B146" s="1732" t="s">
        <v>387</v>
      </c>
      <c r="C146" s="1734" t="s">
        <v>579</v>
      </c>
      <c r="D146" s="1345" t="s">
        <v>821</v>
      </c>
      <c r="E146" s="1369"/>
      <c r="F146" s="1689"/>
      <c r="G146" s="1347">
        <v>190357</v>
      </c>
      <c r="H146" s="1690"/>
      <c r="I146" s="1347">
        <v>25023.45</v>
      </c>
      <c r="J146" s="1692"/>
      <c r="K146" s="1358">
        <v>0</v>
      </c>
      <c r="L146" s="1350">
        <f t="shared" si="14"/>
        <v>0.13145537069821442</v>
      </c>
    </row>
    <row r="147" spans="1:12" ht="45" customHeight="1">
      <c r="A147" s="1739"/>
      <c r="B147" s="1732"/>
      <c r="C147" s="1734"/>
      <c r="D147" s="1372" t="s">
        <v>822</v>
      </c>
      <c r="E147" s="1369">
        <v>12945000</v>
      </c>
      <c r="F147" s="1689"/>
      <c r="G147" s="1347">
        <v>11014693</v>
      </c>
      <c r="H147" s="1690"/>
      <c r="I147" s="1347">
        <v>25888.98</v>
      </c>
      <c r="J147" s="1692"/>
      <c r="K147" s="1349">
        <f>I147/E147</f>
        <v>1.9999212050984937E-3</v>
      </c>
      <c r="L147" s="1350">
        <f t="shared" si="14"/>
        <v>2.3504041374553062E-3</v>
      </c>
    </row>
    <row r="148" spans="1:12" ht="45" customHeight="1">
      <c r="A148" s="1739"/>
      <c r="B148" s="1732"/>
      <c r="C148" s="1734"/>
      <c r="D148" s="1345" t="s">
        <v>779</v>
      </c>
      <c r="E148" s="1369">
        <v>42360000</v>
      </c>
      <c r="F148" s="1689"/>
      <c r="G148" s="1347">
        <v>42395114</v>
      </c>
      <c r="H148" s="1690"/>
      <c r="I148" s="1347">
        <v>4460491.1400000006</v>
      </c>
      <c r="J148" s="1692"/>
      <c r="K148" s="1349">
        <f>I148/E148</f>
        <v>0.10529960198300285</v>
      </c>
      <c r="L148" s="1350">
        <f t="shared" si="14"/>
        <v>0.10521238697459336</v>
      </c>
    </row>
    <row r="149" spans="1:12" ht="45" customHeight="1">
      <c r="A149" s="1739"/>
      <c r="B149" s="1732"/>
      <c r="C149" s="1734"/>
      <c r="D149" s="1345" t="s">
        <v>783</v>
      </c>
      <c r="E149" s="1369">
        <v>23077000</v>
      </c>
      <c r="F149" s="1689"/>
      <c r="G149" s="1347">
        <v>25262498</v>
      </c>
      <c r="H149" s="1690"/>
      <c r="I149" s="1347">
        <v>18642987.449999999</v>
      </c>
      <c r="J149" s="1692"/>
      <c r="K149" s="1349">
        <f>I149/E149</f>
        <v>0.80786009663301117</v>
      </c>
      <c r="L149" s="1350">
        <f t="shared" si="14"/>
        <v>0.73797086297641667</v>
      </c>
    </row>
    <row r="150" spans="1:12" ht="45" customHeight="1">
      <c r="A150" s="1739"/>
      <c r="B150" s="1732"/>
      <c r="C150" s="1734"/>
      <c r="D150" s="1345" t="s">
        <v>786</v>
      </c>
      <c r="E150" s="1369">
        <v>10209000</v>
      </c>
      <c r="F150" s="1689"/>
      <c r="G150" s="1347">
        <v>10209000</v>
      </c>
      <c r="H150" s="1690"/>
      <c r="I150" s="1347">
        <v>8891497.6199999992</v>
      </c>
      <c r="J150" s="1692"/>
      <c r="K150" s="1349">
        <f>I150/E150</f>
        <v>0.87094697032030555</v>
      </c>
      <c r="L150" s="1350">
        <f t="shared" si="14"/>
        <v>0.87094697032030555</v>
      </c>
    </row>
    <row r="151" spans="1:12" ht="45" customHeight="1">
      <c r="A151" s="1739"/>
      <c r="B151" s="1732"/>
      <c r="C151" s="1734"/>
      <c r="D151" s="1345" t="s">
        <v>788</v>
      </c>
      <c r="E151" s="1369">
        <v>7140000</v>
      </c>
      <c r="F151" s="1689"/>
      <c r="G151" s="1347">
        <v>6970000</v>
      </c>
      <c r="H151" s="1690"/>
      <c r="I151" s="1360">
        <v>0</v>
      </c>
      <c r="J151" s="1692"/>
      <c r="K151" s="1358">
        <v>0</v>
      </c>
      <c r="L151" s="1361">
        <v>0</v>
      </c>
    </row>
    <row r="152" spans="1:12" ht="45" customHeight="1">
      <c r="A152" s="1739"/>
      <c r="B152" s="1732"/>
      <c r="C152" s="1734"/>
      <c r="D152" s="1345" t="s">
        <v>789</v>
      </c>
      <c r="E152" s="1369">
        <v>16233000</v>
      </c>
      <c r="F152" s="1689"/>
      <c r="G152" s="1347">
        <v>16233000</v>
      </c>
      <c r="H152" s="1690"/>
      <c r="I152" s="1360">
        <v>0</v>
      </c>
      <c r="J152" s="1692"/>
      <c r="K152" s="1358">
        <v>0</v>
      </c>
      <c r="L152" s="1361">
        <v>0</v>
      </c>
    </row>
    <row r="153" spans="1:12" ht="45" customHeight="1">
      <c r="A153" s="1739"/>
      <c r="B153" s="1732"/>
      <c r="C153" s="1734"/>
      <c r="D153" s="1345" t="s">
        <v>796</v>
      </c>
      <c r="E153" s="1369"/>
      <c r="F153" s="1689"/>
      <c r="G153" s="1347">
        <v>401938</v>
      </c>
      <c r="H153" s="1690"/>
      <c r="I153" s="1360">
        <v>0</v>
      </c>
      <c r="J153" s="1692"/>
      <c r="K153" s="1358">
        <v>0</v>
      </c>
      <c r="L153" s="1361">
        <v>0</v>
      </c>
    </row>
    <row r="154" spans="1:12" ht="45" customHeight="1">
      <c r="A154" s="1739"/>
      <c r="B154" s="1732"/>
      <c r="C154" s="1734"/>
      <c r="D154" s="1345" t="s">
        <v>799</v>
      </c>
      <c r="E154" s="1369">
        <v>3570000</v>
      </c>
      <c r="F154" s="1689"/>
      <c r="G154" s="1347">
        <v>3570000</v>
      </c>
      <c r="H154" s="1690"/>
      <c r="I154" s="1360">
        <v>0</v>
      </c>
      <c r="J154" s="1692"/>
      <c r="K154" s="1358">
        <v>0</v>
      </c>
      <c r="L154" s="1361">
        <v>0</v>
      </c>
    </row>
    <row r="155" spans="1:12" ht="45" customHeight="1" thickBot="1">
      <c r="A155" s="1740"/>
      <c r="B155" s="1338">
        <v>851</v>
      </c>
      <c r="C155" s="1318" t="s">
        <v>404</v>
      </c>
      <c r="D155" s="1318" t="s">
        <v>783</v>
      </c>
      <c r="E155" s="1370"/>
      <c r="F155" s="1667"/>
      <c r="G155" s="1320">
        <v>366190</v>
      </c>
      <c r="H155" s="1669"/>
      <c r="I155" s="1320">
        <v>93537.37</v>
      </c>
      <c r="J155" s="1693"/>
      <c r="K155" s="1374">
        <v>0</v>
      </c>
      <c r="L155" s="1323">
        <f>I155/G155</f>
        <v>0.2554339823588847</v>
      </c>
    </row>
    <row r="156" spans="1:12" ht="45" customHeight="1">
      <c r="A156" s="1738">
        <v>44</v>
      </c>
      <c r="B156" s="1390" t="s">
        <v>350</v>
      </c>
      <c r="C156" s="1391" t="s">
        <v>351</v>
      </c>
      <c r="D156" s="1378" t="s">
        <v>802</v>
      </c>
      <c r="E156" s="1368">
        <v>122309000</v>
      </c>
      <c r="F156" s="1666">
        <f>E156+E157+E159+E160</f>
        <v>187001000</v>
      </c>
      <c r="G156" s="1314">
        <v>253657812</v>
      </c>
      <c r="H156" s="1668">
        <f>SUM(G156:G160)</f>
        <v>318901894</v>
      </c>
      <c r="I156" s="1335">
        <v>120995105.7</v>
      </c>
      <c r="J156" s="1691">
        <f>SUM(I156:I160)</f>
        <v>122445796.04000001</v>
      </c>
      <c r="K156" s="1336">
        <f>I156/E156</f>
        <v>0.98925758284345389</v>
      </c>
      <c r="L156" s="1337">
        <f>I156/G156</f>
        <v>0.4770012985052477</v>
      </c>
    </row>
    <row r="157" spans="1:12" ht="45" customHeight="1">
      <c r="A157" s="1739"/>
      <c r="B157" s="1732" t="s">
        <v>377</v>
      </c>
      <c r="C157" s="1743" t="s">
        <v>83</v>
      </c>
      <c r="D157" s="1372" t="s">
        <v>822</v>
      </c>
      <c r="E157" s="1369">
        <v>259000</v>
      </c>
      <c r="F157" s="1689"/>
      <c r="G157" s="1347">
        <v>259000</v>
      </c>
      <c r="H157" s="1690"/>
      <c r="I157" s="1360">
        <v>0</v>
      </c>
      <c r="J157" s="1692"/>
      <c r="K157" s="1358">
        <v>0</v>
      </c>
      <c r="L157" s="1361">
        <v>0</v>
      </c>
    </row>
    <row r="158" spans="1:12" ht="45" customHeight="1">
      <c r="A158" s="1739"/>
      <c r="B158" s="1732"/>
      <c r="C158" s="1743"/>
      <c r="D158" s="1345" t="s">
        <v>783</v>
      </c>
      <c r="E158" s="1369"/>
      <c r="F158" s="1689"/>
      <c r="G158" s="1347">
        <v>552082</v>
      </c>
      <c r="H158" s="1690"/>
      <c r="I158" s="1360">
        <v>0</v>
      </c>
      <c r="J158" s="1692"/>
      <c r="K158" s="1358">
        <v>0</v>
      </c>
      <c r="L158" s="1361">
        <v>0</v>
      </c>
    </row>
    <row r="159" spans="1:12" ht="45" customHeight="1">
      <c r="A159" s="1739"/>
      <c r="B159" s="1732"/>
      <c r="C159" s="1743"/>
      <c r="D159" s="1345" t="s">
        <v>782</v>
      </c>
      <c r="E159" s="1369">
        <v>36475000</v>
      </c>
      <c r="F159" s="1689"/>
      <c r="G159" s="1347">
        <v>36475000</v>
      </c>
      <c r="H159" s="1690"/>
      <c r="I159" s="1348">
        <v>1007867.31</v>
      </c>
      <c r="J159" s="1692"/>
      <c r="K159" s="1349">
        <f>I159/E159</f>
        <v>2.76317288553804E-2</v>
      </c>
      <c r="L159" s="1350">
        <f>I159/G159</f>
        <v>2.76317288553804E-2</v>
      </c>
    </row>
    <row r="160" spans="1:12" ht="46.5" customHeight="1" thickBot="1">
      <c r="A160" s="1740"/>
      <c r="B160" s="1392" t="s">
        <v>407</v>
      </c>
      <c r="C160" s="1318" t="s">
        <v>582</v>
      </c>
      <c r="D160" s="1318" t="s">
        <v>782</v>
      </c>
      <c r="E160" s="1370">
        <v>27958000</v>
      </c>
      <c r="F160" s="1667"/>
      <c r="G160" s="1320">
        <v>27958000</v>
      </c>
      <c r="H160" s="1669"/>
      <c r="I160" s="1321">
        <v>442823.03</v>
      </c>
      <c r="J160" s="1693"/>
      <c r="K160" s="1322">
        <f>I160/E160</f>
        <v>1.5838866514056801E-2</v>
      </c>
      <c r="L160" s="1323">
        <f>I160/G160</f>
        <v>1.5838866514056801E-2</v>
      </c>
    </row>
    <row r="161" spans="1:12" ht="45" customHeight="1">
      <c r="A161" s="1738">
        <v>46</v>
      </c>
      <c r="B161" s="1741" t="s">
        <v>377</v>
      </c>
      <c r="C161" s="1742" t="s">
        <v>83</v>
      </c>
      <c r="D161" s="1378" t="s">
        <v>822</v>
      </c>
      <c r="E161" s="1368">
        <v>4650000</v>
      </c>
      <c r="F161" s="1666">
        <f>SUM(E161:E169)</f>
        <v>601389000</v>
      </c>
      <c r="G161" s="1314">
        <v>4650000</v>
      </c>
      <c r="H161" s="1668">
        <f>SUM(G161:G169)</f>
        <v>601958656</v>
      </c>
      <c r="I161" s="1315">
        <v>0</v>
      </c>
      <c r="J161" s="1691">
        <f>SUM(I161:I169)</f>
        <v>219454203.38999999</v>
      </c>
      <c r="K161" s="1316">
        <v>0</v>
      </c>
      <c r="L161" s="1317">
        <v>0</v>
      </c>
    </row>
    <row r="162" spans="1:12" ht="45" customHeight="1">
      <c r="A162" s="1739"/>
      <c r="B162" s="1732"/>
      <c r="C162" s="1743"/>
      <c r="D162" s="1345" t="s">
        <v>783</v>
      </c>
      <c r="E162" s="1369">
        <v>3830000</v>
      </c>
      <c r="F162" s="1689"/>
      <c r="G162" s="1347">
        <v>3830000</v>
      </c>
      <c r="H162" s="1690"/>
      <c r="I162" s="1348">
        <v>806749.36999999988</v>
      </c>
      <c r="J162" s="1692"/>
      <c r="K162" s="1349">
        <f>I162/E162</f>
        <v>0.21063952219321147</v>
      </c>
      <c r="L162" s="1350">
        <f>I162/G162</f>
        <v>0.21063952219321147</v>
      </c>
    </row>
    <row r="163" spans="1:12" ht="45" customHeight="1">
      <c r="A163" s="1739"/>
      <c r="B163" s="1732"/>
      <c r="C163" s="1743"/>
      <c r="D163" s="1345" t="s">
        <v>782</v>
      </c>
      <c r="E163" s="1369">
        <v>16527000</v>
      </c>
      <c r="F163" s="1689"/>
      <c r="G163" s="1347">
        <v>16527000</v>
      </c>
      <c r="H163" s="1690"/>
      <c r="I163" s="1348">
        <v>3261861.2499999991</v>
      </c>
      <c r="J163" s="1692"/>
      <c r="K163" s="1349">
        <f>I163/E163</f>
        <v>0.19736559871725051</v>
      </c>
      <c r="L163" s="1350">
        <f>I163/G163</f>
        <v>0.19736559871725051</v>
      </c>
    </row>
    <row r="164" spans="1:12" ht="45" customHeight="1">
      <c r="A164" s="1739"/>
      <c r="B164" s="1732" t="s">
        <v>403</v>
      </c>
      <c r="C164" s="1743" t="s">
        <v>404</v>
      </c>
      <c r="D164" s="1345" t="s">
        <v>803</v>
      </c>
      <c r="E164" s="1369">
        <v>559000</v>
      </c>
      <c r="F164" s="1689"/>
      <c r="G164" s="1347">
        <v>559000</v>
      </c>
      <c r="H164" s="1690"/>
      <c r="I164" s="1348">
        <v>241466.6</v>
      </c>
      <c r="J164" s="1692"/>
      <c r="K164" s="1349">
        <f>I164/E164</f>
        <v>0.43196171735241506</v>
      </c>
      <c r="L164" s="1350">
        <f>I164/G164</f>
        <v>0.43196171735241506</v>
      </c>
    </row>
    <row r="165" spans="1:12" ht="45" customHeight="1">
      <c r="A165" s="1739"/>
      <c r="B165" s="1732"/>
      <c r="C165" s="1743"/>
      <c r="D165" s="1345" t="s">
        <v>821</v>
      </c>
      <c r="E165" s="1369">
        <v>200000</v>
      </c>
      <c r="F165" s="1689"/>
      <c r="G165" s="1347">
        <v>200000</v>
      </c>
      <c r="H165" s="1690"/>
      <c r="I165" s="1360">
        <v>0</v>
      </c>
      <c r="J165" s="1692"/>
      <c r="K165" s="1358">
        <v>0</v>
      </c>
      <c r="L165" s="1361">
        <v>0</v>
      </c>
    </row>
    <row r="166" spans="1:12" ht="45" customHeight="1">
      <c r="A166" s="1739"/>
      <c r="B166" s="1732"/>
      <c r="C166" s="1743"/>
      <c r="D166" s="1372" t="s">
        <v>822</v>
      </c>
      <c r="E166" s="1369">
        <v>10950000</v>
      </c>
      <c r="F166" s="1689"/>
      <c r="G166" s="1347">
        <v>10950000</v>
      </c>
      <c r="H166" s="1690"/>
      <c r="I166" s="1360">
        <v>0</v>
      </c>
      <c r="J166" s="1692"/>
      <c r="K166" s="1358">
        <v>0</v>
      </c>
      <c r="L166" s="1361">
        <v>0</v>
      </c>
    </row>
    <row r="167" spans="1:12" ht="45" customHeight="1">
      <c r="A167" s="1739"/>
      <c r="B167" s="1732"/>
      <c r="C167" s="1743"/>
      <c r="D167" s="1345" t="s">
        <v>779</v>
      </c>
      <c r="E167" s="1369">
        <v>247097000</v>
      </c>
      <c r="F167" s="1689"/>
      <c r="G167" s="1347">
        <v>247097000</v>
      </c>
      <c r="H167" s="1690"/>
      <c r="I167" s="1348">
        <v>163476029.43000001</v>
      </c>
      <c r="J167" s="1692"/>
      <c r="K167" s="1349">
        <f t="shared" ref="K167:K173" si="15">I167/E167</f>
        <v>0.66158645968991936</v>
      </c>
      <c r="L167" s="1350">
        <f t="shared" ref="L167:L173" si="16">I167/G167</f>
        <v>0.66158645968991936</v>
      </c>
    </row>
    <row r="168" spans="1:12" ht="45" customHeight="1">
      <c r="A168" s="1739"/>
      <c r="B168" s="1732"/>
      <c r="C168" s="1743"/>
      <c r="D168" s="1345" t="s">
        <v>783</v>
      </c>
      <c r="E168" s="1369">
        <v>101005000</v>
      </c>
      <c r="F168" s="1689"/>
      <c r="G168" s="1347">
        <v>101005000</v>
      </c>
      <c r="H168" s="1690"/>
      <c r="I168" s="1348">
        <v>13958735.32</v>
      </c>
      <c r="J168" s="1692"/>
      <c r="K168" s="1349">
        <f t="shared" si="15"/>
        <v>0.13819845869016387</v>
      </c>
      <c r="L168" s="1350">
        <f t="shared" si="16"/>
        <v>0.13819845869016387</v>
      </c>
    </row>
    <row r="169" spans="1:12" ht="45" customHeight="1" thickBot="1">
      <c r="A169" s="1740"/>
      <c r="B169" s="1744"/>
      <c r="C169" s="1745"/>
      <c r="D169" s="1318" t="s">
        <v>782</v>
      </c>
      <c r="E169" s="1370">
        <v>216571000</v>
      </c>
      <c r="F169" s="1667"/>
      <c r="G169" s="1320">
        <v>217140656</v>
      </c>
      <c r="H169" s="1669"/>
      <c r="I169" s="1321">
        <v>37709361.419999987</v>
      </c>
      <c r="J169" s="1693"/>
      <c r="K169" s="1322">
        <f t="shared" si="15"/>
        <v>0.17412008726930192</v>
      </c>
      <c r="L169" s="1323">
        <f t="shared" si="16"/>
        <v>0.17366329325264629</v>
      </c>
    </row>
    <row r="170" spans="1:12" ht="45" customHeight="1">
      <c r="A170" s="1750">
        <v>47</v>
      </c>
      <c r="B170" s="1393" t="s">
        <v>358</v>
      </c>
      <c r="C170" s="1394" t="s">
        <v>359</v>
      </c>
      <c r="D170" s="1339" t="s">
        <v>779</v>
      </c>
      <c r="E170" s="1381">
        <v>608894000</v>
      </c>
      <c r="F170" s="1700">
        <f>SUM(E170:E172)</f>
        <v>1114905000</v>
      </c>
      <c r="G170" s="1341">
        <v>608894000</v>
      </c>
      <c r="H170" s="1702">
        <f>SUM(G170:G172)</f>
        <v>1114905000</v>
      </c>
      <c r="I170" s="1342">
        <v>146422613.40000001</v>
      </c>
      <c r="J170" s="1704">
        <f>SUM(I170:I172)</f>
        <v>264166974.96000004</v>
      </c>
      <c r="K170" s="1343">
        <f>I170/E170</f>
        <v>0.24047307643038035</v>
      </c>
      <c r="L170" s="1344">
        <f t="shared" si="16"/>
        <v>0.24047307643038035</v>
      </c>
    </row>
    <row r="171" spans="1:12" ht="45" customHeight="1">
      <c r="A171" s="1739"/>
      <c r="B171" s="1395" t="s">
        <v>377</v>
      </c>
      <c r="C171" s="1396" t="s">
        <v>83</v>
      </c>
      <c r="D171" s="1345" t="s">
        <v>779</v>
      </c>
      <c r="E171" s="1369">
        <v>1658000</v>
      </c>
      <c r="F171" s="1689"/>
      <c r="G171" s="1347">
        <v>1658000</v>
      </c>
      <c r="H171" s="1690"/>
      <c r="I171" s="1348">
        <v>13754.300000000001</v>
      </c>
      <c r="J171" s="1692"/>
      <c r="K171" s="1349">
        <f>I171/E171</f>
        <v>8.2957177322074797E-3</v>
      </c>
      <c r="L171" s="1350">
        <f t="shared" si="16"/>
        <v>8.2957177322074797E-3</v>
      </c>
    </row>
    <row r="172" spans="1:12" ht="45" customHeight="1" thickBot="1">
      <c r="A172" s="1751"/>
      <c r="B172" s="1397" t="s">
        <v>413</v>
      </c>
      <c r="C172" s="1398" t="s">
        <v>584</v>
      </c>
      <c r="D172" s="1351" t="s">
        <v>779</v>
      </c>
      <c r="E172" s="1383">
        <v>504353000</v>
      </c>
      <c r="F172" s="1701"/>
      <c r="G172" s="1353">
        <v>504353000</v>
      </c>
      <c r="H172" s="1703"/>
      <c r="I172" s="1354">
        <v>117730607.26000001</v>
      </c>
      <c r="J172" s="1705"/>
      <c r="K172" s="1355">
        <f>I172/E172</f>
        <v>0.23342898180441082</v>
      </c>
      <c r="L172" s="1356">
        <f t="shared" si="16"/>
        <v>0.23342898180441082</v>
      </c>
    </row>
    <row r="173" spans="1:12" ht="45" customHeight="1">
      <c r="A173" s="1738">
        <v>49</v>
      </c>
      <c r="B173" s="1741" t="s">
        <v>377</v>
      </c>
      <c r="C173" s="1742" t="s">
        <v>83</v>
      </c>
      <c r="D173" s="1312" t="s">
        <v>783</v>
      </c>
      <c r="E173" s="1368">
        <v>7642000</v>
      </c>
      <c r="F173" s="1666">
        <f>SUM(E173:E174)</f>
        <v>8392000</v>
      </c>
      <c r="G173" s="1314">
        <v>7642000</v>
      </c>
      <c r="H173" s="1668">
        <f>SUM(G173:G174)</f>
        <v>8392000</v>
      </c>
      <c r="I173" s="1335">
        <v>113846.87</v>
      </c>
      <c r="J173" s="1736">
        <f>SUM(I173:I174)</f>
        <v>113846.87</v>
      </c>
      <c r="K173" s="1336">
        <f t="shared" si="15"/>
        <v>1.4897522899764459E-2</v>
      </c>
      <c r="L173" s="1337">
        <f t="shared" si="16"/>
        <v>1.4897522899764459E-2</v>
      </c>
    </row>
    <row r="174" spans="1:12" ht="45" customHeight="1" thickBot="1">
      <c r="A174" s="1740"/>
      <c r="B174" s="1744"/>
      <c r="C174" s="1745"/>
      <c r="D174" s="1318" t="s">
        <v>782</v>
      </c>
      <c r="E174" s="1370">
        <v>750000</v>
      </c>
      <c r="F174" s="1667"/>
      <c r="G174" s="1320">
        <v>750000</v>
      </c>
      <c r="H174" s="1669"/>
      <c r="I174" s="1373">
        <v>0</v>
      </c>
      <c r="J174" s="1737"/>
      <c r="K174" s="1374">
        <v>0</v>
      </c>
      <c r="L174" s="1375">
        <v>0</v>
      </c>
    </row>
    <row r="175" spans="1:12" ht="45" customHeight="1">
      <c r="A175" s="1738">
        <v>51</v>
      </c>
      <c r="B175" s="1535" t="s">
        <v>352</v>
      </c>
      <c r="C175" s="1378" t="s">
        <v>353</v>
      </c>
      <c r="D175" s="1312" t="s">
        <v>779</v>
      </c>
      <c r="E175" s="1368"/>
      <c r="F175" s="1746"/>
      <c r="G175" s="1314">
        <v>29175673.469999999</v>
      </c>
      <c r="H175" s="1668">
        <f>SUM(G175:G180)</f>
        <v>1608605735.98</v>
      </c>
      <c r="I175" s="1335">
        <v>5405651.96</v>
      </c>
      <c r="J175" s="1736">
        <f>SUM(I175:I180)</f>
        <v>285966132.14000005</v>
      </c>
      <c r="K175" s="1316">
        <v>0</v>
      </c>
      <c r="L175" s="1337">
        <f>I175/G175</f>
        <v>0.1852794234744361</v>
      </c>
    </row>
    <row r="176" spans="1:12" ht="45" customHeight="1">
      <c r="A176" s="1739"/>
      <c r="B176" s="1732" t="s">
        <v>377</v>
      </c>
      <c r="C176" s="1743" t="s">
        <v>83</v>
      </c>
      <c r="D176" s="1345" t="s">
        <v>821</v>
      </c>
      <c r="E176" s="1369"/>
      <c r="F176" s="1747"/>
      <c r="G176" s="1347">
        <v>352000</v>
      </c>
      <c r="H176" s="1690"/>
      <c r="I176" s="1348">
        <v>28223.78</v>
      </c>
      <c r="J176" s="1729"/>
      <c r="K176" s="1358">
        <v>0</v>
      </c>
      <c r="L176" s="1350">
        <f>I176/G176</f>
        <v>8.0181193181818183E-2</v>
      </c>
    </row>
    <row r="177" spans="1:12" ht="45" customHeight="1">
      <c r="A177" s="1739"/>
      <c r="B177" s="1732"/>
      <c r="C177" s="1743"/>
      <c r="D177" s="1372" t="s">
        <v>822</v>
      </c>
      <c r="E177" s="1369"/>
      <c r="F177" s="1747"/>
      <c r="G177" s="1347">
        <v>219000</v>
      </c>
      <c r="H177" s="1690"/>
      <c r="I177" s="1348">
        <v>29200</v>
      </c>
      <c r="J177" s="1729"/>
      <c r="K177" s="1358">
        <v>0</v>
      </c>
      <c r="L177" s="1350">
        <f>I177/G177</f>
        <v>0.13333333333333333</v>
      </c>
    </row>
    <row r="178" spans="1:12" ht="45" customHeight="1">
      <c r="A178" s="1739"/>
      <c r="B178" s="1732" t="s">
        <v>413</v>
      </c>
      <c r="C178" s="1734" t="s">
        <v>584</v>
      </c>
      <c r="D178" s="1345" t="s">
        <v>821</v>
      </c>
      <c r="E178" s="1369"/>
      <c r="F178" s="1747"/>
      <c r="G178" s="1347">
        <v>18751386.91</v>
      </c>
      <c r="H178" s="1690"/>
      <c r="I178" s="1360">
        <v>0</v>
      </c>
      <c r="J178" s="1729"/>
      <c r="K178" s="1358">
        <v>0</v>
      </c>
      <c r="L178" s="1361">
        <v>0</v>
      </c>
    </row>
    <row r="179" spans="1:12" ht="45" customHeight="1">
      <c r="A179" s="1739"/>
      <c r="B179" s="1732"/>
      <c r="C179" s="1734"/>
      <c r="D179" s="1372" t="s">
        <v>822</v>
      </c>
      <c r="E179" s="1369"/>
      <c r="F179" s="1747"/>
      <c r="G179" s="1347">
        <v>235089</v>
      </c>
      <c r="H179" s="1690"/>
      <c r="I179" s="1360">
        <v>0</v>
      </c>
      <c r="J179" s="1729"/>
      <c r="K179" s="1358">
        <v>0</v>
      </c>
      <c r="L179" s="1361">
        <v>0</v>
      </c>
    </row>
    <row r="180" spans="1:12" ht="45" customHeight="1" thickBot="1">
      <c r="A180" s="1740"/>
      <c r="B180" s="1744"/>
      <c r="C180" s="1749"/>
      <c r="D180" s="1318" t="s">
        <v>779</v>
      </c>
      <c r="E180" s="1370"/>
      <c r="F180" s="1748"/>
      <c r="G180" s="1320">
        <v>1559872586.5999999</v>
      </c>
      <c r="H180" s="1669"/>
      <c r="I180" s="1321">
        <v>280503056.40000004</v>
      </c>
      <c r="J180" s="1737"/>
      <c r="K180" s="1374">
        <v>0</v>
      </c>
      <c r="L180" s="1323">
        <f>I180/G180</f>
        <v>0.17982433873743675</v>
      </c>
    </row>
    <row r="181" spans="1:12" ht="45" customHeight="1">
      <c r="A181" s="1765" t="s">
        <v>164</v>
      </c>
      <c r="B181" s="1741" t="s">
        <v>387</v>
      </c>
      <c r="C181" s="1768" t="s">
        <v>579</v>
      </c>
      <c r="D181" s="1378" t="s">
        <v>822</v>
      </c>
      <c r="E181" s="1368">
        <v>5038000</v>
      </c>
      <c r="F181" s="1666">
        <f>SUM(E181:E183)</f>
        <v>17011000</v>
      </c>
      <c r="G181" s="1314">
        <v>5038000</v>
      </c>
      <c r="H181" s="1668">
        <f>SUM(G181:G183)</f>
        <v>17011000</v>
      </c>
      <c r="I181" s="1315">
        <v>0</v>
      </c>
      <c r="J181" s="1736">
        <f>I181+I183+I182</f>
        <v>3122972.7699999996</v>
      </c>
      <c r="K181" s="1316">
        <v>0</v>
      </c>
      <c r="L181" s="1317">
        <v>0</v>
      </c>
    </row>
    <row r="182" spans="1:12" ht="45" customHeight="1">
      <c r="A182" s="1766"/>
      <c r="B182" s="1732"/>
      <c r="C182" s="1734"/>
      <c r="D182" s="1345" t="s">
        <v>779</v>
      </c>
      <c r="E182" s="1369">
        <v>10331000</v>
      </c>
      <c r="F182" s="1689"/>
      <c r="G182" s="1347">
        <v>10331000</v>
      </c>
      <c r="H182" s="1690"/>
      <c r="I182" s="1348">
        <v>2761797.55</v>
      </c>
      <c r="J182" s="1729"/>
      <c r="K182" s="1349">
        <f t="shared" ref="K182:K192" si="17">I182/E182</f>
        <v>0.26733109573129415</v>
      </c>
      <c r="L182" s="1350">
        <f t="shared" ref="L182:L198" si="18">I182/G182</f>
        <v>0.26733109573129415</v>
      </c>
    </row>
    <row r="183" spans="1:12" ht="45" customHeight="1" thickBot="1">
      <c r="A183" s="1767"/>
      <c r="B183" s="1744"/>
      <c r="C183" s="1749"/>
      <c r="D183" s="1318" t="s">
        <v>782</v>
      </c>
      <c r="E183" s="1370">
        <v>1642000</v>
      </c>
      <c r="F183" s="1667"/>
      <c r="G183" s="1320">
        <v>1642000</v>
      </c>
      <c r="H183" s="1669"/>
      <c r="I183" s="1321">
        <v>361175.22</v>
      </c>
      <c r="J183" s="1737"/>
      <c r="K183" s="1322">
        <f t="shared" si="17"/>
        <v>0.21996054811205845</v>
      </c>
      <c r="L183" s="1323">
        <f t="shared" si="18"/>
        <v>0.21996054811205845</v>
      </c>
    </row>
    <row r="184" spans="1:12" ht="45" customHeight="1">
      <c r="A184" s="1752">
        <v>58</v>
      </c>
      <c r="B184" s="1755">
        <v>720</v>
      </c>
      <c r="C184" s="1757" t="s">
        <v>375</v>
      </c>
      <c r="D184" s="1401" t="s">
        <v>783</v>
      </c>
      <c r="E184" s="1402">
        <v>1992000</v>
      </c>
      <c r="F184" s="1759">
        <f>SUM(E184:E188)</f>
        <v>19451000</v>
      </c>
      <c r="G184" s="1341">
        <v>1992000</v>
      </c>
      <c r="H184" s="1702">
        <f>SUM(G184:G188)</f>
        <v>24822643</v>
      </c>
      <c r="I184" s="1342">
        <v>749641.09000000008</v>
      </c>
      <c r="J184" s="1706">
        <f>SUM(I184:I188)</f>
        <v>8943492.5199999996</v>
      </c>
      <c r="K184" s="1403">
        <f t="shared" si="17"/>
        <v>0.37632584839357436</v>
      </c>
      <c r="L184" s="1404">
        <f t="shared" si="18"/>
        <v>0.37632584839357436</v>
      </c>
    </row>
    <row r="185" spans="1:12" ht="45" customHeight="1">
      <c r="A185" s="1753"/>
      <c r="B185" s="1756"/>
      <c r="C185" s="1758"/>
      <c r="D185" s="1405" t="s">
        <v>782</v>
      </c>
      <c r="E185" s="1406">
        <v>641000</v>
      </c>
      <c r="F185" s="1760"/>
      <c r="G185" s="1347">
        <v>641000</v>
      </c>
      <c r="H185" s="1690"/>
      <c r="I185" s="1348">
        <v>156636.01</v>
      </c>
      <c r="J185" s="1762"/>
      <c r="K185" s="1407">
        <f t="shared" si="17"/>
        <v>0.24436195007800313</v>
      </c>
      <c r="L185" s="1408">
        <f t="shared" si="18"/>
        <v>0.24436195007800313</v>
      </c>
    </row>
    <row r="186" spans="1:12" ht="45" customHeight="1">
      <c r="A186" s="1753"/>
      <c r="B186" s="1756">
        <v>750</v>
      </c>
      <c r="C186" s="1758" t="s">
        <v>83</v>
      </c>
      <c r="D186" s="1405" t="s">
        <v>779</v>
      </c>
      <c r="E186" s="1406">
        <v>3282000</v>
      </c>
      <c r="F186" s="1760"/>
      <c r="G186" s="1347">
        <v>8653643</v>
      </c>
      <c r="H186" s="1690"/>
      <c r="I186" s="1348">
        <v>6245710.0700000003</v>
      </c>
      <c r="J186" s="1762"/>
      <c r="K186" s="1407">
        <f t="shared" si="17"/>
        <v>1.9030195216331507</v>
      </c>
      <c r="L186" s="1408">
        <f t="shared" si="18"/>
        <v>0.72174344030600757</v>
      </c>
    </row>
    <row r="187" spans="1:12" ht="45" customHeight="1">
      <c r="A187" s="1753"/>
      <c r="B187" s="1756"/>
      <c r="C187" s="1758"/>
      <c r="D187" s="1405" t="s">
        <v>783</v>
      </c>
      <c r="E187" s="1406">
        <v>7734000</v>
      </c>
      <c r="F187" s="1760"/>
      <c r="G187" s="1347">
        <v>7734000</v>
      </c>
      <c r="H187" s="1690"/>
      <c r="I187" s="1348">
        <v>808175.37999999989</v>
      </c>
      <c r="J187" s="1762"/>
      <c r="K187" s="1407">
        <f t="shared" si="17"/>
        <v>0.10449642875614169</v>
      </c>
      <c r="L187" s="1408">
        <f t="shared" si="18"/>
        <v>0.10449642875614169</v>
      </c>
    </row>
    <row r="188" spans="1:12" ht="45" customHeight="1" thickBot="1">
      <c r="A188" s="1754"/>
      <c r="B188" s="1763"/>
      <c r="C188" s="1764"/>
      <c r="D188" s="1409" t="s">
        <v>782</v>
      </c>
      <c r="E188" s="1410">
        <v>5802000</v>
      </c>
      <c r="F188" s="1761"/>
      <c r="G188" s="1353">
        <v>5802000</v>
      </c>
      <c r="H188" s="1703"/>
      <c r="I188" s="1354">
        <v>983329.97</v>
      </c>
      <c r="J188" s="1707"/>
      <c r="K188" s="1411">
        <f t="shared" si="17"/>
        <v>0.16948120820406756</v>
      </c>
      <c r="L188" s="1412">
        <f t="shared" si="18"/>
        <v>0.16948120820406756</v>
      </c>
    </row>
    <row r="189" spans="1:12" ht="45" customHeight="1" thickBot="1">
      <c r="A189" s="1302">
        <v>61</v>
      </c>
      <c r="B189" s="1413">
        <v>750</v>
      </c>
      <c r="C189" s="1304" t="s">
        <v>83</v>
      </c>
      <c r="D189" s="1414" t="s">
        <v>783</v>
      </c>
      <c r="E189" s="1306">
        <v>1070000</v>
      </c>
      <c r="F189" s="1306">
        <f>E189</f>
        <v>1070000</v>
      </c>
      <c r="G189" s="1308">
        <v>6097799</v>
      </c>
      <c r="H189" s="1308">
        <f>G189</f>
        <v>6097799</v>
      </c>
      <c r="I189" s="1308">
        <v>3416510.1399999997</v>
      </c>
      <c r="J189" s="1309">
        <f>I189</f>
        <v>3416510.1399999997</v>
      </c>
      <c r="K189" s="1310">
        <f t="shared" si="17"/>
        <v>3.1930001308411211</v>
      </c>
      <c r="L189" s="1311">
        <f t="shared" si="18"/>
        <v>0.56028579164383729</v>
      </c>
    </row>
    <row r="190" spans="1:12" ht="45" customHeight="1">
      <c r="A190" s="1750">
        <v>62</v>
      </c>
      <c r="B190" s="1389" t="s">
        <v>354</v>
      </c>
      <c r="C190" s="1380" t="s">
        <v>355</v>
      </c>
      <c r="D190" s="1339" t="s">
        <v>801</v>
      </c>
      <c r="E190" s="1381">
        <v>220647000</v>
      </c>
      <c r="F190" s="1700">
        <f>E190+E191</f>
        <v>222275000</v>
      </c>
      <c r="G190" s="1341">
        <v>220647000</v>
      </c>
      <c r="H190" s="1702">
        <f>SUM(G190:G191)</f>
        <v>222275000</v>
      </c>
      <c r="I190" s="1342">
        <v>57698112.960000001</v>
      </c>
      <c r="J190" s="1728">
        <f>SUM(I190:I191)</f>
        <v>58026945.770000003</v>
      </c>
      <c r="K190" s="1343">
        <f t="shared" si="17"/>
        <v>0.26149511645297691</v>
      </c>
      <c r="L190" s="1344">
        <f t="shared" si="18"/>
        <v>0.26149511645297691</v>
      </c>
    </row>
    <row r="191" spans="1:12" ht="45" customHeight="1" thickBot="1">
      <c r="A191" s="1751"/>
      <c r="B191" s="1415">
        <v>750</v>
      </c>
      <c r="C191" s="1382" t="s">
        <v>83</v>
      </c>
      <c r="D191" s="1351" t="s">
        <v>801</v>
      </c>
      <c r="E191" s="1383">
        <v>1628000</v>
      </c>
      <c r="F191" s="1701"/>
      <c r="G191" s="1353">
        <v>1628000</v>
      </c>
      <c r="H191" s="1703"/>
      <c r="I191" s="1353">
        <v>328832.81</v>
      </c>
      <c r="J191" s="1730"/>
      <c r="K191" s="1355">
        <f t="shared" si="17"/>
        <v>0.20198575552825554</v>
      </c>
      <c r="L191" s="1356">
        <f t="shared" si="18"/>
        <v>0.20198575552825554</v>
      </c>
    </row>
    <row r="192" spans="1:12" ht="45" customHeight="1">
      <c r="A192" s="1738">
        <v>64</v>
      </c>
      <c r="B192" s="1771">
        <v>750</v>
      </c>
      <c r="C192" s="1773" t="s">
        <v>83</v>
      </c>
      <c r="D192" s="1312" t="s">
        <v>783</v>
      </c>
      <c r="E192" s="1368">
        <v>4001000</v>
      </c>
      <c r="F192" s="1666">
        <f>SUM(E192:E193)</f>
        <v>4001000</v>
      </c>
      <c r="G192" s="1314">
        <v>4001000</v>
      </c>
      <c r="H192" s="1775">
        <f>SUM(G192:G193)</f>
        <v>5254991</v>
      </c>
      <c r="I192" s="1314">
        <v>676797.25</v>
      </c>
      <c r="J192" s="1666">
        <f>SUM(I192:I193)</f>
        <v>1786578.75</v>
      </c>
      <c r="K192" s="1336">
        <f t="shared" si="17"/>
        <v>0.16915702324418896</v>
      </c>
      <c r="L192" s="1337">
        <f t="shared" si="18"/>
        <v>0.16915702324418896</v>
      </c>
    </row>
    <row r="193" spans="1:12" ht="45" customHeight="1" thickBot="1">
      <c r="A193" s="1740"/>
      <c r="B193" s="1772"/>
      <c r="C193" s="1774"/>
      <c r="D193" s="1318" t="s">
        <v>796</v>
      </c>
      <c r="E193" s="1370"/>
      <c r="F193" s="1667"/>
      <c r="G193" s="1320">
        <v>1253991</v>
      </c>
      <c r="H193" s="1776"/>
      <c r="I193" s="1320">
        <v>1109781.5</v>
      </c>
      <c r="J193" s="1667"/>
      <c r="K193" s="1416">
        <v>0</v>
      </c>
      <c r="L193" s="1323">
        <f t="shared" si="18"/>
        <v>0.88499957336216928</v>
      </c>
    </row>
    <row r="194" spans="1:12" ht="45" customHeight="1" thickBot="1">
      <c r="A194" s="1417">
        <v>69</v>
      </c>
      <c r="B194" s="1418" t="s">
        <v>367</v>
      </c>
      <c r="C194" s="1419" t="s">
        <v>368</v>
      </c>
      <c r="D194" s="1366" t="s">
        <v>779</v>
      </c>
      <c r="E194" s="1328">
        <v>860000</v>
      </c>
      <c r="F194" s="1328">
        <f>E194</f>
        <v>860000</v>
      </c>
      <c r="G194" s="1329">
        <v>860000</v>
      </c>
      <c r="H194" s="1329">
        <f>G194</f>
        <v>860000</v>
      </c>
      <c r="I194" s="1330">
        <v>185881.66999999998</v>
      </c>
      <c r="J194" s="1420">
        <f>I194</f>
        <v>185881.66999999998</v>
      </c>
      <c r="K194" s="1332">
        <f>I194/E194</f>
        <v>0.21614147674418602</v>
      </c>
      <c r="L194" s="1333">
        <f t="shared" si="18"/>
        <v>0.21614147674418602</v>
      </c>
    </row>
    <row r="195" spans="1:12" ht="45" customHeight="1">
      <c r="A195" s="1769">
        <v>71</v>
      </c>
      <c r="B195" s="1741" t="s">
        <v>377</v>
      </c>
      <c r="C195" s="1742" t="s">
        <v>83</v>
      </c>
      <c r="D195" s="1312" t="s">
        <v>779</v>
      </c>
      <c r="E195" s="1368">
        <v>6395000</v>
      </c>
      <c r="F195" s="1666">
        <f>E196+E195</f>
        <v>6568000</v>
      </c>
      <c r="G195" s="1314">
        <v>8828614</v>
      </c>
      <c r="H195" s="1668">
        <f>SUM(G195:G196)</f>
        <v>9001614</v>
      </c>
      <c r="I195" s="1335">
        <v>3030072.5300000003</v>
      </c>
      <c r="J195" s="1691">
        <f>SUM(I195:I196)</f>
        <v>3052325.5300000003</v>
      </c>
      <c r="K195" s="1336">
        <f>I195/E195</f>
        <v>0.4738190039093042</v>
      </c>
      <c r="L195" s="1337">
        <f t="shared" si="18"/>
        <v>0.34321044390433203</v>
      </c>
    </row>
    <row r="196" spans="1:12" ht="45" customHeight="1" thickBot="1">
      <c r="A196" s="1770"/>
      <c r="B196" s="1744"/>
      <c r="C196" s="1745"/>
      <c r="D196" s="1318" t="s">
        <v>782</v>
      </c>
      <c r="E196" s="1370">
        <v>173000</v>
      </c>
      <c r="F196" s="1667"/>
      <c r="G196" s="1320">
        <v>173000</v>
      </c>
      <c r="H196" s="1669"/>
      <c r="I196" s="1321">
        <v>22253</v>
      </c>
      <c r="J196" s="1693"/>
      <c r="K196" s="1322">
        <f>I196/E196</f>
        <v>0.1286300578034682</v>
      </c>
      <c r="L196" s="1323">
        <f t="shared" si="18"/>
        <v>0.1286300578034682</v>
      </c>
    </row>
    <row r="197" spans="1:12" ht="45" customHeight="1" thickBot="1">
      <c r="A197" s="1421">
        <v>76</v>
      </c>
      <c r="B197" s="1418" t="s">
        <v>367</v>
      </c>
      <c r="C197" s="1419" t="s">
        <v>368</v>
      </c>
      <c r="D197" s="1366" t="s">
        <v>783</v>
      </c>
      <c r="E197" s="1328">
        <v>646000</v>
      </c>
      <c r="F197" s="1328">
        <f>E197</f>
        <v>646000</v>
      </c>
      <c r="G197" s="1329">
        <v>646000</v>
      </c>
      <c r="H197" s="1329">
        <f>G197</f>
        <v>646000</v>
      </c>
      <c r="I197" s="1330">
        <v>19986.22</v>
      </c>
      <c r="J197" s="1420">
        <f>I197</f>
        <v>19986.22</v>
      </c>
      <c r="K197" s="1332">
        <f>I197/E197</f>
        <v>3.093842105263158E-2</v>
      </c>
      <c r="L197" s="1333">
        <f t="shared" si="18"/>
        <v>3.093842105263158E-2</v>
      </c>
    </row>
    <row r="198" spans="1:12" ht="45" customHeight="1" thickBot="1">
      <c r="A198" s="1422">
        <v>80</v>
      </c>
      <c r="B198" s="1303" t="s">
        <v>377</v>
      </c>
      <c r="C198" s="1423" t="s">
        <v>83</v>
      </c>
      <c r="D198" s="1305" t="s">
        <v>788</v>
      </c>
      <c r="E198" s="1306"/>
      <c r="F198" s="1306"/>
      <c r="G198" s="1308">
        <v>5488800</v>
      </c>
      <c r="H198" s="1308">
        <f>G198</f>
        <v>5488800</v>
      </c>
      <c r="I198" s="1424">
        <v>827027.95</v>
      </c>
      <c r="J198" s="1425">
        <f>I198</f>
        <v>827027.95</v>
      </c>
      <c r="K198" s="1426">
        <v>0</v>
      </c>
      <c r="L198" s="1311">
        <f t="shared" si="18"/>
        <v>0.15067554838944761</v>
      </c>
    </row>
    <row r="199" spans="1:12" ht="45" customHeight="1">
      <c r="A199" s="1778">
        <v>83</v>
      </c>
      <c r="B199" s="1780">
        <v>758</v>
      </c>
      <c r="C199" s="1782" t="s">
        <v>401</v>
      </c>
      <c r="D199" s="1536" t="s">
        <v>826</v>
      </c>
      <c r="E199" s="1537">
        <v>33942705000</v>
      </c>
      <c r="F199" s="1784">
        <f>SUM(E199:E200)</f>
        <v>33973190000</v>
      </c>
      <c r="G199" s="1538">
        <v>33750838195</v>
      </c>
      <c r="H199" s="1786">
        <f>SUM(G199:G200)</f>
        <v>33765948434</v>
      </c>
      <c r="I199" s="1315">
        <v>0</v>
      </c>
      <c r="J199" s="1788">
        <f>SUM(I199:I200)</f>
        <v>0</v>
      </c>
      <c r="K199" s="1539">
        <v>0</v>
      </c>
      <c r="L199" s="1540">
        <v>0</v>
      </c>
    </row>
    <row r="200" spans="1:12" ht="45" customHeight="1" thickBot="1">
      <c r="A200" s="1779"/>
      <c r="B200" s="1781"/>
      <c r="C200" s="1783"/>
      <c r="D200" s="1541" t="s">
        <v>827</v>
      </c>
      <c r="E200" s="1542">
        <v>30485000</v>
      </c>
      <c r="F200" s="1785"/>
      <c r="G200" s="1543">
        <v>15110239</v>
      </c>
      <c r="H200" s="1787"/>
      <c r="I200" s="1373">
        <v>0</v>
      </c>
      <c r="J200" s="1789"/>
      <c r="K200" s="1416">
        <v>0</v>
      </c>
      <c r="L200" s="1544">
        <v>0</v>
      </c>
    </row>
    <row r="201" spans="1:12" ht="45" customHeight="1">
      <c r="A201" s="1769">
        <v>88</v>
      </c>
      <c r="B201" s="1741" t="s">
        <v>390</v>
      </c>
      <c r="C201" s="1742" t="s">
        <v>391</v>
      </c>
      <c r="D201" s="1312" t="s">
        <v>779</v>
      </c>
      <c r="E201" s="1368">
        <v>433000</v>
      </c>
      <c r="F201" s="1666">
        <f>SUM(E201:E203)</f>
        <v>3552000</v>
      </c>
      <c r="G201" s="1314">
        <v>1031780</v>
      </c>
      <c r="H201" s="1668">
        <f>SUM(G201:G203)</f>
        <v>4150780</v>
      </c>
      <c r="I201" s="1335">
        <v>730546.97</v>
      </c>
      <c r="J201" s="1736">
        <f>SUM(I201:I203)</f>
        <v>1919778.67</v>
      </c>
      <c r="K201" s="1336">
        <f>I201/E201</f>
        <v>1.6871754503464202</v>
      </c>
      <c r="L201" s="1337">
        <f>I201/G201</f>
        <v>0.70804529066273814</v>
      </c>
    </row>
    <row r="202" spans="1:12" ht="45" customHeight="1">
      <c r="A202" s="1777"/>
      <c r="B202" s="1732"/>
      <c r="C202" s="1743"/>
      <c r="D202" s="1345" t="s">
        <v>783</v>
      </c>
      <c r="E202" s="1369">
        <v>2096000</v>
      </c>
      <c r="F202" s="1689"/>
      <c r="G202" s="1347">
        <v>2096000</v>
      </c>
      <c r="H202" s="1690"/>
      <c r="I202" s="1348">
        <v>322521.96000000002</v>
      </c>
      <c r="J202" s="1729"/>
      <c r="K202" s="1349">
        <f>I202/E202</f>
        <v>0.15387498091603055</v>
      </c>
      <c r="L202" s="1350">
        <f>I202/G202</f>
        <v>0.15387498091603055</v>
      </c>
    </row>
    <row r="203" spans="1:12" ht="45" customHeight="1" thickBot="1">
      <c r="A203" s="1770"/>
      <c r="B203" s="1744"/>
      <c r="C203" s="1745"/>
      <c r="D203" s="1318" t="s">
        <v>782</v>
      </c>
      <c r="E203" s="1370">
        <v>1023000</v>
      </c>
      <c r="F203" s="1667"/>
      <c r="G203" s="1320">
        <v>1023000</v>
      </c>
      <c r="H203" s="1669"/>
      <c r="I203" s="1321">
        <v>866709.74</v>
      </c>
      <c r="J203" s="1737"/>
      <c r="K203" s="1322">
        <f>I203/E203</f>
        <v>0.84722359726295204</v>
      </c>
      <c r="L203" s="1323">
        <f>I203/G203</f>
        <v>0.84722359726295204</v>
      </c>
    </row>
    <row r="204" spans="1:12" ht="45" customHeight="1">
      <c r="A204" s="1722" t="s">
        <v>828</v>
      </c>
      <c r="B204" s="1796" t="s">
        <v>387</v>
      </c>
      <c r="C204" s="1797" t="s">
        <v>579</v>
      </c>
      <c r="D204" s="1339" t="s">
        <v>779</v>
      </c>
      <c r="E204" s="1381">
        <v>9884000</v>
      </c>
      <c r="F204" s="1700">
        <f>E204+E205+E206</f>
        <v>13225000</v>
      </c>
      <c r="G204" s="1341">
        <v>13325786</v>
      </c>
      <c r="H204" s="1702">
        <f>SUM(G204:G206)</f>
        <v>16666786</v>
      </c>
      <c r="I204" s="1342">
        <v>3441786</v>
      </c>
      <c r="J204" s="1728">
        <f>SUM(I204:I206)</f>
        <v>3441786</v>
      </c>
      <c r="K204" s="1343">
        <f>I204/E204</f>
        <v>0.34821792796438689</v>
      </c>
      <c r="L204" s="1429">
        <v>1</v>
      </c>
    </row>
    <row r="205" spans="1:12" ht="45" customHeight="1">
      <c r="A205" s="1709"/>
      <c r="B205" s="1732"/>
      <c r="C205" s="1734"/>
      <c r="D205" s="1345" t="s">
        <v>786</v>
      </c>
      <c r="E205" s="1369">
        <v>2550000</v>
      </c>
      <c r="F205" s="1689"/>
      <c r="G205" s="1347">
        <v>2550000</v>
      </c>
      <c r="H205" s="1690"/>
      <c r="I205" s="1360">
        <v>0</v>
      </c>
      <c r="J205" s="1729"/>
      <c r="K205" s="1358">
        <v>0</v>
      </c>
      <c r="L205" s="1361">
        <v>0</v>
      </c>
    </row>
    <row r="206" spans="1:12" ht="45" customHeight="1" thickBot="1">
      <c r="A206" s="1723"/>
      <c r="B206" s="1397" t="s">
        <v>403</v>
      </c>
      <c r="C206" s="1430" t="s">
        <v>404</v>
      </c>
      <c r="D206" s="1351" t="s">
        <v>779</v>
      </c>
      <c r="E206" s="1383">
        <v>791000</v>
      </c>
      <c r="F206" s="1701"/>
      <c r="G206" s="1353">
        <v>791000</v>
      </c>
      <c r="H206" s="1703"/>
      <c r="I206" s="1428">
        <v>0</v>
      </c>
      <c r="J206" s="1730"/>
      <c r="K206" s="1400">
        <v>0</v>
      </c>
      <c r="L206" s="1431">
        <v>0</v>
      </c>
    </row>
    <row r="207" spans="1:12" ht="45" customHeight="1" thickBot="1">
      <c r="A207" s="1302" t="s">
        <v>829</v>
      </c>
      <c r="B207" s="1303" t="s">
        <v>387</v>
      </c>
      <c r="C207" s="1432" t="s">
        <v>579</v>
      </c>
      <c r="D207" s="1305" t="s">
        <v>779</v>
      </c>
      <c r="E207" s="1306">
        <v>89000</v>
      </c>
      <c r="F207" s="1306">
        <f>E207</f>
        <v>89000</v>
      </c>
      <c r="G207" s="1308">
        <v>801806</v>
      </c>
      <c r="H207" s="1308">
        <f>G207</f>
        <v>801806</v>
      </c>
      <c r="I207" s="1308">
        <v>712805.17</v>
      </c>
      <c r="J207" s="1425">
        <f>I207</f>
        <v>712805.17</v>
      </c>
      <c r="K207" s="1310">
        <f>I207/E207</f>
        <v>8.0090468539325848</v>
      </c>
      <c r="L207" s="1311">
        <f>I207/G207</f>
        <v>0.88899954602484899</v>
      </c>
    </row>
    <row r="208" spans="1:12" ht="45" customHeight="1">
      <c r="A208" s="1722" t="s">
        <v>830</v>
      </c>
      <c r="B208" s="1393" t="s">
        <v>354</v>
      </c>
      <c r="C208" s="1433" t="s">
        <v>355</v>
      </c>
      <c r="D208" s="1339" t="s">
        <v>801</v>
      </c>
      <c r="E208" s="1381">
        <v>236000</v>
      </c>
      <c r="F208" s="1790">
        <f>E208</f>
        <v>236000</v>
      </c>
      <c r="G208" s="1341">
        <v>236000</v>
      </c>
      <c r="H208" s="1792">
        <f>SUM(G208:G209)</f>
        <v>3677786</v>
      </c>
      <c r="I208" s="1427">
        <v>0</v>
      </c>
      <c r="J208" s="1794">
        <f>SUM(I208:I209)</f>
        <v>3441786</v>
      </c>
      <c r="K208" s="1399">
        <v>0</v>
      </c>
      <c r="L208" s="1434">
        <v>0</v>
      </c>
    </row>
    <row r="209" spans="1:12" ht="45" customHeight="1" thickBot="1">
      <c r="A209" s="1723"/>
      <c r="B209" s="1397" t="s">
        <v>387</v>
      </c>
      <c r="C209" s="1398" t="s">
        <v>579</v>
      </c>
      <c r="D209" s="1351" t="s">
        <v>779</v>
      </c>
      <c r="E209" s="1383"/>
      <c r="F209" s="1791"/>
      <c r="G209" s="1353">
        <v>3441786</v>
      </c>
      <c r="H209" s="1793"/>
      <c r="I209" s="1353">
        <v>3441786</v>
      </c>
      <c r="J209" s="1795"/>
      <c r="K209" s="1400">
        <v>0</v>
      </c>
      <c r="L209" s="1356">
        <f>I209/G209</f>
        <v>1</v>
      </c>
    </row>
    <row r="210" spans="1:12" ht="45" customHeight="1">
      <c r="A210" s="1708" t="s">
        <v>831</v>
      </c>
      <c r="B210" s="1390" t="s">
        <v>354</v>
      </c>
      <c r="C210" s="1391" t="s">
        <v>355</v>
      </c>
      <c r="D210" s="1312" t="s">
        <v>801</v>
      </c>
      <c r="E210" s="1368">
        <v>99000</v>
      </c>
      <c r="F210" s="1666">
        <f>E210+E212</f>
        <v>673000</v>
      </c>
      <c r="G210" s="1314">
        <v>99000</v>
      </c>
      <c r="H210" s="1668">
        <f>SUM(G210:G212)</f>
        <v>9470365</v>
      </c>
      <c r="I210" s="1315">
        <v>0</v>
      </c>
      <c r="J210" s="1736">
        <f>SUM(I210:I212)</f>
        <v>8301003.0499999998</v>
      </c>
      <c r="K210" s="1316">
        <v>0</v>
      </c>
      <c r="L210" s="1317">
        <v>0</v>
      </c>
    </row>
    <row r="211" spans="1:12" ht="45" customHeight="1">
      <c r="A211" s="1709"/>
      <c r="B211" s="1395" t="s">
        <v>377</v>
      </c>
      <c r="C211" s="1396" t="s">
        <v>83</v>
      </c>
      <c r="D211" s="1345" t="s">
        <v>779</v>
      </c>
      <c r="E211" s="1369"/>
      <c r="F211" s="1689"/>
      <c r="G211" s="1347">
        <v>1916950</v>
      </c>
      <c r="H211" s="1690"/>
      <c r="I211" s="1348">
        <v>846588.05</v>
      </c>
      <c r="J211" s="1729"/>
      <c r="K211" s="1358">
        <v>0</v>
      </c>
      <c r="L211" s="1350">
        <f>I211/G211</f>
        <v>0.44163282819061533</v>
      </c>
    </row>
    <row r="212" spans="1:12" ht="45" customHeight="1" thickBot="1">
      <c r="A212" s="1710"/>
      <c r="B212" s="1392" t="s">
        <v>387</v>
      </c>
      <c r="C212" s="1435" t="s">
        <v>579</v>
      </c>
      <c r="D212" s="1318" t="s">
        <v>779</v>
      </c>
      <c r="E212" s="1370">
        <v>574000</v>
      </c>
      <c r="F212" s="1667"/>
      <c r="G212" s="1320">
        <v>7454415</v>
      </c>
      <c r="H212" s="1669"/>
      <c r="I212" s="1321">
        <v>7454415</v>
      </c>
      <c r="J212" s="1737"/>
      <c r="K212" s="1322">
        <f>I212/E212</f>
        <v>12.986785714285714</v>
      </c>
      <c r="L212" s="1323">
        <f>I212/G212</f>
        <v>1</v>
      </c>
    </row>
    <row r="213" spans="1:12" ht="45" customHeight="1">
      <c r="A213" s="1722" t="s">
        <v>832</v>
      </c>
      <c r="B213" s="1393" t="s">
        <v>354</v>
      </c>
      <c r="C213" s="1433" t="s">
        <v>355</v>
      </c>
      <c r="D213" s="1339" t="s">
        <v>801</v>
      </c>
      <c r="E213" s="1381">
        <v>86000</v>
      </c>
      <c r="F213" s="1700">
        <f>E214+E213</f>
        <v>3086000</v>
      </c>
      <c r="G213" s="1341">
        <v>86000</v>
      </c>
      <c r="H213" s="1702">
        <f>SUM(G213:G214)</f>
        <v>3086000</v>
      </c>
      <c r="I213" s="1427">
        <v>0</v>
      </c>
      <c r="J213" s="1801">
        <f>SUM(I213:I214)</f>
        <v>0</v>
      </c>
      <c r="K213" s="1399">
        <v>0</v>
      </c>
      <c r="L213" s="1434">
        <v>0</v>
      </c>
    </row>
    <row r="214" spans="1:12" ht="45" customHeight="1" thickBot="1">
      <c r="A214" s="1723"/>
      <c r="B214" s="1397" t="s">
        <v>387</v>
      </c>
      <c r="C214" s="1398" t="s">
        <v>579</v>
      </c>
      <c r="D214" s="1351" t="s">
        <v>792</v>
      </c>
      <c r="E214" s="1383">
        <v>3000000</v>
      </c>
      <c r="F214" s="1701"/>
      <c r="G214" s="1353">
        <v>3000000</v>
      </c>
      <c r="H214" s="1703"/>
      <c r="I214" s="1428">
        <v>0</v>
      </c>
      <c r="J214" s="1802"/>
      <c r="K214" s="1400">
        <v>0</v>
      </c>
      <c r="L214" s="1431">
        <v>0</v>
      </c>
    </row>
    <row r="215" spans="1:12" ht="45" customHeight="1">
      <c r="A215" s="1708" t="s">
        <v>833</v>
      </c>
      <c r="B215" s="1390" t="s">
        <v>354</v>
      </c>
      <c r="C215" s="1391" t="s">
        <v>355</v>
      </c>
      <c r="D215" s="1312" t="s">
        <v>801</v>
      </c>
      <c r="E215" s="1368">
        <v>77000</v>
      </c>
      <c r="F215" s="1666">
        <f>SUM(E215:E218)</f>
        <v>257000</v>
      </c>
      <c r="G215" s="1314">
        <v>77000</v>
      </c>
      <c r="H215" s="1668">
        <f>SUM(G215:G218)</f>
        <v>2532911</v>
      </c>
      <c r="I215" s="1315">
        <v>0</v>
      </c>
      <c r="J215" s="1736">
        <f>SUM(I215:I218)</f>
        <v>1806855.34</v>
      </c>
      <c r="K215" s="1316">
        <v>0</v>
      </c>
      <c r="L215" s="1317">
        <v>0</v>
      </c>
    </row>
    <row r="216" spans="1:12" ht="45" customHeight="1">
      <c r="A216" s="1709"/>
      <c r="B216" s="1732" t="s">
        <v>377</v>
      </c>
      <c r="C216" s="1743" t="s">
        <v>83</v>
      </c>
      <c r="D216" s="1345" t="s">
        <v>779</v>
      </c>
      <c r="E216" s="1369"/>
      <c r="F216" s="1689"/>
      <c r="G216" s="1347">
        <v>1320324</v>
      </c>
      <c r="H216" s="1690"/>
      <c r="I216" s="1348">
        <v>778469.45000000007</v>
      </c>
      <c r="J216" s="1729"/>
      <c r="K216" s="1358">
        <v>0</v>
      </c>
      <c r="L216" s="1350">
        <f>I216/G216</f>
        <v>0.58960486213989904</v>
      </c>
    </row>
    <row r="217" spans="1:12" ht="45" customHeight="1">
      <c r="A217" s="1709"/>
      <c r="B217" s="1732"/>
      <c r="C217" s="1743"/>
      <c r="D217" s="1345" t="s">
        <v>783</v>
      </c>
      <c r="E217" s="1369">
        <v>180000</v>
      </c>
      <c r="F217" s="1689"/>
      <c r="G217" s="1347">
        <v>180000</v>
      </c>
      <c r="H217" s="1690"/>
      <c r="I217" s="1348">
        <v>72798.89</v>
      </c>
      <c r="J217" s="1729"/>
      <c r="K217" s="1349">
        <f>I217/E217</f>
        <v>0.4044382777777778</v>
      </c>
      <c r="L217" s="1350">
        <f>I217/G217</f>
        <v>0.4044382777777778</v>
      </c>
    </row>
    <row r="218" spans="1:12" ht="45" customHeight="1" thickBot="1">
      <c r="A218" s="1710"/>
      <c r="B218" s="1392" t="s">
        <v>387</v>
      </c>
      <c r="C218" s="1435" t="s">
        <v>579</v>
      </c>
      <c r="D218" s="1318" t="s">
        <v>779</v>
      </c>
      <c r="E218" s="1370"/>
      <c r="F218" s="1667"/>
      <c r="G218" s="1320">
        <v>955587</v>
      </c>
      <c r="H218" s="1669"/>
      <c r="I218" s="1321">
        <v>955587</v>
      </c>
      <c r="J218" s="1737"/>
      <c r="K218" s="1374">
        <v>0</v>
      </c>
      <c r="L218" s="1323">
        <f>I218/G218</f>
        <v>1</v>
      </c>
    </row>
    <row r="219" spans="1:12" ht="45" customHeight="1">
      <c r="A219" s="1722" t="s">
        <v>834</v>
      </c>
      <c r="B219" s="1393" t="s">
        <v>354</v>
      </c>
      <c r="C219" s="1433" t="s">
        <v>355</v>
      </c>
      <c r="D219" s="1339" t="s">
        <v>801</v>
      </c>
      <c r="E219" s="1381">
        <v>135000</v>
      </c>
      <c r="F219" s="1798">
        <f>SUM(E219:E221)</f>
        <v>135000</v>
      </c>
      <c r="G219" s="1341">
        <v>135000</v>
      </c>
      <c r="H219" s="1702">
        <f>SUM(G219:G221)</f>
        <v>1125437</v>
      </c>
      <c r="I219" s="1427">
        <v>0</v>
      </c>
      <c r="J219" s="1798">
        <f>SUM(I219:I221)</f>
        <v>982362</v>
      </c>
      <c r="K219" s="1399">
        <v>0</v>
      </c>
      <c r="L219" s="1434">
        <v>0</v>
      </c>
    </row>
    <row r="220" spans="1:12" ht="45" customHeight="1">
      <c r="A220" s="1709"/>
      <c r="B220" s="1395" t="s">
        <v>387</v>
      </c>
      <c r="C220" s="1436" t="s">
        <v>579</v>
      </c>
      <c r="D220" s="1345" t="s">
        <v>779</v>
      </c>
      <c r="E220" s="1369"/>
      <c r="F220" s="1799"/>
      <c r="G220" s="1347">
        <v>955587</v>
      </c>
      <c r="H220" s="1690"/>
      <c r="I220" s="1348">
        <v>955587</v>
      </c>
      <c r="J220" s="1799"/>
      <c r="K220" s="1358">
        <v>0</v>
      </c>
      <c r="L220" s="1350">
        <f t="shared" ref="L220:L225" si="19">I220/G220</f>
        <v>1</v>
      </c>
    </row>
    <row r="221" spans="1:12" ht="45" customHeight="1" thickBot="1">
      <c r="A221" s="1723"/>
      <c r="B221" s="1397" t="s">
        <v>403</v>
      </c>
      <c r="C221" s="1430" t="s">
        <v>404</v>
      </c>
      <c r="D221" s="1351" t="s">
        <v>779</v>
      </c>
      <c r="E221" s="1383"/>
      <c r="F221" s="1800"/>
      <c r="G221" s="1353">
        <v>34850</v>
      </c>
      <c r="H221" s="1703"/>
      <c r="I221" s="1354">
        <v>26775</v>
      </c>
      <c r="J221" s="1800"/>
      <c r="K221" s="1400">
        <v>0</v>
      </c>
      <c r="L221" s="1356">
        <f t="shared" si="19"/>
        <v>0.76829268292682928</v>
      </c>
    </row>
    <row r="222" spans="1:12" ht="45" customHeight="1">
      <c r="A222" s="1708" t="s">
        <v>835</v>
      </c>
      <c r="B222" s="1390" t="s">
        <v>354</v>
      </c>
      <c r="C222" s="1391" t="s">
        <v>355</v>
      </c>
      <c r="D222" s="1312" t="s">
        <v>801</v>
      </c>
      <c r="E222" s="1368"/>
      <c r="F222" s="1746"/>
      <c r="G222" s="1314">
        <v>221400</v>
      </c>
      <c r="H222" s="1668">
        <f>SUM(G222:G223)</f>
        <v>1176987</v>
      </c>
      <c r="I222" s="1335">
        <v>122309.99</v>
      </c>
      <c r="J222" s="1736">
        <f>SUM(I222:I223)</f>
        <v>1077896.99</v>
      </c>
      <c r="K222" s="1316">
        <v>0</v>
      </c>
      <c r="L222" s="1337">
        <f t="shared" si="19"/>
        <v>0.55243897922312557</v>
      </c>
    </row>
    <row r="223" spans="1:12" ht="45" customHeight="1" thickBot="1">
      <c r="A223" s="1710"/>
      <c r="B223" s="1392" t="s">
        <v>387</v>
      </c>
      <c r="C223" s="1435" t="s">
        <v>579</v>
      </c>
      <c r="D223" s="1318" t="s">
        <v>779</v>
      </c>
      <c r="E223" s="1370"/>
      <c r="F223" s="1748"/>
      <c r="G223" s="1320">
        <v>955587</v>
      </c>
      <c r="H223" s="1669"/>
      <c r="I223" s="1321">
        <v>955587</v>
      </c>
      <c r="J223" s="1737"/>
      <c r="K223" s="1374">
        <v>0</v>
      </c>
      <c r="L223" s="1323">
        <f t="shared" si="19"/>
        <v>1</v>
      </c>
    </row>
    <row r="224" spans="1:12" ht="45" customHeight="1" thickBot="1">
      <c r="A224" s="1302" t="s">
        <v>836</v>
      </c>
      <c r="B224" s="1303" t="s">
        <v>387</v>
      </c>
      <c r="C224" s="1432" t="s">
        <v>579</v>
      </c>
      <c r="D224" s="1305" t="s">
        <v>779</v>
      </c>
      <c r="E224" s="1306"/>
      <c r="F224" s="1306"/>
      <c r="G224" s="1308">
        <v>725971</v>
      </c>
      <c r="H224" s="1308">
        <f>G224</f>
        <v>725971</v>
      </c>
      <c r="I224" s="1424">
        <v>68689.350000000006</v>
      </c>
      <c r="J224" s="1425">
        <f>I224</f>
        <v>68689.350000000006</v>
      </c>
      <c r="K224" s="1437">
        <v>0</v>
      </c>
      <c r="L224" s="1311">
        <f t="shared" si="19"/>
        <v>9.4617209227365842E-2</v>
      </c>
    </row>
    <row r="225" spans="1:12" ht="45" customHeight="1" thickBot="1">
      <c r="A225" s="1438"/>
      <c r="B225" s="1439"/>
      <c r="C225" s="1440"/>
      <c r="D225" s="1441" t="s">
        <v>837</v>
      </c>
      <c r="E225" s="1442">
        <f t="shared" ref="E225:J225" si="20">SUM(E7:E224)</f>
        <v>88402533000</v>
      </c>
      <c r="F225" s="1442">
        <f t="shared" si="20"/>
        <v>88402533000</v>
      </c>
      <c r="G225" s="1443">
        <f t="shared" si="20"/>
        <v>88402533000</v>
      </c>
      <c r="H225" s="1443">
        <f t="shared" si="20"/>
        <v>88402533000</v>
      </c>
      <c r="I225" s="1443">
        <f t="shared" si="20"/>
        <v>19411851215.209988</v>
      </c>
      <c r="J225" s="1442">
        <f t="shared" si="20"/>
        <v>19411851215.209995</v>
      </c>
      <c r="K225" s="1322">
        <f>I225/E225</f>
        <v>0.2195847851464843</v>
      </c>
      <c r="L225" s="1323">
        <f t="shared" si="19"/>
        <v>0.2195847851464843</v>
      </c>
    </row>
    <row r="226" spans="1:12" ht="45" customHeight="1">
      <c r="A226" s="1444"/>
      <c r="B226" s="1281"/>
      <c r="C226" s="1271"/>
      <c r="D226" s="1445"/>
      <c r="E226" s="1446"/>
      <c r="F226" s="1446"/>
      <c r="G226" s="1447"/>
      <c r="H226" s="1447"/>
      <c r="I226" s="1448">
        <f>I225-J225</f>
        <v>0</v>
      </c>
      <c r="J226" s="1446"/>
      <c r="K226" s="1449"/>
      <c r="L226" s="1450"/>
    </row>
    <row r="227" spans="1:12" ht="33" customHeight="1">
      <c r="A227" s="1444"/>
      <c r="B227" s="1451"/>
      <c r="C227" s="1452"/>
      <c r="D227" s="1453"/>
      <c r="E227" s="1454"/>
      <c r="F227" s="1454"/>
      <c r="G227" s="1455"/>
      <c r="H227" s="1455"/>
      <c r="I227" s="1456"/>
      <c r="J227" s="1457"/>
      <c r="K227" s="1454"/>
      <c r="L227" s="1454"/>
    </row>
    <row r="228" spans="1:12" ht="27" customHeight="1">
      <c r="A228" s="1444"/>
      <c r="B228" s="1451"/>
      <c r="C228" s="1451"/>
      <c r="D228" s="1455"/>
      <c r="E228" s="1454"/>
      <c r="F228" s="1454"/>
      <c r="G228" s="1455"/>
      <c r="H228" s="1455"/>
      <c r="I228" s="1455"/>
      <c r="J228" s="1454"/>
      <c r="K228" s="1454"/>
      <c r="L228" s="1454"/>
    </row>
    <row r="229" spans="1:12" ht="27.6" customHeight="1">
      <c r="A229" s="1458"/>
      <c r="B229" s="1451"/>
      <c r="C229" s="1452"/>
      <c r="D229" s="1453"/>
      <c r="E229" s="1459"/>
      <c r="F229" s="1460"/>
    </row>
    <row r="230" spans="1:12" ht="28.9" customHeight="1">
      <c r="A230" s="1458"/>
      <c r="B230" s="1451"/>
      <c r="C230" s="1451"/>
      <c r="D230" s="1279"/>
      <c r="E230" s="1459"/>
      <c r="J230" s="1466"/>
    </row>
    <row r="231" spans="1:12" ht="37.5" customHeight="1">
      <c r="A231" s="1458"/>
      <c r="B231" s="1279"/>
      <c r="C231" s="1279"/>
      <c r="D231" s="1279"/>
      <c r="E231" s="1459"/>
    </row>
    <row r="232" spans="1:12" ht="37.5" customHeight="1">
      <c r="A232" s="1458"/>
      <c r="B232" s="1279"/>
      <c r="C232" s="1279"/>
      <c r="D232" s="1279"/>
      <c r="E232" s="1459"/>
    </row>
    <row r="233" spans="1:12" ht="37.5" customHeight="1">
      <c r="A233" s="1458"/>
      <c r="B233" s="1279"/>
      <c r="C233" s="1279"/>
      <c r="D233" s="1279"/>
      <c r="E233" s="1459"/>
    </row>
    <row r="234" spans="1:12" ht="37.5" customHeight="1">
      <c r="A234" s="1458"/>
      <c r="B234" s="1279"/>
      <c r="C234" s="1279"/>
      <c r="D234" s="1279"/>
      <c r="E234" s="1459"/>
    </row>
    <row r="235" spans="1:12" ht="37.5" customHeight="1">
      <c r="A235" s="1458"/>
      <c r="B235" s="1279"/>
      <c r="C235" s="1279"/>
      <c r="D235" s="1279"/>
      <c r="E235" s="1459"/>
    </row>
    <row r="236" spans="1:12" ht="37.5" customHeight="1">
      <c r="A236" s="1458"/>
      <c r="B236" s="1279"/>
      <c r="C236" s="1279"/>
      <c r="D236" s="1279"/>
      <c r="E236" s="1459"/>
    </row>
    <row r="237" spans="1:12" ht="37.5" customHeight="1">
      <c r="A237" s="1458"/>
      <c r="B237" s="1279"/>
      <c r="C237" s="1279"/>
      <c r="D237" s="1279"/>
      <c r="E237" s="1459"/>
    </row>
    <row r="238" spans="1:12" ht="37.5" customHeight="1">
      <c r="A238" s="1458"/>
      <c r="B238" s="1279"/>
      <c r="C238" s="1279"/>
      <c r="D238" s="1279"/>
      <c r="E238" s="1459"/>
      <c r="K238" s="1467"/>
    </row>
    <row r="239" spans="1:12" ht="37.5" customHeight="1">
      <c r="A239" s="1458"/>
      <c r="B239" s="1279"/>
      <c r="C239" s="1279"/>
      <c r="D239" s="1279"/>
      <c r="E239" s="1459"/>
    </row>
    <row r="240" spans="1:12" ht="37.5" customHeight="1">
      <c r="A240" s="1458"/>
      <c r="B240" s="1279"/>
      <c r="C240" s="1279"/>
      <c r="D240" s="1279"/>
      <c r="E240" s="1459"/>
    </row>
    <row r="241" spans="1:10" ht="37.5" customHeight="1">
      <c r="A241" s="1458"/>
      <c r="B241" s="1279"/>
      <c r="C241" s="1279"/>
      <c r="D241" s="1279"/>
      <c r="E241" s="1459"/>
      <c r="J241" s="1468"/>
    </row>
    <row r="242" spans="1:10" ht="37.5" customHeight="1">
      <c r="A242" s="1458"/>
      <c r="B242" s="1279"/>
      <c r="C242" s="1279"/>
      <c r="D242" s="1279"/>
      <c r="E242" s="1459"/>
    </row>
  </sheetData>
  <mergeCells count="231">
    <mergeCell ref="A219:A221"/>
    <mergeCell ref="F219:F221"/>
    <mergeCell ref="H219:H221"/>
    <mergeCell ref="J219:J221"/>
    <mergeCell ref="A222:A223"/>
    <mergeCell ref="F222:F223"/>
    <mergeCell ref="H222:H223"/>
    <mergeCell ref="J222:J223"/>
    <mergeCell ref="A213:A214"/>
    <mergeCell ref="F213:F214"/>
    <mergeCell ref="H213:H214"/>
    <mergeCell ref="J213:J214"/>
    <mergeCell ref="A215:A218"/>
    <mergeCell ref="F215:F218"/>
    <mergeCell ref="H215:H218"/>
    <mergeCell ref="J215:J218"/>
    <mergeCell ref="B216:B217"/>
    <mergeCell ref="C216:C217"/>
    <mergeCell ref="A208:A209"/>
    <mergeCell ref="F208:F209"/>
    <mergeCell ref="H208:H209"/>
    <mergeCell ref="J208:J209"/>
    <mergeCell ref="A210:A212"/>
    <mergeCell ref="F210:F212"/>
    <mergeCell ref="H210:H212"/>
    <mergeCell ref="J210:J212"/>
    <mergeCell ref="A204:A206"/>
    <mergeCell ref="B204:B205"/>
    <mergeCell ref="C204:C205"/>
    <mergeCell ref="F204:F206"/>
    <mergeCell ref="H204:H206"/>
    <mergeCell ref="J204:J206"/>
    <mergeCell ref="A201:A203"/>
    <mergeCell ref="B201:B203"/>
    <mergeCell ref="C201:C203"/>
    <mergeCell ref="F201:F203"/>
    <mergeCell ref="H201:H203"/>
    <mergeCell ref="J201:J203"/>
    <mergeCell ref="A199:A200"/>
    <mergeCell ref="B199:B200"/>
    <mergeCell ref="C199:C200"/>
    <mergeCell ref="F199:F200"/>
    <mergeCell ref="H199:H200"/>
    <mergeCell ref="J199:J200"/>
    <mergeCell ref="A195:A196"/>
    <mergeCell ref="B195:B196"/>
    <mergeCell ref="C195:C196"/>
    <mergeCell ref="F195:F196"/>
    <mergeCell ref="H195:H196"/>
    <mergeCell ref="J195:J196"/>
    <mergeCell ref="A190:A191"/>
    <mergeCell ref="F190:F191"/>
    <mergeCell ref="H190:H191"/>
    <mergeCell ref="J190:J191"/>
    <mergeCell ref="A192:A193"/>
    <mergeCell ref="B192:B193"/>
    <mergeCell ref="C192:C193"/>
    <mergeCell ref="F192:F193"/>
    <mergeCell ref="H192:H193"/>
    <mergeCell ref="J192:J193"/>
    <mergeCell ref="A184:A188"/>
    <mergeCell ref="B184:B185"/>
    <mergeCell ref="C184:C185"/>
    <mergeCell ref="F184:F188"/>
    <mergeCell ref="H184:H188"/>
    <mergeCell ref="J184:J188"/>
    <mergeCell ref="B186:B188"/>
    <mergeCell ref="C186:C188"/>
    <mergeCell ref="A181:A183"/>
    <mergeCell ref="B181:B183"/>
    <mergeCell ref="C181:C183"/>
    <mergeCell ref="F181:F183"/>
    <mergeCell ref="H181:H183"/>
    <mergeCell ref="J181:J183"/>
    <mergeCell ref="C157:C159"/>
    <mergeCell ref="A145:A155"/>
    <mergeCell ref="F145:F155"/>
    <mergeCell ref="A175:A180"/>
    <mergeCell ref="F175:F180"/>
    <mergeCell ref="H175:H180"/>
    <mergeCell ref="J175:J180"/>
    <mergeCell ref="B176:B177"/>
    <mergeCell ref="C176:C177"/>
    <mergeCell ref="B178:B180"/>
    <mergeCell ref="C178:C180"/>
    <mergeCell ref="A170:A172"/>
    <mergeCell ref="F170:F172"/>
    <mergeCell ref="H170:H172"/>
    <mergeCell ref="J170:J172"/>
    <mergeCell ref="A173:A174"/>
    <mergeCell ref="B173:B174"/>
    <mergeCell ref="C173:C174"/>
    <mergeCell ref="F173:F174"/>
    <mergeCell ref="H173:H174"/>
    <mergeCell ref="J173:J174"/>
    <mergeCell ref="A161:A169"/>
    <mergeCell ref="B161:B163"/>
    <mergeCell ref="C161:C163"/>
    <mergeCell ref="F161:F169"/>
    <mergeCell ref="H161:H169"/>
    <mergeCell ref="J129:J130"/>
    <mergeCell ref="A131:A144"/>
    <mergeCell ref="F131:F144"/>
    <mergeCell ref="H131:H144"/>
    <mergeCell ref="J131:J144"/>
    <mergeCell ref="B132:B134"/>
    <mergeCell ref="C132:C134"/>
    <mergeCell ref="J161:J169"/>
    <mergeCell ref="B164:B169"/>
    <mergeCell ref="C164:C169"/>
    <mergeCell ref="H145:H155"/>
    <mergeCell ref="J145:J155"/>
    <mergeCell ref="B146:B154"/>
    <mergeCell ref="C146:C154"/>
    <mergeCell ref="A156:A160"/>
    <mergeCell ref="F156:F160"/>
    <mergeCell ref="H156:H160"/>
    <mergeCell ref="J156:J160"/>
    <mergeCell ref="B157:B159"/>
    <mergeCell ref="A125:A128"/>
    <mergeCell ref="B125:B128"/>
    <mergeCell ref="C125:C128"/>
    <mergeCell ref="F125:F128"/>
    <mergeCell ref="H125:H128"/>
    <mergeCell ref="J125:J128"/>
    <mergeCell ref="B135:B138"/>
    <mergeCell ref="C135:C138"/>
    <mergeCell ref="B139:B144"/>
    <mergeCell ref="C139:C144"/>
    <mergeCell ref="A129:A130"/>
    <mergeCell ref="F129:F130"/>
    <mergeCell ref="H129:H130"/>
    <mergeCell ref="A119:A124"/>
    <mergeCell ref="B119:B120"/>
    <mergeCell ref="C119:C120"/>
    <mergeCell ref="F119:F124"/>
    <mergeCell ref="H119:H124"/>
    <mergeCell ref="J119:J124"/>
    <mergeCell ref="B121:B124"/>
    <mergeCell ref="C121:C124"/>
    <mergeCell ref="A88:A118"/>
    <mergeCell ref="B88:B92"/>
    <mergeCell ref="C88:C92"/>
    <mergeCell ref="F88:F118"/>
    <mergeCell ref="H88:H118"/>
    <mergeCell ref="J88:J118"/>
    <mergeCell ref="B95:B98"/>
    <mergeCell ref="C95:C98"/>
    <mergeCell ref="B99:B114"/>
    <mergeCell ref="C99:C114"/>
    <mergeCell ref="A72:A86"/>
    <mergeCell ref="F72:F86"/>
    <mergeCell ref="H72:H86"/>
    <mergeCell ref="J72:J86"/>
    <mergeCell ref="B73:B86"/>
    <mergeCell ref="C73:C86"/>
    <mergeCell ref="A50:A71"/>
    <mergeCell ref="B50:B52"/>
    <mergeCell ref="C50:C52"/>
    <mergeCell ref="F50:F71"/>
    <mergeCell ref="H50:H71"/>
    <mergeCell ref="J50:J71"/>
    <mergeCell ref="B53:B71"/>
    <mergeCell ref="C53:C71"/>
    <mergeCell ref="A48:A49"/>
    <mergeCell ref="B48:B49"/>
    <mergeCell ref="C48:C49"/>
    <mergeCell ref="F48:F49"/>
    <mergeCell ref="H48:H49"/>
    <mergeCell ref="J48:J49"/>
    <mergeCell ref="A42:A47"/>
    <mergeCell ref="B42:B44"/>
    <mergeCell ref="C42:C44"/>
    <mergeCell ref="F42:F47"/>
    <mergeCell ref="H42:H47"/>
    <mergeCell ref="H28:H40"/>
    <mergeCell ref="J28:J40"/>
    <mergeCell ref="B31:B32"/>
    <mergeCell ref="C31:C32"/>
    <mergeCell ref="B33:B36"/>
    <mergeCell ref="C33:C36"/>
    <mergeCell ref="J42:J47"/>
    <mergeCell ref="B45:B47"/>
    <mergeCell ref="C45:C47"/>
    <mergeCell ref="A22:A27"/>
    <mergeCell ref="B22:B25"/>
    <mergeCell ref="C22:C25"/>
    <mergeCell ref="F22:F27"/>
    <mergeCell ref="H22:H27"/>
    <mergeCell ref="J22:J27"/>
    <mergeCell ref="B26:B27"/>
    <mergeCell ref="C26:C27"/>
    <mergeCell ref="B37:B40"/>
    <mergeCell ref="C37:C40"/>
    <mergeCell ref="A28:A40"/>
    <mergeCell ref="B28:B30"/>
    <mergeCell ref="C28:C30"/>
    <mergeCell ref="F28:F40"/>
    <mergeCell ref="A16:A21"/>
    <mergeCell ref="B16:B17"/>
    <mergeCell ref="C16:C17"/>
    <mergeCell ref="F16:F21"/>
    <mergeCell ref="H16:H21"/>
    <mergeCell ref="J16:J21"/>
    <mergeCell ref="B19:B21"/>
    <mergeCell ref="C19:C21"/>
    <mergeCell ref="A11:A12"/>
    <mergeCell ref="F11:F12"/>
    <mergeCell ref="H11:H12"/>
    <mergeCell ref="J11:J12"/>
    <mergeCell ref="A13:A15"/>
    <mergeCell ref="B13:B15"/>
    <mergeCell ref="C13:C15"/>
    <mergeCell ref="F13:F15"/>
    <mergeCell ref="H13:H15"/>
    <mergeCell ref="J13:J15"/>
    <mergeCell ref="A8:A9"/>
    <mergeCell ref="B8:B9"/>
    <mergeCell ref="C8:C9"/>
    <mergeCell ref="F8:F9"/>
    <mergeCell ref="H8:H9"/>
    <mergeCell ref="J8:J9"/>
    <mergeCell ref="A2:L2"/>
    <mergeCell ref="K3:L3"/>
    <mergeCell ref="A4:A5"/>
    <mergeCell ref="B4:C5"/>
    <mergeCell ref="D4:D5"/>
    <mergeCell ref="E4:F4"/>
    <mergeCell ref="G4:H4"/>
    <mergeCell ref="I4:J4"/>
    <mergeCell ref="K4:L4"/>
  </mergeCells>
  <printOptions horizontalCentered="1"/>
  <pageMargins left="0.9055118110236221" right="0.9055118110236221" top="1.1023622047244095" bottom="0.59055118110236227" header="0.55118110236220474" footer="0.31496062992125984"/>
  <pageSetup paperSize="9" scale="35" firstPageNumber="63" orientation="landscape" useFirstPageNumber="1" r:id="rId1"/>
  <headerFooter alignWithMargins="0">
    <oddHeader>&amp;C&amp;20- &amp;P -</oddHeader>
  </headerFooter>
  <rowBreaks count="10" manualBreakCount="10">
    <brk id="21" max="11" man="1"/>
    <brk id="40" max="11" man="1"/>
    <brk id="63" max="11" man="1"/>
    <brk id="82" max="11" man="1"/>
    <brk id="101" max="11" man="1"/>
    <brk id="123" max="11" man="1"/>
    <brk id="138" max="11" man="1"/>
    <brk id="160" max="11" man="1"/>
    <brk id="180" max="11" man="1"/>
    <brk id="200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showGridLines="0" zoomScale="90" zoomScaleNormal="90" zoomScaleSheetLayoutView="91" workbookViewId="0">
      <selection activeCell="P20" sqref="P20"/>
    </sheetView>
  </sheetViews>
  <sheetFormatPr defaultRowHeight="14.25"/>
  <cols>
    <col min="1" max="2" width="14" style="1474" customWidth="1"/>
    <col min="3" max="3" width="76" style="1474" customWidth="1"/>
    <col min="4" max="4" width="14.85546875" style="1474" customWidth="1"/>
    <col min="5" max="5" width="14.85546875" style="1474" bestFit="1" customWidth="1"/>
    <col min="6" max="6" width="16.140625" style="1474" customWidth="1"/>
    <col min="7" max="13" width="14.42578125" style="1475" customWidth="1"/>
    <col min="14" max="14" width="15.85546875" style="1475" customWidth="1"/>
    <col min="15" max="16384" width="9.140625" style="1474"/>
  </cols>
  <sheetData>
    <row r="1" spans="1:14" s="1527" customFormat="1" ht="16.5">
      <c r="A1" s="1534" t="s">
        <v>878</v>
      </c>
      <c r="B1" s="1533"/>
      <c r="C1" s="1532"/>
      <c r="D1" s="1532"/>
      <c r="E1" s="1531"/>
      <c r="F1" s="1530"/>
      <c r="G1" s="1530"/>
      <c r="H1" s="1529"/>
      <c r="I1" s="1529"/>
      <c r="J1" s="1529"/>
      <c r="K1" s="1529"/>
      <c r="L1" s="1529"/>
      <c r="M1" s="1529"/>
      <c r="N1" s="1528"/>
    </row>
    <row r="2" spans="1:14" s="1524" customFormat="1" ht="16.5">
      <c r="A2" s="1803" t="s">
        <v>877</v>
      </c>
      <c r="B2" s="1803"/>
      <c r="C2" s="1803"/>
      <c r="D2" s="1803"/>
      <c r="E2" s="1803"/>
      <c r="F2" s="1803"/>
      <c r="G2" s="1803"/>
      <c r="H2" s="1803"/>
      <c r="I2" s="1803"/>
      <c r="J2" s="1803"/>
      <c r="K2" s="1803"/>
      <c r="L2" s="1803"/>
      <c r="M2" s="1525"/>
      <c r="N2" s="1526"/>
    </row>
    <row r="3" spans="1:14" s="1524" customFormat="1" ht="16.5">
      <c r="A3" s="1525"/>
      <c r="B3" s="1525"/>
      <c r="C3" s="1525"/>
      <c r="D3" s="1525"/>
      <c r="E3" s="1525"/>
      <c r="F3" s="1525"/>
      <c r="G3" s="1525"/>
      <c r="H3" s="1525"/>
      <c r="I3" s="1525"/>
      <c r="J3" s="1525"/>
      <c r="K3" s="1525"/>
      <c r="L3" s="1525"/>
      <c r="M3" s="1525"/>
      <c r="N3" s="1525"/>
    </row>
    <row r="4" spans="1:14" s="1476" customFormat="1" ht="12.75" customHeight="1">
      <c r="A4" s="1483"/>
      <c r="B4" s="1483"/>
      <c r="C4" s="1483"/>
      <c r="D4" s="1483"/>
      <c r="E4" s="1483"/>
      <c r="F4" s="1483"/>
      <c r="G4" s="1523"/>
      <c r="H4" s="1522"/>
      <c r="I4" s="1523"/>
      <c r="J4" s="1523"/>
      <c r="K4" s="1523"/>
      <c r="L4" s="1523"/>
      <c r="M4" s="1523"/>
      <c r="N4" s="1522" t="s">
        <v>2</v>
      </c>
    </row>
    <row r="5" spans="1:14" s="1476" customFormat="1" ht="21.75" customHeight="1">
      <c r="A5" s="1815" t="s">
        <v>876</v>
      </c>
      <c r="B5" s="1815"/>
      <c r="C5" s="1811" t="s">
        <v>875</v>
      </c>
      <c r="D5" s="1815" t="s">
        <v>874</v>
      </c>
      <c r="E5" s="1815"/>
      <c r="F5" s="1815"/>
      <c r="G5" s="1815"/>
      <c r="H5" s="1815"/>
      <c r="I5" s="1815"/>
      <c r="J5" s="1815"/>
      <c r="K5" s="1815"/>
      <c r="L5" s="1815"/>
      <c r="M5" s="1815"/>
      <c r="N5" s="1819" t="s">
        <v>873</v>
      </c>
    </row>
    <row r="6" spans="1:14" s="1476" customFormat="1" ht="11.25" customHeight="1">
      <c r="A6" s="1811" t="s">
        <v>872</v>
      </c>
      <c r="B6" s="1806" t="s">
        <v>871</v>
      </c>
      <c r="C6" s="1804"/>
      <c r="D6" s="1804">
        <v>2019</v>
      </c>
      <c r="E6" s="1804">
        <v>2018</v>
      </c>
      <c r="F6" s="1804">
        <v>2017</v>
      </c>
      <c r="G6" s="1804">
        <v>2016</v>
      </c>
      <c r="H6" s="1804">
        <v>2015</v>
      </c>
      <c r="I6" s="1816">
        <v>2014</v>
      </c>
      <c r="J6" s="1816">
        <v>2013</v>
      </c>
      <c r="K6" s="1816">
        <v>2012</v>
      </c>
      <c r="L6" s="1816">
        <v>2011</v>
      </c>
      <c r="M6" s="1816">
        <v>2010</v>
      </c>
      <c r="N6" s="1820"/>
    </row>
    <row r="7" spans="1:14" s="1476" customFormat="1" ht="12" customHeight="1">
      <c r="A7" s="1804"/>
      <c r="B7" s="1807"/>
      <c r="C7" s="1804"/>
      <c r="D7" s="1804"/>
      <c r="E7" s="1804"/>
      <c r="F7" s="1804"/>
      <c r="G7" s="1804"/>
      <c r="H7" s="1804"/>
      <c r="I7" s="1816"/>
      <c r="J7" s="1816"/>
      <c r="K7" s="1816"/>
      <c r="L7" s="1816"/>
      <c r="M7" s="1816"/>
      <c r="N7" s="1820"/>
    </row>
    <row r="8" spans="1:14" s="1476" customFormat="1" ht="12" customHeight="1">
      <c r="A8" s="1804"/>
      <c r="B8" s="1807"/>
      <c r="C8" s="1804"/>
      <c r="D8" s="1804"/>
      <c r="E8" s="1804"/>
      <c r="F8" s="1804"/>
      <c r="G8" s="1804"/>
      <c r="H8" s="1804"/>
      <c r="I8" s="1816"/>
      <c r="J8" s="1816"/>
      <c r="K8" s="1816"/>
      <c r="L8" s="1816"/>
      <c r="M8" s="1816"/>
      <c r="N8" s="1820"/>
    </row>
    <row r="9" spans="1:14" s="1476" customFormat="1" ht="12" customHeight="1">
      <c r="A9" s="1804"/>
      <c r="B9" s="1807"/>
      <c r="C9" s="1804"/>
      <c r="D9" s="1804"/>
      <c r="E9" s="1804"/>
      <c r="F9" s="1804"/>
      <c r="G9" s="1804"/>
      <c r="H9" s="1804"/>
      <c r="I9" s="1816"/>
      <c r="J9" s="1816"/>
      <c r="K9" s="1816"/>
      <c r="L9" s="1816"/>
      <c r="M9" s="1816"/>
      <c r="N9" s="1820"/>
    </row>
    <row r="10" spans="1:14" s="1476" customFormat="1" ht="29.1" customHeight="1">
      <c r="A10" s="1805"/>
      <c r="B10" s="1808"/>
      <c r="C10" s="1805"/>
      <c r="D10" s="1805"/>
      <c r="E10" s="1805"/>
      <c r="F10" s="1805"/>
      <c r="G10" s="1805"/>
      <c r="H10" s="1805"/>
      <c r="I10" s="1817"/>
      <c r="J10" s="1817"/>
      <c r="K10" s="1817"/>
      <c r="L10" s="1817"/>
      <c r="M10" s="1817"/>
      <c r="N10" s="1821"/>
    </row>
    <row r="11" spans="1:14" s="1519" customFormat="1" ht="12.75">
      <c r="A11" s="1506">
        <v>1</v>
      </c>
      <c r="B11" s="1520">
        <v>2</v>
      </c>
      <c r="C11" s="1520">
        <v>3</v>
      </c>
      <c r="D11" s="1521">
        <v>4</v>
      </c>
      <c r="E11" s="1506">
        <v>5</v>
      </c>
      <c r="F11" s="1520">
        <v>6</v>
      </c>
      <c r="G11" s="1520">
        <v>7</v>
      </c>
      <c r="H11" s="1521">
        <v>8</v>
      </c>
      <c r="I11" s="1506">
        <v>9</v>
      </c>
      <c r="J11" s="1520">
        <v>10</v>
      </c>
      <c r="K11" s="1520">
        <v>11</v>
      </c>
      <c r="L11" s="1521">
        <v>12</v>
      </c>
      <c r="M11" s="1506">
        <v>13</v>
      </c>
      <c r="N11" s="1520">
        <v>14</v>
      </c>
    </row>
    <row r="12" spans="1:14" s="1519" customFormat="1" ht="25.15" customHeight="1">
      <c r="A12" s="1506">
        <v>16</v>
      </c>
      <c r="B12" s="1506">
        <v>750</v>
      </c>
      <c r="C12" s="1497" t="s">
        <v>782</v>
      </c>
      <c r="D12" s="1496">
        <v>493349.42</v>
      </c>
      <c r="E12" s="1501">
        <v>33450.78</v>
      </c>
      <c r="F12" s="1511">
        <v>73.739999999999995</v>
      </c>
      <c r="G12" s="1495">
        <v>0</v>
      </c>
      <c r="H12" s="1495">
        <v>0</v>
      </c>
      <c r="I12" s="1495">
        <v>0</v>
      </c>
      <c r="J12" s="1495">
        <v>0</v>
      </c>
      <c r="K12" s="1495">
        <v>0</v>
      </c>
      <c r="L12" s="1495">
        <v>0</v>
      </c>
      <c r="M12" s="1495">
        <v>0</v>
      </c>
      <c r="N12" s="1495">
        <v>0</v>
      </c>
    </row>
    <row r="13" spans="1:14" s="1494" customFormat="1" ht="25.15" customHeight="1">
      <c r="A13" s="1499">
        <v>17</v>
      </c>
      <c r="B13" s="1506">
        <v>750</v>
      </c>
      <c r="C13" s="1497" t="s">
        <v>782</v>
      </c>
      <c r="D13" s="1496">
        <v>119131.89</v>
      </c>
      <c r="E13" s="1501">
        <v>27342.31</v>
      </c>
      <c r="F13" s="1495">
        <v>0</v>
      </c>
      <c r="G13" s="1495">
        <v>0</v>
      </c>
      <c r="H13" s="1495">
        <v>0</v>
      </c>
      <c r="I13" s="1495">
        <v>0</v>
      </c>
      <c r="J13" s="1495">
        <v>0</v>
      </c>
      <c r="K13" s="1495">
        <v>0</v>
      </c>
      <c r="L13" s="1495">
        <v>0</v>
      </c>
      <c r="M13" s="1495">
        <v>0</v>
      </c>
      <c r="N13" s="1501">
        <v>2341.36</v>
      </c>
    </row>
    <row r="14" spans="1:14" s="1494" customFormat="1" ht="25.15" customHeight="1">
      <c r="A14" s="1499">
        <v>19</v>
      </c>
      <c r="B14" s="1518">
        <v>750</v>
      </c>
      <c r="C14" s="1497" t="s">
        <v>783</v>
      </c>
      <c r="D14" s="1496">
        <v>963.26</v>
      </c>
      <c r="E14" s="1495">
        <v>0</v>
      </c>
      <c r="F14" s="1495">
        <v>0</v>
      </c>
      <c r="G14" s="1495">
        <v>0</v>
      </c>
      <c r="H14" s="1495">
        <v>0</v>
      </c>
      <c r="I14" s="1495">
        <v>0</v>
      </c>
      <c r="J14" s="1495">
        <v>0</v>
      </c>
      <c r="K14" s="1495">
        <v>0</v>
      </c>
      <c r="L14" s="1495">
        <v>0</v>
      </c>
      <c r="M14" s="1495">
        <v>0</v>
      </c>
      <c r="N14" s="1495">
        <v>0</v>
      </c>
    </row>
    <row r="15" spans="1:14" s="1494" customFormat="1" ht="25.15" customHeight="1">
      <c r="A15" s="1809">
        <v>20</v>
      </c>
      <c r="B15" s="1811">
        <v>150</v>
      </c>
      <c r="C15" s="1497" t="s">
        <v>868</v>
      </c>
      <c r="D15" s="1495">
        <v>0</v>
      </c>
      <c r="E15" s="1495">
        <v>0</v>
      </c>
      <c r="F15" s="1495">
        <v>0</v>
      </c>
      <c r="G15" s="1495">
        <v>0</v>
      </c>
      <c r="H15" s="1495">
        <v>0</v>
      </c>
      <c r="I15" s="1501">
        <v>59390.55</v>
      </c>
      <c r="J15" s="1495">
        <v>0</v>
      </c>
      <c r="K15" s="1495">
        <v>0</v>
      </c>
      <c r="L15" s="1495">
        <v>0</v>
      </c>
      <c r="M15" s="1495">
        <v>0</v>
      </c>
      <c r="N15" s="1495">
        <v>0</v>
      </c>
    </row>
    <row r="16" spans="1:14" s="1494" customFormat="1" ht="25.15" customHeight="1">
      <c r="A16" s="1818"/>
      <c r="B16" s="1804"/>
      <c r="C16" s="1497" t="s">
        <v>780</v>
      </c>
      <c r="D16" s="1517">
        <v>0</v>
      </c>
      <c r="E16" s="1509">
        <v>3600</v>
      </c>
      <c r="F16" s="1495">
        <v>0</v>
      </c>
      <c r="G16" s="1495">
        <v>0</v>
      </c>
      <c r="H16" s="1495">
        <v>0</v>
      </c>
      <c r="I16" s="1495">
        <v>0</v>
      </c>
      <c r="J16" s="1495">
        <v>0</v>
      </c>
      <c r="K16" s="1495">
        <v>0</v>
      </c>
      <c r="L16" s="1495">
        <v>0</v>
      </c>
      <c r="M16" s="1495">
        <v>0</v>
      </c>
      <c r="N16" s="1495">
        <v>0</v>
      </c>
    </row>
    <row r="17" spans="1:14" s="1494" customFormat="1" ht="25.15" customHeight="1">
      <c r="A17" s="1818"/>
      <c r="B17" s="1805"/>
      <c r="C17" s="1497" t="s">
        <v>783</v>
      </c>
      <c r="D17" s="1496">
        <v>719.35</v>
      </c>
      <c r="E17" s="1495">
        <v>0</v>
      </c>
      <c r="F17" s="1495">
        <v>0</v>
      </c>
      <c r="G17" s="1495">
        <v>0</v>
      </c>
      <c r="H17" s="1495">
        <v>0</v>
      </c>
      <c r="I17" s="1495">
        <v>0</v>
      </c>
      <c r="J17" s="1495">
        <v>0</v>
      </c>
      <c r="K17" s="1495">
        <v>0</v>
      </c>
      <c r="L17" s="1495">
        <v>0</v>
      </c>
      <c r="M17" s="1495">
        <v>0</v>
      </c>
      <c r="N17" s="1495">
        <v>0</v>
      </c>
    </row>
    <row r="18" spans="1:14" s="1494" customFormat="1" ht="25.15" customHeight="1">
      <c r="A18" s="1810"/>
      <c r="B18" s="1505">
        <v>500</v>
      </c>
      <c r="C18" s="1497" t="s">
        <v>780</v>
      </c>
      <c r="D18" s="1495">
        <v>0</v>
      </c>
      <c r="E18" s="1509">
        <v>178293.14</v>
      </c>
      <c r="F18" s="1495">
        <v>0</v>
      </c>
      <c r="G18" s="1495">
        <v>0</v>
      </c>
      <c r="H18" s="1495">
        <v>0</v>
      </c>
      <c r="I18" s="1495">
        <v>0</v>
      </c>
      <c r="J18" s="1495">
        <v>0</v>
      </c>
      <c r="K18" s="1495">
        <v>0</v>
      </c>
      <c r="L18" s="1495">
        <v>0</v>
      </c>
      <c r="M18" s="1495">
        <v>0</v>
      </c>
      <c r="N18" s="1495">
        <v>0</v>
      </c>
    </row>
    <row r="19" spans="1:14" s="1494" customFormat="1" ht="25.15" customHeight="1">
      <c r="A19" s="1809">
        <v>24</v>
      </c>
      <c r="B19" s="1506">
        <v>730</v>
      </c>
      <c r="C19" s="1497" t="s">
        <v>779</v>
      </c>
      <c r="D19" s="1496">
        <v>1430958.25</v>
      </c>
      <c r="E19" s="1495">
        <v>0</v>
      </c>
      <c r="F19" s="1495">
        <v>0</v>
      </c>
      <c r="G19" s="1495">
        <v>0</v>
      </c>
      <c r="H19" s="1495">
        <v>0</v>
      </c>
      <c r="I19" s="1495">
        <v>0</v>
      </c>
      <c r="J19" s="1495">
        <v>0</v>
      </c>
      <c r="K19" s="1495">
        <v>0</v>
      </c>
      <c r="L19" s="1495">
        <v>0</v>
      </c>
      <c r="M19" s="1495">
        <v>0</v>
      </c>
      <c r="N19" s="1495">
        <v>0</v>
      </c>
    </row>
    <row r="20" spans="1:14" s="1494" customFormat="1" ht="25.15" customHeight="1">
      <c r="A20" s="1818"/>
      <c r="B20" s="1811">
        <v>921</v>
      </c>
      <c r="C20" s="1497" t="s">
        <v>870</v>
      </c>
      <c r="D20" s="1495">
        <v>0</v>
      </c>
      <c r="E20" s="1495">
        <v>0</v>
      </c>
      <c r="F20" s="1511">
        <v>53.21</v>
      </c>
      <c r="G20" s="1501">
        <v>3499.4</v>
      </c>
      <c r="H20" s="1501">
        <v>4382.07</v>
      </c>
      <c r="I20" s="1501">
        <v>2498.8200000000002</v>
      </c>
      <c r="J20" s="1495">
        <v>0</v>
      </c>
      <c r="K20" s="1495">
        <v>0</v>
      </c>
      <c r="L20" s="1495">
        <v>0</v>
      </c>
      <c r="M20" s="1495">
        <v>0</v>
      </c>
      <c r="N20" s="1495">
        <v>0</v>
      </c>
    </row>
    <row r="21" spans="1:14" s="1494" customFormat="1" ht="25.15" customHeight="1">
      <c r="A21" s="1818"/>
      <c r="B21" s="1805"/>
      <c r="C21" s="1497" t="s">
        <v>779</v>
      </c>
      <c r="D21" s="1496">
        <v>11515282.890000001</v>
      </c>
      <c r="E21" s="1495">
        <v>0</v>
      </c>
      <c r="F21" s="1495">
        <v>0</v>
      </c>
      <c r="G21" s="1495">
        <v>0</v>
      </c>
      <c r="H21" s="1495">
        <v>0</v>
      </c>
      <c r="I21" s="1495">
        <v>0</v>
      </c>
      <c r="J21" s="1495">
        <v>0</v>
      </c>
      <c r="K21" s="1495">
        <v>0</v>
      </c>
      <c r="L21" s="1495">
        <v>0</v>
      </c>
      <c r="M21" s="1495">
        <v>0</v>
      </c>
      <c r="N21" s="1495">
        <v>0</v>
      </c>
    </row>
    <row r="22" spans="1:14" s="1494" customFormat="1" ht="25.15" customHeight="1">
      <c r="A22" s="1809">
        <v>27</v>
      </c>
      <c r="B22" s="1506">
        <v>150</v>
      </c>
      <c r="C22" s="1497" t="s">
        <v>868</v>
      </c>
      <c r="D22" s="1495">
        <v>0</v>
      </c>
      <c r="E22" s="1495">
        <v>0</v>
      </c>
      <c r="F22" s="1495">
        <v>0</v>
      </c>
      <c r="G22" s="1501">
        <v>255967.03</v>
      </c>
      <c r="H22" s="1501">
        <v>355952.68</v>
      </c>
      <c r="I22" s="1501">
        <v>435204.71</v>
      </c>
      <c r="J22" s="1501">
        <v>967581.95</v>
      </c>
      <c r="K22" s="1501">
        <v>389404.73</v>
      </c>
      <c r="L22" s="1501">
        <v>58924.71</v>
      </c>
      <c r="M22" s="1501">
        <v>78219.95</v>
      </c>
      <c r="N22" s="1495">
        <v>0</v>
      </c>
    </row>
    <row r="23" spans="1:14" s="1494" customFormat="1" ht="25.15" customHeight="1">
      <c r="A23" s="1818"/>
      <c r="B23" s="1811">
        <v>750</v>
      </c>
      <c r="C23" s="1497" t="s">
        <v>868</v>
      </c>
      <c r="D23" s="1495">
        <v>0</v>
      </c>
      <c r="E23" s="1495">
        <v>0</v>
      </c>
      <c r="F23" s="1495">
        <v>0</v>
      </c>
      <c r="G23" s="1495">
        <v>0</v>
      </c>
      <c r="H23" s="1495">
        <v>0</v>
      </c>
      <c r="I23" s="1501">
        <v>25590.75</v>
      </c>
      <c r="J23" s="1501">
        <v>867.9</v>
      </c>
      <c r="K23" s="1495">
        <v>0</v>
      </c>
      <c r="L23" s="1495">
        <v>0</v>
      </c>
      <c r="M23" s="1495">
        <v>0</v>
      </c>
      <c r="N23" s="1495">
        <v>0</v>
      </c>
    </row>
    <row r="24" spans="1:14" s="1494" customFormat="1" ht="25.15" customHeight="1">
      <c r="A24" s="1818"/>
      <c r="B24" s="1804"/>
      <c r="C24" s="1497" t="s">
        <v>783</v>
      </c>
      <c r="D24" s="1496">
        <v>68609666.189999998</v>
      </c>
      <c r="E24" s="1501">
        <v>912823.3</v>
      </c>
      <c r="F24" s="1501">
        <v>136052.48000000001</v>
      </c>
      <c r="G24" s="1501">
        <v>641167.44999999995</v>
      </c>
      <c r="H24" s="1495">
        <v>0</v>
      </c>
      <c r="I24" s="1495">
        <v>0</v>
      </c>
      <c r="J24" s="1495">
        <v>0</v>
      </c>
      <c r="K24" s="1495">
        <v>0</v>
      </c>
      <c r="L24" s="1495">
        <v>0</v>
      </c>
      <c r="M24" s="1495">
        <v>0</v>
      </c>
      <c r="N24" s="1511">
        <v>0.01</v>
      </c>
    </row>
    <row r="25" spans="1:14" s="1494" customFormat="1" ht="25.15" customHeight="1">
      <c r="A25" s="1810"/>
      <c r="B25" s="1805"/>
      <c r="C25" s="1497" t="s">
        <v>869</v>
      </c>
      <c r="D25" s="1495">
        <v>0</v>
      </c>
      <c r="E25" s="1495">
        <v>0</v>
      </c>
      <c r="F25" s="1495">
        <v>0</v>
      </c>
      <c r="G25" s="1495">
        <v>0</v>
      </c>
      <c r="H25" s="1495">
        <v>0</v>
      </c>
      <c r="I25" s="1501">
        <v>94426.4</v>
      </c>
      <c r="J25" s="1495">
        <v>0</v>
      </c>
      <c r="K25" s="1495">
        <v>0</v>
      </c>
      <c r="L25" s="1495">
        <v>0</v>
      </c>
      <c r="M25" s="1495">
        <v>0</v>
      </c>
      <c r="N25" s="1495">
        <v>0</v>
      </c>
    </row>
    <row r="26" spans="1:14" s="1494" customFormat="1" ht="25.15" customHeight="1">
      <c r="A26" s="1809">
        <v>28</v>
      </c>
      <c r="B26" s="1811">
        <v>730</v>
      </c>
      <c r="C26" s="1497" t="s">
        <v>868</v>
      </c>
      <c r="D26" s="1495">
        <v>0</v>
      </c>
      <c r="E26" s="1495">
        <v>0</v>
      </c>
      <c r="F26" s="1495">
        <v>0</v>
      </c>
      <c r="G26" s="1501">
        <v>1392889.37</v>
      </c>
      <c r="H26" s="1501">
        <v>2046984.38</v>
      </c>
      <c r="I26" s="1501">
        <v>154920.66</v>
      </c>
      <c r="J26" s="1501">
        <v>42243.12</v>
      </c>
      <c r="K26" s="1501">
        <v>7367.33</v>
      </c>
      <c r="L26" s="1501">
        <v>2463.63</v>
      </c>
      <c r="M26" s="1511">
        <v>101.19</v>
      </c>
      <c r="N26" s="1495">
        <v>0</v>
      </c>
    </row>
    <row r="27" spans="1:14" s="1494" customFormat="1" ht="25.15" customHeight="1">
      <c r="A27" s="1818"/>
      <c r="B27" s="1804"/>
      <c r="C27" s="1497" t="s">
        <v>780</v>
      </c>
      <c r="D27" s="1496">
        <v>53035517.609999999</v>
      </c>
      <c r="E27" s="1501">
        <v>1547335.1099999999</v>
      </c>
      <c r="F27" s="1501">
        <v>681177.56</v>
      </c>
      <c r="G27" s="1501">
        <v>10598.09</v>
      </c>
      <c r="H27" s="1495">
        <v>0</v>
      </c>
      <c r="I27" s="1495">
        <v>0</v>
      </c>
      <c r="J27" s="1495">
        <v>0</v>
      </c>
      <c r="K27" s="1495">
        <v>0</v>
      </c>
      <c r="L27" s="1495">
        <v>0</v>
      </c>
      <c r="M27" s="1495">
        <v>0</v>
      </c>
      <c r="N27" s="1501">
        <v>13424.5</v>
      </c>
    </row>
    <row r="28" spans="1:14" s="1494" customFormat="1" ht="25.15" customHeight="1">
      <c r="A28" s="1818"/>
      <c r="B28" s="1804"/>
      <c r="C28" s="1497" t="s">
        <v>843</v>
      </c>
      <c r="D28" s="1495">
        <v>0</v>
      </c>
      <c r="E28" s="1495">
        <v>0</v>
      </c>
      <c r="F28" s="1495">
        <v>0</v>
      </c>
      <c r="G28" s="1495">
        <v>0</v>
      </c>
      <c r="H28" s="1495">
        <v>0</v>
      </c>
      <c r="I28" s="1495">
        <v>0</v>
      </c>
      <c r="J28" s="1495">
        <v>0</v>
      </c>
      <c r="K28" s="1501">
        <v>5373.75</v>
      </c>
      <c r="L28" s="1495">
        <v>0</v>
      </c>
      <c r="M28" s="1495">
        <v>0</v>
      </c>
      <c r="N28" s="1495">
        <v>0</v>
      </c>
    </row>
    <row r="29" spans="1:14" s="1494" customFormat="1" ht="25.15" customHeight="1">
      <c r="A29" s="1810"/>
      <c r="B29" s="1805"/>
      <c r="C29" s="1497" t="s">
        <v>782</v>
      </c>
      <c r="D29" s="1496">
        <v>9962927.6500000004</v>
      </c>
      <c r="E29" s="1501">
        <v>443785.6</v>
      </c>
      <c r="F29" s="1501">
        <v>200274.97</v>
      </c>
      <c r="G29" s="1509">
        <v>88624.33</v>
      </c>
      <c r="H29" s="1495">
        <v>0</v>
      </c>
      <c r="I29" s="1495">
        <v>0</v>
      </c>
      <c r="J29" s="1495">
        <v>0</v>
      </c>
      <c r="K29" s="1495">
        <v>0</v>
      </c>
      <c r="L29" s="1495">
        <v>0</v>
      </c>
      <c r="M29" s="1495">
        <v>0</v>
      </c>
      <c r="N29" s="1511">
        <v>429.46</v>
      </c>
    </row>
    <row r="30" spans="1:14" s="1494" customFormat="1" ht="25.15" customHeight="1">
      <c r="A30" s="1809">
        <v>30</v>
      </c>
      <c r="B30" s="1811">
        <v>801</v>
      </c>
      <c r="C30" s="1497" t="s">
        <v>843</v>
      </c>
      <c r="D30" s="1495">
        <v>0</v>
      </c>
      <c r="E30" s="1495">
        <v>0</v>
      </c>
      <c r="F30" s="1495">
        <v>0</v>
      </c>
      <c r="G30" s="1495">
        <v>0</v>
      </c>
      <c r="H30" s="1495">
        <v>0</v>
      </c>
      <c r="I30" s="1495">
        <v>0</v>
      </c>
      <c r="J30" s="1509">
        <v>16090.35</v>
      </c>
      <c r="K30" s="1495">
        <v>0</v>
      </c>
      <c r="L30" s="1495">
        <v>0</v>
      </c>
      <c r="M30" s="1495">
        <v>0</v>
      </c>
      <c r="N30" s="1495">
        <v>0</v>
      </c>
    </row>
    <row r="31" spans="1:14" s="1494" customFormat="1" ht="25.15" customHeight="1">
      <c r="A31" s="1810"/>
      <c r="B31" s="1805"/>
      <c r="C31" s="1497" t="s">
        <v>782</v>
      </c>
      <c r="D31" s="1496">
        <v>2457378.5700000003</v>
      </c>
      <c r="E31" s="1501">
        <v>329434.14</v>
      </c>
      <c r="F31" s="1495">
        <v>0</v>
      </c>
      <c r="G31" s="1495">
        <v>0</v>
      </c>
      <c r="H31" s="1495">
        <v>0</v>
      </c>
      <c r="I31" s="1495">
        <v>0</v>
      </c>
      <c r="J31" s="1495">
        <v>0</v>
      </c>
      <c r="K31" s="1495">
        <v>0</v>
      </c>
      <c r="L31" s="1495">
        <v>0</v>
      </c>
      <c r="M31" s="1495">
        <v>0</v>
      </c>
      <c r="N31" s="1495">
        <v>0</v>
      </c>
    </row>
    <row r="32" spans="1:14" s="1494" customFormat="1" ht="25.15" customHeight="1">
      <c r="A32" s="1809">
        <v>31</v>
      </c>
      <c r="B32" s="1506">
        <v>150</v>
      </c>
      <c r="C32" s="1497" t="s">
        <v>843</v>
      </c>
      <c r="D32" s="1495">
        <v>0</v>
      </c>
      <c r="E32" s="1495">
        <v>0</v>
      </c>
      <c r="F32" s="1495">
        <v>0</v>
      </c>
      <c r="G32" s="1495">
        <v>0</v>
      </c>
      <c r="H32" s="1511">
        <v>44.69</v>
      </c>
      <c r="I32" s="1501">
        <v>2803.48</v>
      </c>
      <c r="J32" s="1501">
        <v>8298.26</v>
      </c>
      <c r="K32" s="1501">
        <v>1290.0999999999999</v>
      </c>
      <c r="L32" s="1501">
        <v>1427.44</v>
      </c>
      <c r="M32" s="1501">
        <v>15462.38</v>
      </c>
      <c r="N32" s="1495">
        <v>0</v>
      </c>
    </row>
    <row r="33" spans="1:14" s="1494" customFormat="1" ht="25.15" customHeight="1">
      <c r="A33" s="1810"/>
      <c r="B33" s="1506">
        <v>853</v>
      </c>
      <c r="C33" s="1497" t="s">
        <v>782</v>
      </c>
      <c r="D33" s="1496">
        <v>2854310.88</v>
      </c>
      <c r="E33" s="1501">
        <v>15446.51</v>
      </c>
      <c r="F33" s="1495">
        <v>0</v>
      </c>
      <c r="G33" s="1495">
        <v>0</v>
      </c>
      <c r="H33" s="1495">
        <v>0</v>
      </c>
      <c r="I33" s="1495">
        <v>0</v>
      </c>
      <c r="J33" s="1495">
        <v>0</v>
      </c>
      <c r="K33" s="1495">
        <v>0</v>
      </c>
      <c r="L33" s="1495">
        <v>0</v>
      </c>
      <c r="M33" s="1495">
        <v>0</v>
      </c>
      <c r="N33" s="1501">
        <v>642993.81999999995</v>
      </c>
    </row>
    <row r="34" spans="1:14" s="1494" customFormat="1" ht="25.15" customHeight="1">
      <c r="A34" s="1499">
        <v>32</v>
      </c>
      <c r="B34" s="1506">
        <v>801</v>
      </c>
      <c r="C34" s="1516" t="s">
        <v>857</v>
      </c>
      <c r="D34" s="1515">
        <v>336</v>
      </c>
      <c r="E34" s="1495">
        <v>0</v>
      </c>
      <c r="F34" s="1495">
        <v>0</v>
      </c>
      <c r="G34" s="1495">
        <v>0</v>
      </c>
      <c r="H34" s="1495">
        <v>0</v>
      </c>
      <c r="I34" s="1495">
        <v>0</v>
      </c>
      <c r="J34" s="1495">
        <v>0</v>
      </c>
      <c r="K34" s="1495">
        <v>0</v>
      </c>
      <c r="L34" s="1495">
        <v>0</v>
      </c>
      <c r="M34" s="1495">
        <v>0</v>
      </c>
      <c r="N34" s="1495">
        <v>0</v>
      </c>
    </row>
    <row r="35" spans="1:14" s="1494" customFormat="1" ht="25.15" customHeight="1">
      <c r="A35" s="1812" t="s">
        <v>879</v>
      </c>
      <c r="B35" s="1811">
        <v>150</v>
      </c>
      <c r="C35" s="1497" t="s">
        <v>868</v>
      </c>
      <c r="D35" s="1495">
        <v>0</v>
      </c>
      <c r="E35" s="1495">
        <v>0</v>
      </c>
      <c r="F35" s="1495">
        <v>0</v>
      </c>
      <c r="G35" s="1501">
        <v>2763344.62</v>
      </c>
      <c r="H35" s="1501">
        <v>7275693.8200000003</v>
      </c>
      <c r="I35" s="1501">
        <v>401228.9</v>
      </c>
      <c r="J35" s="1495">
        <v>0</v>
      </c>
      <c r="K35" s="1495">
        <v>0</v>
      </c>
      <c r="L35" s="1495">
        <v>0</v>
      </c>
      <c r="M35" s="1501">
        <v>14130.91</v>
      </c>
      <c r="N35" s="1495">
        <v>0</v>
      </c>
    </row>
    <row r="36" spans="1:14" s="1494" customFormat="1" ht="25.15" customHeight="1">
      <c r="A36" s="1813"/>
      <c r="B36" s="1804"/>
      <c r="C36" s="1497" t="s">
        <v>780</v>
      </c>
      <c r="D36" s="1496">
        <v>29649829.73</v>
      </c>
      <c r="E36" s="1501">
        <v>1542515.54</v>
      </c>
      <c r="F36" s="1501">
        <v>533626.65</v>
      </c>
      <c r="G36" s="1495">
        <v>0</v>
      </c>
      <c r="H36" s="1495">
        <v>0</v>
      </c>
      <c r="I36" s="1495">
        <v>0</v>
      </c>
      <c r="J36" s="1495">
        <v>0</v>
      </c>
      <c r="K36" s="1495">
        <v>0</v>
      </c>
      <c r="L36" s="1495">
        <v>0</v>
      </c>
      <c r="M36" s="1495">
        <v>0</v>
      </c>
      <c r="N36" s="1495">
        <v>0</v>
      </c>
    </row>
    <row r="37" spans="1:14" s="1494" customFormat="1" ht="25.15" customHeight="1">
      <c r="A37" s="1813"/>
      <c r="B37" s="1804"/>
      <c r="C37" s="1497" t="s">
        <v>781</v>
      </c>
      <c r="D37" s="1496">
        <v>802055.46</v>
      </c>
      <c r="E37" s="1501">
        <v>9634.9</v>
      </c>
      <c r="F37" s="1501">
        <v>22440.400000000001</v>
      </c>
      <c r="G37" s="1495">
        <v>0</v>
      </c>
      <c r="H37" s="1495">
        <v>0</v>
      </c>
      <c r="I37" s="1495">
        <v>0</v>
      </c>
      <c r="J37" s="1495">
        <v>0</v>
      </c>
      <c r="K37" s="1495">
        <v>0</v>
      </c>
      <c r="L37" s="1495">
        <v>0</v>
      </c>
      <c r="M37" s="1495">
        <v>0</v>
      </c>
      <c r="N37" s="1495">
        <v>0</v>
      </c>
    </row>
    <row r="38" spans="1:14" s="1494" customFormat="1" ht="25.15" customHeight="1">
      <c r="A38" s="1813"/>
      <c r="B38" s="1805"/>
      <c r="C38" s="1497" t="s">
        <v>782</v>
      </c>
      <c r="D38" s="1496">
        <v>972539.01</v>
      </c>
      <c r="E38" s="1501">
        <v>9364</v>
      </c>
      <c r="F38" s="1501">
        <v>73450.210000000006</v>
      </c>
      <c r="G38" s="1501">
        <v>198597.72</v>
      </c>
      <c r="H38" s="1495">
        <v>0</v>
      </c>
      <c r="I38" s="1495">
        <v>0</v>
      </c>
      <c r="J38" s="1495">
        <v>0</v>
      </c>
      <c r="K38" s="1495">
        <v>0</v>
      </c>
      <c r="L38" s="1495">
        <v>0</v>
      </c>
      <c r="M38" s="1495">
        <v>0</v>
      </c>
      <c r="N38" s="1495">
        <v>0</v>
      </c>
    </row>
    <row r="39" spans="1:14" s="1494" customFormat="1" ht="25.15" customHeight="1">
      <c r="A39" s="1813"/>
      <c r="B39" s="1811">
        <v>500</v>
      </c>
      <c r="C39" s="1497" t="s">
        <v>868</v>
      </c>
      <c r="D39" s="1495">
        <v>0</v>
      </c>
      <c r="E39" s="1495">
        <v>0</v>
      </c>
      <c r="F39" s="1495">
        <v>0</v>
      </c>
      <c r="G39" s="1495">
        <v>0</v>
      </c>
      <c r="H39" s="1501">
        <v>2175307.5499999998</v>
      </c>
      <c r="I39" s="1501">
        <v>65987.240000000005</v>
      </c>
      <c r="J39" s="1495">
        <v>0</v>
      </c>
      <c r="K39" s="1501">
        <v>22620.37</v>
      </c>
      <c r="L39" s="1495">
        <v>0</v>
      </c>
      <c r="M39" s="1495">
        <v>0</v>
      </c>
      <c r="N39" s="1495">
        <v>0</v>
      </c>
    </row>
    <row r="40" spans="1:14" s="1494" customFormat="1" ht="25.15" customHeight="1">
      <c r="A40" s="1813"/>
      <c r="B40" s="1805"/>
      <c r="C40" s="1497" t="s">
        <v>780</v>
      </c>
      <c r="D40" s="1495">
        <v>0</v>
      </c>
      <c r="E40" s="1495">
        <v>0</v>
      </c>
      <c r="F40" s="1501">
        <v>26077.35</v>
      </c>
      <c r="G40" s="1495">
        <v>0</v>
      </c>
      <c r="H40" s="1495">
        <v>0</v>
      </c>
      <c r="I40" s="1495">
        <v>0</v>
      </c>
      <c r="J40" s="1495">
        <v>0</v>
      </c>
      <c r="K40" s="1495">
        <v>0</v>
      </c>
      <c r="L40" s="1495">
        <v>0</v>
      </c>
      <c r="M40" s="1495">
        <v>0</v>
      </c>
      <c r="N40" s="1495">
        <v>0</v>
      </c>
    </row>
    <row r="41" spans="1:14" s="1494" customFormat="1" ht="25.15" customHeight="1">
      <c r="A41" s="1813"/>
      <c r="B41" s="1505">
        <v>730</v>
      </c>
      <c r="C41" s="1497" t="s">
        <v>782</v>
      </c>
      <c r="D41" s="1496">
        <v>16321.04</v>
      </c>
      <c r="E41" s="1495">
        <v>0</v>
      </c>
      <c r="F41" s="1512">
        <v>0</v>
      </c>
      <c r="G41" s="1495">
        <v>0</v>
      </c>
      <c r="H41" s="1495">
        <v>0</v>
      </c>
      <c r="I41" s="1495">
        <v>0</v>
      </c>
      <c r="J41" s="1495">
        <v>0</v>
      </c>
      <c r="K41" s="1495">
        <v>0</v>
      </c>
      <c r="L41" s="1495">
        <v>0</v>
      </c>
      <c r="M41" s="1495">
        <v>0</v>
      </c>
      <c r="N41" s="1495">
        <v>0</v>
      </c>
    </row>
    <row r="42" spans="1:14" s="1494" customFormat="1" ht="25.15" customHeight="1">
      <c r="A42" s="1813"/>
      <c r="B42" s="1505">
        <v>750</v>
      </c>
      <c r="C42" s="1497" t="s">
        <v>782</v>
      </c>
      <c r="D42" s="1496">
        <v>372218.07</v>
      </c>
      <c r="E42" s="1514">
        <v>4495.58</v>
      </c>
      <c r="F42" s="1495">
        <v>0</v>
      </c>
      <c r="G42" s="1495">
        <v>0</v>
      </c>
      <c r="H42" s="1495">
        <v>0</v>
      </c>
      <c r="I42" s="1495">
        <v>0</v>
      </c>
      <c r="J42" s="1495">
        <v>0</v>
      </c>
      <c r="K42" s="1495">
        <v>0</v>
      </c>
      <c r="L42" s="1495">
        <v>0</v>
      </c>
      <c r="M42" s="1495">
        <v>0</v>
      </c>
      <c r="N42" s="1495">
        <v>0</v>
      </c>
    </row>
    <row r="43" spans="1:14" s="1494" customFormat="1" ht="25.15" customHeight="1">
      <c r="A43" s="1813"/>
      <c r="B43" s="1824" t="s">
        <v>883</v>
      </c>
      <c r="C43" s="1497" t="s">
        <v>843</v>
      </c>
      <c r="D43" s="1495">
        <v>0</v>
      </c>
      <c r="E43" s="1495">
        <v>0</v>
      </c>
      <c r="F43" s="1495">
        <v>0</v>
      </c>
      <c r="G43" s="1495">
        <v>0</v>
      </c>
      <c r="H43" s="1501">
        <v>10079.5</v>
      </c>
      <c r="I43" s="1501">
        <v>21446.15</v>
      </c>
      <c r="J43" s="1501">
        <v>36682.019999999997</v>
      </c>
      <c r="K43" s="1501">
        <v>230960.35</v>
      </c>
      <c r="L43" s="1501">
        <v>22528.43</v>
      </c>
      <c r="M43" s="1501">
        <v>1095112.8799999999</v>
      </c>
      <c r="N43" s="1495">
        <v>0</v>
      </c>
    </row>
    <row r="44" spans="1:14" s="1494" customFormat="1" ht="25.15" customHeight="1">
      <c r="A44" s="1813"/>
      <c r="B44" s="1825"/>
      <c r="C44" s="1497" t="s">
        <v>867</v>
      </c>
      <c r="D44" s="1495">
        <v>0</v>
      </c>
      <c r="E44" s="1495">
        <v>0</v>
      </c>
      <c r="F44" s="1495">
        <v>0</v>
      </c>
      <c r="G44" s="1495">
        <v>0</v>
      </c>
      <c r="H44" s="1501">
        <v>7381.32</v>
      </c>
      <c r="I44" s="1501">
        <v>230226.75</v>
      </c>
      <c r="J44" s="1501">
        <v>21984.6</v>
      </c>
      <c r="K44" s="1501">
        <v>6504.36</v>
      </c>
      <c r="L44" s="1495">
        <v>0</v>
      </c>
      <c r="M44" s="1501">
        <v>44015.82</v>
      </c>
      <c r="N44" s="1495">
        <v>0</v>
      </c>
    </row>
    <row r="45" spans="1:14" s="1494" customFormat="1" ht="25.15" customHeight="1">
      <c r="A45" s="1813"/>
      <c r="B45" s="1825"/>
      <c r="C45" s="1497" t="s">
        <v>866</v>
      </c>
      <c r="D45" s="1496">
        <v>8776369.2400000002</v>
      </c>
      <c r="E45" s="1496">
        <v>310722.03000000003</v>
      </c>
      <c r="F45" s="1496">
        <v>416045.55</v>
      </c>
      <c r="G45" s="1511">
        <v>276</v>
      </c>
      <c r="H45" s="1495">
        <v>0</v>
      </c>
      <c r="I45" s="1495">
        <v>0</v>
      </c>
      <c r="J45" s="1495">
        <v>0</v>
      </c>
      <c r="K45" s="1495">
        <v>0</v>
      </c>
      <c r="L45" s="1495">
        <v>0</v>
      </c>
      <c r="M45" s="1495">
        <v>0</v>
      </c>
      <c r="N45" s="1511">
        <v>3.07</v>
      </c>
    </row>
    <row r="46" spans="1:14" s="1494" customFormat="1" ht="25.15" customHeight="1">
      <c r="A46" s="1813"/>
      <c r="B46" s="1825"/>
      <c r="C46" s="1497" t="s">
        <v>865</v>
      </c>
      <c r="D46" s="1495">
        <v>0</v>
      </c>
      <c r="E46" s="1495">
        <v>0</v>
      </c>
      <c r="F46" s="1495">
        <v>0</v>
      </c>
      <c r="G46" s="1496">
        <v>17392.509999999998</v>
      </c>
      <c r="H46" s="1501">
        <v>3138.81</v>
      </c>
      <c r="I46" s="1495">
        <v>0</v>
      </c>
      <c r="J46" s="1495">
        <v>0</v>
      </c>
      <c r="K46" s="1495">
        <v>0</v>
      </c>
      <c r="L46" s="1495">
        <v>0</v>
      </c>
      <c r="M46" s="1495">
        <v>0</v>
      </c>
      <c r="N46" s="1495">
        <v>0</v>
      </c>
    </row>
    <row r="47" spans="1:14" s="1494" customFormat="1" ht="25.15" customHeight="1">
      <c r="A47" s="1813"/>
      <c r="B47" s="1825"/>
      <c r="C47" s="1497" t="s">
        <v>864</v>
      </c>
      <c r="D47" s="1496">
        <v>5623200.9299999997</v>
      </c>
      <c r="E47" s="1501">
        <v>832615.5</v>
      </c>
      <c r="F47" s="1511">
        <v>0.93</v>
      </c>
      <c r="G47" s="1495">
        <v>0</v>
      </c>
      <c r="H47" s="1495">
        <v>0</v>
      </c>
      <c r="I47" s="1495">
        <v>0</v>
      </c>
      <c r="J47" s="1495">
        <v>0</v>
      </c>
      <c r="K47" s="1495">
        <v>0</v>
      </c>
      <c r="L47" s="1495">
        <v>0</v>
      </c>
      <c r="M47" s="1495">
        <v>0</v>
      </c>
      <c r="N47" s="1495">
        <v>0</v>
      </c>
    </row>
    <row r="48" spans="1:14" s="1494" customFormat="1" ht="25.15" customHeight="1">
      <c r="A48" s="1813"/>
      <c r="B48" s="1825"/>
      <c r="C48" s="1497" t="s">
        <v>863</v>
      </c>
      <c r="D48" s="1495">
        <v>0</v>
      </c>
      <c r="E48" s="1495">
        <v>0</v>
      </c>
      <c r="F48" s="1495">
        <v>0</v>
      </c>
      <c r="G48" s="1495">
        <v>0</v>
      </c>
      <c r="H48" s="1495">
        <v>0</v>
      </c>
      <c r="I48" s="1501">
        <v>9857.56</v>
      </c>
      <c r="J48" s="1501">
        <v>2582.2800000000002</v>
      </c>
      <c r="K48" s="1495">
        <v>0</v>
      </c>
      <c r="L48" s="1495">
        <v>0</v>
      </c>
      <c r="M48" s="1495">
        <v>0</v>
      </c>
      <c r="N48" s="1495">
        <v>0</v>
      </c>
    </row>
    <row r="49" spans="1:14" s="1494" customFormat="1" ht="25.15" customHeight="1">
      <c r="A49" s="1813"/>
      <c r="B49" s="1825"/>
      <c r="C49" s="1497" t="s">
        <v>862</v>
      </c>
      <c r="D49" s="1496">
        <v>27638069.43</v>
      </c>
      <c r="E49" s="1501">
        <v>1689054.6800000002</v>
      </c>
      <c r="F49" s="1501">
        <v>161245.29</v>
      </c>
      <c r="G49" s="1495">
        <v>0</v>
      </c>
      <c r="H49" s="1495">
        <v>0</v>
      </c>
      <c r="I49" s="1495">
        <v>0</v>
      </c>
      <c r="J49" s="1495">
        <v>0</v>
      </c>
      <c r="K49" s="1495">
        <v>0</v>
      </c>
      <c r="L49" s="1495">
        <v>0</v>
      </c>
      <c r="M49" s="1495">
        <v>0</v>
      </c>
      <c r="N49" s="1501">
        <v>1690.92</v>
      </c>
    </row>
    <row r="50" spans="1:14" s="1494" customFormat="1" ht="25.15" customHeight="1">
      <c r="A50" s="1813"/>
      <c r="B50" s="1825"/>
      <c r="C50" s="1497" t="s">
        <v>861</v>
      </c>
      <c r="D50" s="1495">
        <v>0</v>
      </c>
      <c r="E50" s="1495">
        <v>0</v>
      </c>
      <c r="F50" s="1495">
        <v>0</v>
      </c>
      <c r="G50" s="1511">
        <v>369.4</v>
      </c>
      <c r="H50" s="1501">
        <v>634.27</v>
      </c>
      <c r="I50" s="1501">
        <v>1308.99</v>
      </c>
      <c r="J50" s="1495">
        <v>0</v>
      </c>
      <c r="K50" s="1501">
        <v>5171.75</v>
      </c>
      <c r="L50" s="1495">
        <v>0</v>
      </c>
      <c r="M50" s="1501">
        <v>84389.84</v>
      </c>
      <c r="N50" s="1495">
        <v>0</v>
      </c>
    </row>
    <row r="51" spans="1:14" s="1494" customFormat="1" ht="25.15" customHeight="1">
      <c r="A51" s="1813"/>
      <c r="B51" s="1825"/>
      <c r="C51" s="1497" t="s">
        <v>823</v>
      </c>
      <c r="D51" s="1496">
        <v>1740666.8199999998</v>
      </c>
      <c r="E51" s="1501">
        <v>383468.6</v>
      </c>
      <c r="F51" s="1501">
        <v>19372.5</v>
      </c>
      <c r="G51" s="1495">
        <v>0</v>
      </c>
      <c r="H51" s="1495">
        <v>0</v>
      </c>
      <c r="I51" s="1495">
        <v>0</v>
      </c>
      <c r="J51" s="1495">
        <v>0</v>
      </c>
      <c r="K51" s="1495">
        <v>0</v>
      </c>
      <c r="L51" s="1495">
        <v>0</v>
      </c>
      <c r="M51" s="1495">
        <v>0</v>
      </c>
      <c r="N51" s="1509">
        <v>9035.02</v>
      </c>
    </row>
    <row r="52" spans="1:14" s="1494" customFormat="1" ht="25.15" customHeight="1">
      <c r="A52" s="1813"/>
      <c r="B52" s="1825"/>
      <c r="C52" s="1497" t="s">
        <v>860</v>
      </c>
      <c r="D52" s="1495">
        <v>0</v>
      </c>
      <c r="E52" s="1495">
        <v>0</v>
      </c>
      <c r="F52" s="1495">
        <v>0</v>
      </c>
      <c r="G52" s="1495">
        <v>0</v>
      </c>
      <c r="H52" s="1501">
        <v>782956.42</v>
      </c>
      <c r="I52" s="1501">
        <v>15339.53</v>
      </c>
      <c r="J52" s="1501">
        <v>115181.93</v>
      </c>
      <c r="K52" s="1501">
        <v>551264.37</v>
      </c>
      <c r="L52" s="1495">
        <v>0</v>
      </c>
      <c r="M52" s="1495">
        <v>0</v>
      </c>
      <c r="N52" s="1495">
        <v>0</v>
      </c>
    </row>
    <row r="53" spans="1:14" s="1494" customFormat="1" ht="25.15" customHeight="1">
      <c r="A53" s="1813"/>
      <c r="B53" s="1825"/>
      <c r="C53" s="1497" t="s">
        <v>788</v>
      </c>
      <c r="D53" s="1496">
        <v>16369949.59</v>
      </c>
      <c r="E53" s="1501">
        <v>2756521.54</v>
      </c>
      <c r="F53" s="1501">
        <v>780797.42</v>
      </c>
      <c r="G53" s="1501">
        <v>63873.69</v>
      </c>
      <c r="H53" s="1495">
        <v>0</v>
      </c>
      <c r="I53" s="1495">
        <v>0</v>
      </c>
      <c r="J53" s="1495">
        <v>0</v>
      </c>
      <c r="K53" s="1495">
        <v>0</v>
      </c>
      <c r="L53" s="1495">
        <v>0</v>
      </c>
      <c r="M53" s="1495">
        <v>0</v>
      </c>
      <c r="N53" s="1509">
        <v>48962.25</v>
      </c>
    </row>
    <row r="54" spans="1:14" s="1494" customFormat="1" ht="25.15" customHeight="1">
      <c r="A54" s="1813"/>
      <c r="B54" s="1825"/>
      <c r="C54" s="1497" t="s">
        <v>859</v>
      </c>
      <c r="D54" s="1513">
        <v>0</v>
      </c>
      <c r="E54" s="1512">
        <v>0</v>
      </c>
      <c r="F54" s="1512">
        <v>0</v>
      </c>
      <c r="G54" s="1495">
        <v>0</v>
      </c>
      <c r="H54" s="1511">
        <v>285.14999999999998</v>
      </c>
      <c r="I54" s="1501">
        <v>3482.52</v>
      </c>
      <c r="J54" s="1495">
        <v>0</v>
      </c>
      <c r="K54" s="1495">
        <v>0</v>
      </c>
      <c r="L54" s="1495">
        <v>0</v>
      </c>
      <c r="M54" s="1495">
        <v>0</v>
      </c>
      <c r="N54" s="1495">
        <v>0</v>
      </c>
    </row>
    <row r="55" spans="1:14" s="1494" customFormat="1" ht="25.15" customHeight="1">
      <c r="A55" s="1813"/>
      <c r="B55" s="1825"/>
      <c r="C55" s="1497" t="s">
        <v>789</v>
      </c>
      <c r="D55" s="1496">
        <v>27161367.600000001</v>
      </c>
      <c r="E55" s="1501">
        <v>3355528.33</v>
      </c>
      <c r="F55" s="1501">
        <v>298779.12</v>
      </c>
      <c r="G55" s="1501">
        <v>5537375</v>
      </c>
      <c r="H55" s="1495">
        <v>0</v>
      </c>
      <c r="I55" s="1495">
        <v>0</v>
      </c>
      <c r="J55" s="1495">
        <v>0</v>
      </c>
      <c r="K55" s="1495">
        <v>0</v>
      </c>
      <c r="L55" s="1495">
        <v>0</v>
      </c>
      <c r="M55" s="1495">
        <v>0</v>
      </c>
      <c r="N55" s="1495">
        <v>0</v>
      </c>
    </row>
    <row r="56" spans="1:14" s="1494" customFormat="1" ht="25.15" customHeight="1">
      <c r="A56" s="1813"/>
      <c r="B56" s="1825"/>
      <c r="C56" s="1497" t="s">
        <v>858</v>
      </c>
      <c r="D56" s="1495">
        <v>0</v>
      </c>
      <c r="E56" s="1495">
        <v>0</v>
      </c>
      <c r="F56" s="1495">
        <v>0</v>
      </c>
      <c r="G56" s="1495">
        <v>0</v>
      </c>
      <c r="H56" s="1501">
        <v>48467.86</v>
      </c>
      <c r="I56" s="1495">
        <v>0</v>
      </c>
      <c r="J56" s="1495">
        <v>0</v>
      </c>
      <c r="K56" s="1495">
        <v>0</v>
      </c>
      <c r="L56" s="1501">
        <v>1229.71</v>
      </c>
      <c r="M56" s="1495">
        <v>0</v>
      </c>
      <c r="N56" s="1495">
        <v>0</v>
      </c>
    </row>
    <row r="57" spans="1:14" s="1494" customFormat="1" ht="25.15" customHeight="1">
      <c r="A57" s="1813"/>
      <c r="B57" s="1825"/>
      <c r="C57" s="1497" t="s">
        <v>857</v>
      </c>
      <c r="D57" s="1496">
        <v>6064163.5</v>
      </c>
      <c r="E57" s="1501">
        <v>538530.85</v>
      </c>
      <c r="F57" s="1501">
        <v>483212.03</v>
      </c>
      <c r="G57" s="1501">
        <v>10316.25</v>
      </c>
      <c r="H57" s="1495">
        <v>0</v>
      </c>
      <c r="I57" s="1495">
        <v>0</v>
      </c>
      <c r="J57" s="1495">
        <v>0</v>
      </c>
      <c r="K57" s="1495">
        <v>0</v>
      </c>
      <c r="L57" s="1495">
        <v>0</v>
      </c>
      <c r="M57" s="1495">
        <v>0</v>
      </c>
      <c r="N57" s="1501">
        <v>20486.739999999998</v>
      </c>
    </row>
    <row r="58" spans="1:14" s="1494" customFormat="1" ht="25.15" customHeight="1">
      <c r="A58" s="1813"/>
      <c r="B58" s="1825"/>
      <c r="C58" s="1497" t="s">
        <v>856</v>
      </c>
      <c r="D58" s="1495">
        <v>0</v>
      </c>
      <c r="E58" s="1495">
        <v>0</v>
      </c>
      <c r="F58" s="1495">
        <v>0</v>
      </c>
      <c r="G58" s="1495">
        <v>0</v>
      </c>
      <c r="H58" s="1501">
        <v>12908.81</v>
      </c>
      <c r="I58" s="1495">
        <v>0</v>
      </c>
      <c r="J58" s="1495">
        <v>0</v>
      </c>
      <c r="K58" s="1495">
        <v>0</v>
      </c>
      <c r="L58" s="1501">
        <v>147168.76</v>
      </c>
      <c r="M58" s="1495">
        <v>0</v>
      </c>
      <c r="N58" s="1495">
        <v>0</v>
      </c>
    </row>
    <row r="59" spans="1:14" s="1494" customFormat="1" ht="25.15" customHeight="1">
      <c r="A59" s="1813"/>
      <c r="B59" s="1825"/>
      <c r="C59" s="1497" t="s">
        <v>791</v>
      </c>
      <c r="D59" s="1496">
        <v>4424631.1899999995</v>
      </c>
      <c r="E59" s="1501">
        <v>1126153.24</v>
      </c>
      <c r="F59" s="1501">
        <v>175624.24</v>
      </c>
      <c r="G59" s="1495">
        <v>0</v>
      </c>
      <c r="H59" s="1495">
        <v>0</v>
      </c>
      <c r="I59" s="1495">
        <v>0</v>
      </c>
      <c r="J59" s="1495">
        <v>0</v>
      </c>
      <c r="K59" s="1495">
        <v>0</v>
      </c>
      <c r="L59" s="1495">
        <v>0</v>
      </c>
      <c r="M59" s="1495">
        <v>0</v>
      </c>
      <c r="N59" s="1511">
        <v>13.27</v>
      </c>
    </row>
    <row r="60" spans="1:14" s="1494" customFormat="1" ht="25.15" customHeight="1">
      <c r="A60" s="1813"/>
      <c r="B60" s="1825"/>
      <c r="C60" s="1497" t="s">
        <v>855</v>
      </c>
      <c r="D60" s="1495">
        <v>0</v>
      </c>
      <c r="E60" s="1495">
        <v>0</v>
      </c>
      <c r="F60" s="1495">
        <v>0</v>
      </c>
      <c r="G60" s="1495">
        <v>0</v>
      </c>
      <c r="H60" s="1495">
        <v>0</v>
      </c>
      <c r="I60" s="1495">
        <v>0</v>
      </c>
      <c r="J60" s="1495">
        <v>0</v>
      </c>
      <c r="K60" s="1495">
        <v>0</v>
      </c>
      <c r="L60" s="1501">
        <v>23650.07</v>
      </c>
      <c r="M60" s="1495">
        <v>0</v>
      </c>
      <c r="N60" s="1495">
        <v>0</v>
      </c>
    </row>
    <row r="61" spans="1:14" s="1494" customFormat="1" ht="25.15" customHeight="1">
      <c r="A61" s="1813"/>
      <c r="B61" s="1825"/>
      <c r="C61" s="1497" t="s">
        <v>792</v>
      </c>
      <c r="D61" s="1496">
        <v>13861687.52</v>
      </c>
      <c r="E61" s="1496">
        <v>149040.54</v>
      </c>
      <c r="F61" s="1496">
        <v>151850.29</v>
      </c>
      <c r="G61" s="1495">
        <v>0</v>
      </c>
      <c r="H61" s="1495">
        <v>0</v>
      </c>
      <c r="I61" s="1495">
        <v>0</v>
      </c>
      <c r="J61" s="1495">
        <v>0</v>
      </c>
      <c r="K61" s="1495">
        <v>0</v>
      </c>
      <c r="L61" s="1495">
        <v>0</v>
      </c>
      <c r="M61" s="1495">
        <v>0</v>
      </c>
      <c r="N61" s="1495">
        <v>0</v>
      </c>
    </row>
    <row r="62" spans="1:14" s="1494" customFormat="1" ht="25.15" customHeight="1">
      <c r="A62" s="1813"/>
      <c r="B62" s="1825"/>
      <c r="C62" s="1497" t="s">
        <v>854</v>
      </c>
      <c r="D62" s="1495">
        <v>0</v>
      </c>
      <c r="E62" s="1495">
        <v>0</v>
      </c>
      <c r="F62" s="1495">
        <v>0</v>
      </c>
      <c r="G62" s="1495">
        <v>0</v>
      </c>
      <c r="H62" s="1501">
        <v>2913.54</v>
      </c>
      <c r="I62" s="1495">
        <v>0</v>
      </c>
      <c r="J62" s="1501">
        <v>67833.86</v>
      </c>
      <c r="K62" s="1495">
        <v>0</v>
      </c>
      <c r="L62" s="1495">
        <v>0</v>
      </c>
      <c r="M62" s="1495">
        <v>0</v>
      </c>
      <c r="N62" s="1495">
        <v>0</v>
      </c>
    </row>
    <row r="63" spans="1:14" s="1494" customFormat="1" ht="25.15" customHeight="1">
      <c r="A63" s="1813"/>
      <c r="B63" s="1825"/>
      <c r="C63" s="1497" t="s">
        <v>793</v>
      </c>
      <c r="D63" s="1496">
        <v>2941753.7600000002</v>
      </c>
      <c r="E63" s="1501">
        <v>108489.44</v>
      </c>
      <c r="F63" s="1501">
        <v>5695.15</v>
      </c>
      <c r="G63" s="1495">
        <v>0</v>
      </c>
      <c r="H63" s="1495">
        <v>0</v>
      </c>
      <c r="I63" s="1495">
        <v>0</v>
      </c>
      <c r="J63" s="1495">
        <v>0</v>
      </c>
      <c r="K63" s="1495">
        <v>0</v>
      </c>
      <c r="L63" s="1495">
        <v>0</v>
      </c>
      <c r="M63" s="1495">
        <v>0</v>
      </c>
      <c r="N63" s="1495">
        <v>0</v>
      </c>
    </row>
    <row r="64" spans="1:14" s="1494" customFormat="1" ht="25.15" customHeight="1">
      <c r="A64" s="1813"/>
      <c r="B64" s="1825"/>
      <c r="C64" s="1497" t="s">
        <v>853</v>
      </c>
      <c r="D64" s="1496">
        <v>5585654.1200000001</v>
      </c>
      <c r="E64" s="1501">
        <v>1039472.97</v>
      </c>
      <c r="F64" s="1501">
        <v>138221.26</v>
      </c>
      <c r="G64" s="1501">
        <v>2517.6</v>
      </c>
      <c r="H64" s="1495">
        <v>0</v>
      </c>
      <c r="I64" s="1495">
        <v>0</v>
      </c>
      <c r="J64" s="1495">
        <v>0</v>
      </c>
      <c r="K64" s="1495">
        <v>0</v>
      </c>
      <c r="L64" s="1495">
        <v>0</v>
      </c>
      <c r="M64" s="1495">
        <v>0</v>
      </c>
      <c r="N64" s="1495">
        <v>0</v>
      </c>
    </row>
    <row r="65" spans="1:14" s="1494" customFormat="1" ht="25.15" customHeight="1">
      <c r="A65" s="1813"/>
      <c r="B65" s="1825"/>
      <c r="C65" s="1497" t="s">
        <v>852</v>
      </c>
      <c r="D65" s="1495">
        <v>0</v>
      </c>
      <c r="E65" s="1495">
        <v>0</v>
      </c>
      <c r="F65" s="1495">
        <v>0</v>
      </c>
      <c r="G65" s="1501">
        <v>2925.76</v>
      </c>
      <c r="H65" s="1501">
        <v>38609.1</v>
      </c>
      <c r="I65" s="1495">
        <v>0</v>
      </c>
      <c r="J65" s="1501">
        <v>23608.94</v>
      </c>
      <c r="K65" s="1501">
        <v>4604.5600000000004</v>
      </c>
      <c r="L65" s="1501">
        <v>7823.05</v>
      </c>
      <c r="M65" s="1501">
        <v>28720.43</v>
      </c>
      <c r="N65" s="1495">
        <v>0</v>
      </c>
    </row>
    <row r="66" spans="1:14" s="1494" customFormat="1" ht="25.15" customHeight="1">
      <c r="A66" s="1813"/>
      <c r="B66" s="1825"/>
      <c r="C66" s="1497" t="s">
        <v>851</v>
      </c>
      <c r="D66" s="1496">
        <v>14950181.550000001</v>
      </c>
      <c r="E66" s="1501">
        <v>456242.48</v>
      </c>
      <c r="F66" s="1501">
        <v>467315.6</v>
      </c>
      <c r="G66" s="1495">
        <v>0</v>
      </c>
      <c r="H66" s="1495">
        <v>0</v>
      </c>
      <c r="I66" s="1495">
        <v>0</v>
      </c>
      <c r="J66" s="1495">
        <v>0</v>
      </c>
      <c r="K66" s="1495">
        <v>0</v>
      </c>
      <c r="L66" s="1495">
        <v>0</v>
      </c>
      <c r="M66" s="1495">
        <v>0</v>
      </c>
      <c r="N66" s="1495">
        <v>0</v>
      </c>
    </row>
    <row r="67" spans="1:14" s="1494" customFormat="1" ht="25.15" customHeight="1">
      <c r="A67" s="1813"/>
      <c r="B67" s="1825"/>
      <c r="C67" s="1497" t="s">
        <v>850</v>
      </c>
      <c r="D67" s="1495">
        <v>0</v>
      </c>
      <c r="E67" s="1495">
        <v>0</v>
      </c>
      <c r="F67" s="1495">
        <v>0</v>
      </c>
      <c r="G67" s="1495">
        <v>0</v>
      </c>
      <c r="H67" s="1501">
        <v>5964.52</v>
      </c>
      <c r="I67" s="1496">
        <v>9479.3799999999992</v>
      </c>
      <c r="J67" s="1495">
        <v>0</v>
      </c>
      <c r="K67" s="1495">
        <v>0</v>
      </c>
      <c r="L67" s="1496">
        <v>2579.17</v>
      </c>
      <c r="M67" s="1495">
        <v>0</v>
      </c>
      <c r="N67" s="1495">
        <v>0</v>
      </c>
    </row>
    <row r="68" spans="1:14" s="1494" customFormat="1" ht="25.15" customHeight="1">
      <c r="A68" s="1813"/>
      <c r="B68" s="1825"/>
      <c r="C68" s="1497" t="s">
        <v>849</v>
      </c>
      <c r="D68" s="1496">
        <v>10006433.279999999</v>
      </c>
      <c r="E68" s="1501">
        <v>878240.45</v>
      </c>
      <c r="F68" s="1496">
        <v>24904.639999999999</v>
      </c>
      <c r="G68" s="1495">
        <v>0</v>
      </c>
      <c r="H68" s="1495">
        <v>0</v>
      </c>
      <c r="I68" s="1495">
        <v>0</v>
      </c>
      <c r="J68" s="1495">
        <v>0</v>
      </c>
      <c r="K68" s="1495">
        <v>0</v>
      </c>
      <c r="L68" s="1495">
        <v>0</v>
      </c>
      <c r="M68" s="1495">
        <v>0</v>
      </c>
      <c r="N68" s="1511">
        <v>295.57</v>
      </c>
    </row>
    <row r="69" spans="1:14" s="1494" customFormat="1" ht="25.15" customHeight="1">
      <c r="A69" s="1813"/>
      <c r="B69" s="1825"/>
      <c r="C69" s="1497" t="s">
        <v>848</v>
      </c>
      <c r="D69" s="1495">
        <v>0</v>
      </c>
      <c r="E69" s="1495">
        <v>0</v>
      </c>
      <c r="F69" s="1495">
        <v>0</v>
      </c>
      <c r="G69" s="1495">
        <v>0</v>
      </c>
      <c r="H69" s="1495">
        <v>0</v>
      </c>
      <c r="I69" s="1501">
        <v>12667.59</v>
      </c>
      <c r="J69" s="1501">
        <v>23722.26</v>
      </c>
      <c r="K69" s="1495">
        <v>0</v>
      </c>
      <c r="L69" s="1501">
        <v>12496.44</v>
      </c>
      <c r="M69" s="1495">
        <v>0</v>
      </c>
      <c r="N69" s="1495">
        <v>0</v>
      </c>
    </row>
    <row r="70" spans="1:14" s="1494" customFormat="1" ht="25.15" customHeight="1">
      <c r="A70" s="1813"/>
      <c r="B70" s="1825"/>
      <c r="C70" s="1497" t="s">
        <v>847</v>
      </c>
      <c r="D70" s="1496">
        <v>2661762.13</v>
      </c>
      <c r="E70" s="1496">
        <v>278462.86</v>
      </c>
      <c r="F70" s="1496">
        <v>17161.3</v>
      </c>
      <c r="G70" s="1495">
        <v>0</v>
      </c>
      <c r="H70" s="1495">
        <v>0</v>
      </c>
      <c r="I70" s="1495">
        <v>0</v>
      </c>
      <c r="J70" s="1495">
        <v>0</v>
      </c>
      <c r="K70" s="1495">
        <v>0</v>
      </c>
      <c r="L70" s="1495">
        <v>0</v>
      </c>
      <c r="M70" s="1495">
        <v>0</v>
      </c>
      <c r="N70" s="1501">
        <v>91211.71</v>
      </c>
    </row>
    <row r="71" spans="1:14" s="1494" customFormat="1" ht="25.15" customHeight="1">
      <c r="A71" s="1813"/>
      <c r="B71" s="1825"/>
      <c r="C71" s="1497" t="s">
        <v>846</v>
      </c>
      <c r="D71" s="1495">
        <v>0</v>
      </c>
      <c r="E71" s="1495">
        <v>0</v>
      </c>
      <c r="F71" s="1495">
        <v>0</v>
      </c>
      <c r="G71" s="1496">
        <v>11189.59</v>
      </c>
      <c r="H71" s="1495">
        <v>0</v>
      </c>
      <c r="I71" s="1495">
        <v>0</v>
      </c>
      <c r="J71" s="1495">
        <v>0</v>
      </c>
      <c r="K71" s="1495">
        <v>0</v>
      </c>
      <c r="L71" s="1495">
        <v>0</v>
      </c>
      <c r="M71" s="1501">
        <v>1500</v>
      </c>
      <c r="N71" s="1495">
        <v>0</v>
      </c>
    </row>
    <row r="72" spans="1:14" s="1494" customFormat="1" ht="25.15" customHeight="1">
      <c r="A72" s="1813"/>
      <c r="B72" s="1825"/>
      <c r="C72" s="1497" t="s">
        <v>798</v>
      </c>
      <c r="D72" s="1496">
        <v>10227149.630000001</v>
      </c>
      <c r="E72" s="1501">
        <v>501333.94</v>
      </c>
      <c r="F72" s="1501">
        <v>105192.38</v>
      </c>
      <c r="G72" s="1511">
        <v>348.26</v>
      </c>
      <c r="H72" s="1495">
        <v>0</v>
      </c>
      <c r="I72" s="1495">
        <v>0</v>
      </c>
      <c r="J72" s="1495">
        <v>0</v>
      </c>
      <c r="K72" s="1495">
        <v>0</v>
      </c>
      <c r="L72" s="1495">
        <v>0</v>
      </c>
      <c r="M72" s="1495">
        <v>0</v>
      </c>
      <c r="N72" s="1495">
        <v>0</v>
      </c>
    </row>
    <row r="73" spans="1:14" s="1494" customFormat="1" ht="25.15" customHeight="1">
      <c r="A73" s="1813"/>
      <c r="B73" s="1825"/>
      <c r="C73" s="1497" t="s">
        <v>845</v>
      </c>
      <c r="D73" s="1495">
        <v>0</v>
      </c>
      <c r="E73" s="1495">
        <v>0</v>
      </c>
      <c r="F73" s="1495">
        <v>0</v>
      </c>
      <c r="G73" s="1495">
        <v>0</v>
      </c>
      <c r="H73" s="1496">
        <v>338956.83</v>
      </c>
      <c r="I73" s="1495">
        <v>0</v>
      </c>
      <c r="J73" s="1495">
        <v>0</v>
      </c>
      <c r="K73" s="1495">
        <v>0</v>
      </c>
      <c r="L73" s="1501">
        <v>10805.86</v>
      </c>
      <c r="M73" s="1495">
        <v>0</v>
      </c>
      <c r="N73" s="1495">
        <v>0</v>
      </c>
    </row>
    <row r="74" spans="1:14" s="1494" customFormat="1" ht="25.15" customHeight="1">
      <c r="A74" s="1813"/>
      <c r="B74" s="1826"/>
      <c r="C74" s="1497" t="s">
        <v>844</v>
      </c>
      <c r="D74" s="1496">
        <v>3463975.0999999996</v>
      </c>
      <c r="E74" s="1501">
        <v>328858.29000000004</v>
      </c>
      <c r="F74" s="1511">
        <v>49.58</v>
      </c>
      <c r="G74" s="1495">
        <v>0</v>
      </c>
      <c r="H74" s="1495">
        <v>0</v>
      </c>
      <c r="I74" s="1495">
        <v>0</v>
      </c>
      <c r="J74" s="1495">
        <v>0</v>
      </c>
      <c r="K74" s="1495">
        <v>0</v>
      </c>
      <c r="L74" s="1495">
        <v>0</v>
      </c>
      <c r="M74" s="1495">
        <v>0</v>
      </c>
      <c r="N74" s="1501">
        <v>50000</v>
      </c>
    </row>
    <row r="75" spans="1:14" s="1494" customFormat="1" ht="25.15" customHeight="1">
      <c r="A75" s="1813"/>
      <c r="B75" s="1506">
        <v>801</v>
      </c>
      <c r="C75" s="1497" t="s">
        <v>782</v>
      </c>
      <c r="D75" s="1496">
        <v>166676.85</v>
      </c>
      <c r="E75" s="1496">
        <v>73276.61</v>
      </c>
      <c r="F75" s="1501">
        <v>2642751.2799999998</v>
      </c>
      <c r="G75" s="1495">
        <v>0</v>
      </c>
      <c r="H75" s="1495">
        <v>0</v>
      </c>
      <c r="I75" s="1495">
        <v>0</v>
      </c>
      <c r="J75" s="1495">
        <v>0</v>
      </c>
      <c r="K75" s="1495">
        <v>0</v>
      </c>
      <c r="L75" s="1495">
        <v>0</v>
      </c>
      <c r="M75" s="1495">
        <v>0</v>
      </c>
      <c r="N75" s="1500">
        <v>19.829999999999998</v>
      </c>
    </row>
    <row r="76" spans="1:14" s="1494" customFormat="1" ht="25.15" customHeight="1">
      <c r="A76" s="1813"/>
      <c r="B76" s="1506">
        <v>851</v>
      </c>
      <c r="C76" s="1497" t="s">
        <v>782</v>
      </c>
      <c r="D76" s="1496">
        <v>638490.37</v>
      </c>
      <c r="E76" s="1495">
        <v>0</v>
      </c>
      <c r="F76" s="1495">
        <v>0</v>
      </c>
      <c r="G76" s="1495">
        <v>0</v>
      </c>
      <c r="H76" s="1495">
        <v>0</v>
      </c>
      <c r="I76" s="1495">
        <v>0</v>
      </c>
      <c r="J76" s="1495">
        <v>0</v>
      </c>
      <c r="K76" s="1495">
        <v>0</v>
      </c>
      <c r="L76" s="1495">
        <v>0</v>
      </c>
      <c r="M76" s="1495">
        <v>0</v>
      </c>
      <c r="N76" s="1495">
        <v>0</v>
      </c>
    </row>
    <row r="77" spans="1:14" s="1494" customFormat="1" ht="25.15" customHeight="1">
      <c r="A77" s="1814"/>
      <c r="B77" s="1506">
        <v>853</v>
      </c>
      <c r="C77" s="1497" t="s">
        <v>782</v>
      </c>
      <c r="D77" s="1496">
        <v>2030795.5599999998</v>
      </c>
      <c r="E77" s="1501">
        <v>58344.159999999996</v>
      </c>
      <c r="F77" s="1501">
        <v>135272.22</v>
      </c>
      <c r="G77" s="1501">
        <v>31134.11</v>
      </c>
      <c r="H77" s="1495">
        <v>0</v>
      </c>
      <c r="I77" s="1495">
        <v>0</v>
      </c>
      <c r="J77" s="1495">
        <v>0</v>
      </c>
      <c r="K77" s="1495">
        <v>0</v>
      </c>
      <c r="L77" s="1495">
        <v>0</v>
      </c>
      <c r="M77" s="1495">
        <v>0</v>
      </c>
      <c r="N77" s="1501">
        <v>2085.31</v>
      </c>
    </row>
    <row r="78" spans="1:14" s="1494" customFormat="1" ht="25.15" customHeight="1">
      <c r="A78" s="1510">
        <v>37</v>
      </c>
      <c r="B78" s="1505">
        <v>755</v>
      </c>
      <c r="C78" s="1497" t="s">
        <v>782</v>
      </c>
      <c r="D78" s="1496">
        <v>245072.18</v>
      </c>
      <c r="E78" s="1501">
        <v>396098.59</v>
      </c>
      <c r="F78" s="1501">
        <v>6871.38</v>
      </c>
      <c r="G78" s="1495">
        <v>0</v>
      </c>
      <c r="H78" s="1495">
        <v>0</v>
      </c>
      <c r="I78" s="1495">
        <v>0</v>
      </c>
      <c r="J78" s="1495">
        <v>0</v>
      </c>
      <c r="K78" s="1495">
        <v>0</v>
      </c>
      <c r="L78" s="1495">
        <v>0</v>
      </c>
      <c r="M78" s="1495">
        <v>0</v>
      </c>
      <c r="N78" s="1495">
        <v>0</v>
      </c>
    </row>
    <row r="79" spans="1:14" s="1494" customFormat="1" ht="25.15" customHeight="1">
      <c r="A79" s="1809">
        <v>39</v>
      </c>
      <c r="B79" s="1811">
        <v>600</v>
      </c>
      <c r="C79" s="1497" t="s">
        <v>803</v>
      </c>
      <c r="D79" s="1495">
        <v>0</v>
      </c>
      <c r="E79" s="1509">
        <v>225492.39</v>
      </c>
      <c r="F79" s="1509">
        <v>3549.23</v>
      </c>
      <c r="G79" s="1495">
        <v>0</v>
      </c>
      <c r="H79" s="1495">
        <v>0</v>
      </c>
      <c r="I79" s="1495">
        <v>0</v>
      </c>
      <c r="J79" s="1495">
        <v>0</v>
      </c>
      <c r="K79" s="1495">
        <v>0</v>
      </c>
      <c r="L79" s="1495">
        <v>0</v>
      </c>
      <c r="M79" s="1495">
        <v>0</v>
      </c>
      <c r="N79" s="1495">
        <v>0</v>
      </c>
    </row>
    <row r="80" spans="1:14" s="1494" customFormat="1" ht="25.15" customHeight="1">
      <c r="A80" s="1818"/>
      <c r="B80" s="1804"/>
      <c r="C80" s="1497" t="s">
        <v>779</v>
      </c>
      <c r="D80" s="1496">
        <v>43787493.879999995</v>
      </c>
      <c r="E80" s="1496">
        <v>121926.77</v>
      </c>
      <c r="F80" s="1495">
        <v>0</v>
      </c>
      <c r="G80" s="1495">
        <v>0</v>
      </c>
      <c r="H80" s="1495">
        <v>0</v>
      </c>
      <c r="I80" s="1495">
        <v>0</v>
      </c>
      <c r="J80" s="1495">
        <v>0</v>
      </c>
      <c r="K80" s="1495">
        <v>0</v>
      </c>
      <c r="L80" s="1495">
        <v>0</v>
      </c>
      <c r="M80" s="1495">
        <v>0</v>
      </c>
      <c r="N80" s="1495">
        <v>0</v>
      </c>
    </row>
    <row r="81" spans="1:14" s="1494" customFormat="1" ht="25.15" customHeight="1">
      <c r="A81" s="1810"/>
      <c r="B81" s="1805"/>
      <c r="C81" s="1497" t="s">
        <v>781</v>
      </c>
      <c r="D81" s="1496">
        <v>12330295.33</v>
      </c>
      <c r="E81" s="1495">
        <v>0</v>
      </c>
      <c r="F81" s="1495">
        <v>0</v>
      </c>
      <c r="G81" s="1495">
        <v>0</v>
      </c>
      <c r="H81" s="1495">
        <v>0</v>
      </c>
      <c r="I81" s="1495">
        <v>0</v>
      </c>
      <c r="J81" s="1495">
        <v>0</v>
      </c>
      <c r="K81" s="1495">
        <v>0</v>
      </c>
      <c r="L81" s="1495">
        <v>0</v>
      </c>
      <c r="M81" s="1495">
        <v>0</v>
      </c>
      <c r="N81" s="1495">
        <v>0</v>
      </c>
    </row>
    <row r="82" spans="1:14" s="1494" customFormat="1" ht="25.15" customHeight="1">
      <c r="A82" s="1809">
        <v>41</v>
      </c>
      <c r="B82" s="1507" t="s">
        <v>352</v>
      </c>
      <c r="C82" s="1497" t="s">
        <v>779</v>
      </c>
      <c r="D82" s="1496">
        <v>1365965.57</v>
      </c>
      <c r="E82" s="1495">
        <v>0</v>
      </c>
      <c r="F82" s="1495">
        <v>0</v>
      </c>
      <c r="G82" s="1495">
        <v>0</v>
      </c>
      <c r="H82" s="1495">
        <v>0</v>
      </c>
      <c r="I82" s="1495">
        <v>0</v>
      </c>
      <c r="J82" s="1495">
        <v>0</v>
      </c>
      <c r="K82" s="1495">
        <v>0</v>
      </c>
      <c r="L82" s="1495">
        <v>0</v>
      </c>
      <c r="M82" s="1495">
        <v>0</v>
      </c>
      <c r="N82" s="1495">
        <v>0</v>
      </c>
    </row>
    <row r="83" spans="1:14" s="1494" customFormat="1" ht="25.15" customHeight="1">
      <c r="A83" s="1818"/>
      <c r="B83" s="1811">
        <v>900</v>
      </c>
      <c r="C83" s="1497" t="s">
        <v>779</v>
      </c>
      <c r="D83" s="1496">
        <v>57113993.5</v>
      </c>
      <c r="E83" s="1495">
        <v>0</v>
      </c>
      <c r="F83" s="1495">
        <v>0</v>
      </c>
      <c r="G83" s="1495">
        <v>0</v>
      </c>
      <c r="H83" s="1495">
        <v>0</v>
      </c>
      <c r="I83" s="1495">
        <v>0</v>
      </c>
      <c r="J83" s="1495">
        <v>0</v>
      </c>
      <c r="K83" s="1495">
        <v>0</v>
      </c>
      <c r="L83" s="1495">
        <v>0</v>
      </c>
      <c r="M83" s="1495">
        <v>0</v>
      </c>
      <c r="N83" s="1500">
        <v>443.29</v>
      </c>
    </row>
    <row r="84" spans="1:14" s="1494" customFormat="1" ht="25.15" customHeight="1">
      <c r="A84" s="1810"/>
      <c r="B84" s="1805"/>
      <c r="C84" s="1497" t="s">
        <v>841</v>
      </c>
      <c r="D84" s="1495">
        <v>0</v>
      </c>
      <c r="E84" s="1495">
        <v>0</v>
      </c>
      <c r="F84" s="1495">
        <v>0</v>
      </c>
      <c r="G84" s="1495">
        <v>0</v>
      </c>
      <c r="H84" s="1495">
        <v>0</v>
      </c>
      <c r="I84" s="1495">
        <v>0</v>
      </c>
      <c r="J84" s="1495">
        <v>0</v>
      </c>
      <c r="K84" s="1495">
        <v>0</v>
      </c>
      <c r="L84" s="1496">
        <v>166540.67000000001</v>
      </c>
      <c r="M84" s="1495">
        <v>0</v>
      </c>
      <c r="N84" s="1495">
        <v>0</v>
      </c>
    </row>
    <row r="85" spans="1:14" s="1494" customFormat="1" ht="25.15" customHeight="1">
      <c r="A85" s="1499">
        <v>43</v>
      </c>
      <c r="B85" s="1506">
        <v>750</v>
      </c>
      <c r="C85" s="1497" t="s">
        <v>843</v>
      </c>
      <c r="D85" s="1495">
        <v>0</v>
      </c>
      <c r="E85" s="1495">
        <v>0</v>
      </c>
      <c r="F85" s="1495">
        <v>0</v>
      </c>
      <c r="G85" s="1495">
        <v>0</v>
      </c>
      <c r="H85" s="1509">
        <v>14030.1</v>
      </c>
      <c r="I85" s="1495">
        <v>0</v>
      </c>
      <c r="J85" s="1495">
        <v>0</v>
      </c>
      <c r="K85" s="1495">
        <v>0</v>
      </c>
      <c r="L85" s="1495">
        <v>0</v>
      </c>
      <c r="M85" s="1495">
        <v>0</v>
      </c>
      <c r="N85" s="1495">
        <v>0</v>
      </c>
    </row>
    <row r="86" spans="1:14" s="1494" customFormat="1" ht="25.15" customHeight="1">
      <c r="A86" s="1508">
        <v>44</v>
      </c>
      <c r="B86" s="1507" t="s">
        <v>350</v>
      </c>
      <c r="C86" s="1497" t="s">
        <v>842</v>
      </c>
      <c r="D86" s="1496">
        <v>627.55999999999995</v>
      </c>
      <c r="E86" s="1495">
        <v>0</v>
      </c>
      <c r="F86" s="1495">
        <v>0</v>
      </c>
      <c r="G86" s="1495">
        <v>0</v>
      </c>
      <c r="H86" s="1495">
        <v>0</v>
      </c>
      <c r="I86" s="1495">
        <v>0</v>
      </c>
      <c r="J86" s="1495">
        <v>0</v>
      </c>
      <c r="K86" s="1495">
        <v>0</v>
      </c>
      <c r="L86" s="1495">
        <v>0</v>
      </c>
      <c r="M86" s="1495">
        <v>0</v>
      </c>
      <c r="N86" s="1495">
        <v>0</v>
      </c>
    </row>
    <row r="87" spans="1:14" s="1494" customFormat="1" ht="25.15" customHeight="1">
      <c r="A87" s="1809">
        <v>46</v>
      </c>
      <c r="B87" s="1506">
        <v>750</v>
      </c>
      <c r="C87" s="1497" t="s">
        <v>782</v>
      </c>
      <c r="D87" s="1496">
        <v>4308.76</v>
      </c>
      <c r="E87" s="1495">
        <v>0</v>
      </c>
      <c r="F87" s="1495">
        <v>0</v>
      </c>
      <c r="G87" s="1495">
        <v>0</v>
      </c>
      <c r="H87" s="1495">
        <v>0</v>
      </c>
      <c r="I87" s="1495">
        <v>0</v>
      </c>
      <c r="J87" s="1495">
        <v>0</v>
      </c>
      <c r="K87" s="1495">
        <v>0</v>
      </c>
      <c r="L87" s="1495">
        <v>0</v>
      </c>
      <c r="M87" s="1495">
        <v>0</v>
      </c>
      <c r="N87" s="1495">
        <v>0</v>
      </c>
    </row>
    <row r="88" spans="1:14" s="1494" customFormat="1" ht="25.15" customHeight="1">
      <c r="A88" s="1818"/>
      <c r="B88" s="1811">
        <v>851</v>
      </c>
      <c r="C88" s="1497" t="s">
        <v>779</v>
      </c>
      <c r="D88" s="1496">
        <v>18269511.75</v>
      </c>
      <c r="E88" s="1501">
        <v>52103.05</v>
      </c>
      <c r="F88" s="1495">
        <v>0</v>
      </c>
      <c r="G88" s="1495">
        <v>0</v>
      </c>
      <c r="H88" s="1495">
        <v>0</v>
      </c>
      <c r="I88" s="1495">
        <v>0</v>
      </c>
      <c r="J88" s="1495">
        <v>0</v>
      </c>
      <c r="K88" s="1495">
        <v>0</v>
      </c>
      <c r="L88" s="1495">
        <v>0</v>
      </c>
      <c r="M88" s="1495">
        <v>0</v>
      </c>
      <c r="N88" s="1495">
        <v>0</v>
      </c>
    </row>
    <row r="89" spans="1:14" s="1494" customFormat="1" ht="25.15" customHeight="1">
      <c r="A89" s="1810"/>
      <c r="B89" s="1805"/>
      <c r="C89" s="1497" t="s">
        <v>782</v>
      </c>
      <c r="D89" s="1496">
        <v>1216514.82</v>
      </c>
      <c r="E89" s="1501">
        <v>433209.05</v>
      </c>
      <c r="F89" s="1501">
        <v>4551.1099999999997</v>
      </c>
      <c r="G89" s="1500">
        <v>458.41</v>
      </c>
      <c r="H89" s="1495">
        <v>0</v>
      </c>
      <c r="I89" s="1495">
        <v>0</v>
      </c>
      <c r="J89" s="1495">
        <v>0</v>
      </c>
      <c r="K89" s="1495">
        <v>0</v>
      </c>
      <c r="L89" s="1495">
        <v>0</v>
      </c>
      <c r="M89" s="1495">
        <v>0</v>
      </c>
      <c r="N89" s="1495">
        <v>0</v>
      </c>
    </row>
    <row r="90" spans="1:14" s="1494" customFormat="1" ht="25.15" customHeight="1">
      <c r="A90" s="1809">
        <v>47</v>
      </c>
      <c r="B90" s="1505">
        <v>150</v>
      </c>
      <c r="C90" s="1497" t="s">
        <v>779</v>
      </c>
      <c r="D90" s="1496">
        <v>882671.18</v>
      </c>
      <c r="E90" s="1496">
        <v>437317.58</v>
      </c>
      <c r="F90" s="1496">
        <v>108560.03</v>
      </c>
      <c r="G90" s="1496">
        <v>22064.799999999999</v>
      </c>
      <c r="H90" s="1495">
        <v>0</v>
      </c>
      <c r="I90" s="1495">
        <v>0</v>
      </c>
      <c r="J90" s="1495">
        <v>0</v>
      </c>
      <c r="K90" s="1495">
        <v>0</v>
      </c>
      <c r="L90" s="1495">
        <v>0</v>
      </c>
      <c r="M90" s="1495">
        <v>0</v>
      </c>
      <c r="N90" s="1495">
        <v>0</v>
      </c>
    </row>
    <row r="91" spans="1:14" s="1494" customFormat="1" ht="25.15" customHeight="1">
      <c r="A91" s="1818"/>
      <c r="B91" s="1811">
        <v>900</v>
      </c>
      <c r="C91" s="1497" t="s">
        <v>779</v>
      </c>
      <c r="D91" s="1496">
        <v>9224058.5399999991</v>
      </c>
      <c r="E91" s="1496">
        <v>1022665.64</v>
      </c>
      <c r="F91" s="1496">
        <v>4408.42</v>
      </c>
      <c r="G91" s="1495">
        <v>0</v>
      </c>
      <c r="H91" s="1495">
        <v>0</v>
      </c>
      <c r="I91" s="1495">
        <v>0</v>
      </c>
      <c r="J91" s="1495">
        <v>0</v>
      </c>
      <c r="K91" s="1495">
        <v>0</v>
      </c>
      <c r="L91" s="1495">
        <v>0</v>
      </c>
      <c r="M91" s="1495">
        <v>0</v>
      </c>
      <c r="N91" s="1495">
        <v>0</v>
      </c>
    </row>
    <row r="92" spans="1:14" s="1494" customFormat="1" ht="25.15" customHeight="1">
      <c r="A92" s="1810"/>
      <c r="B92" s="1805"/>
      <c r="C92" s="1497" t="s">
        <v>841</v>
      </c>
      <c r="D92" s="1496">
        <v>22800000</v>
      </c>
      <c r="E92" s="1495">
        <v>0</v>
      </c>
      <c r="F92" s="1495">
        <v>0</v>
      </c>
      <c r="G92" s="1495">
        <v>0</v>
      </c>
      <c r="H92" s="1495">
        <v>0</v>
      </c>
      <c r="I92" s="1495">
        <v>0</v>
      </c>
      <c r="J92" s="1495">
        <v>0</v>
      </c>
      <c r="K92" s="1495">
        <v>0</v>
      </c>
      <c r="L92" s="1495">
        <v>0</v>
      </c>
      <c r="M92" s="1495">
        <v>0</v>
      </c>
      <c r="N92" s="1495">
        <v>0</v>
      </c>
    </row>
    <row r="93" spans="1:14" s="1494" customFormat="1" ht="25.15" customHeight="1">
      <c r="A93" s="1809">
        <v>57</v>
      </c>
      <c r="B93" s="1811">
        <v>754</v>
      </c>
      <c r="C93" s="1497" t="s">
        <v>779</v>
      </c>
      <c r="D93" s="1496">
        <v>963.65</v>
      </c>
      <c r="E93" s="1495">
        <v>0</v>
      </c>
      <c r="F93" s="1495">
        <v>0</v>
      </c>
      <c r="G93" s="1495">
        <v>0</v>
      </c>
      <c r="H93" s="1495">
        <v>0</v>
      </c>
      <c r="I93" s="1495">
        <v>0</v>
      </c>
      <c r="J93" s="1495">
        <v>0</v>
      </c>
      <c r="K93" s="1495">
        <v>0</v>
      </c>
      <c r="L93" s="1495">
        <v>0</v>
      </c>
      <c r="M93" s="1495">
        <v>0</v>
      </c>
      <c r="N93" s="1495">
        <v>0</v>
      </c>
    </row>
    <row r="94" spans="1:14" s="1494" customFormat="1" ht="25.15" customHeight="1">
      <c r="A94" s="1810"/>
      <c r="B94" s="1805"/>
      <c r="C94" s="1497" t="s">
        <v>782</v>
      </c>
      <c r="D94" s="1504">
        <v>187.12</v>
      </c>
      <c r="E94" s="1495">
        <v>0</v>
      </c>
      <c r="F94" s="1495">
        <v>0</v>
      </c>
      <c r="G94" s="1495">
        <v>0</v>
      </c>
      <c r="H94" s="1495">
        <v>0</v>
      </c>
      <c r="I94" s="1495">
        <v>0</v>
      </c>
      <c r="J94" s="1495">
        <v>0</v>
      </c>
      <c r="K94" s="1495">
        <v>0</v>
      </c>
      <c r="L94" s="1495">
        <v>0</v>
      </c>
      <c r="M94" s="1495">
        <v>0</v>
      </c>
      <c r="N94" s="1495">
        <v>0</v>
      </c>
    </row>
    <row r="95" spans="1:14" s="1503" customFormat="1" ht="25.15" customHeight="1">
      <c r="A95" s="1809">
        <v>62</v>
      </c>
      <c r="B95" s="1822">
        <v>50</v>
      </c>
      <c r="C95" s="1497" t="s">
        <v>840</v>
      </c>
      <c r="D95" s="1496">
        <v>2872895.74</v>
      </c>
      <c r="E95" s="1501">
        <v>998118.52</v>
      </c>
      <c r="F95" s="1501">
        <v>35339.089999999997</v>
      </c>
      <c r="G95" s="1495">
        <v>0</v>
      </c>
      <c r="H95" s="1495">
        <v>0</v>
      </c>
      <c r="I95" s="1495">
        <v>0</v>
      </c>
      <c r="J95" s="1495">
        <v>0</v>
      </c>
      <c r="K95" s="1495">
        <v>0</v>
      </c>
      <c r="L95" s="1495">
        <v>0</v>
      </c>
      <c r="M95" s="1495">
        <v>0</v>
      </c>
      <c r="N95" s="1501">
        <v>20369.169999999998</v>
      </c>
    </row>
    <row r="96" spans="1:14" s="1494" customFormat="1" ht="30" customHeight="1">
      <c r="A96" s="1810"/>
      <c r="B96" s="1823"/>
      <c r="C96" s="1502" t="s">
        <v>839</v>
      </c>
      <c r="D96" s="1495">
        <v>0</v>
      </c>
      <c r="E96" s="1495">
        <v>0</v>
      </c>
      <c r="F96" s="1495">
        <v>0</v>
      </c>
      <c r="G96" s="1495">
        <v>0</v>
      </c>
      <c r="H96" s="1501">
        <v>18351.98</v>
      </c>
      <c r="I96" s="1501">
        <v>138042</v>
      </c>
      <c r="J96" s="1501">
        <v>447209.97</v>
      </c>
      <c r="K96" s="1501">
        <v>9018.6200000000008</v>
      </c>
      <c r="L96" s="1501">
        <v>799686.02</v>
      </c>
      <c r="M96" s="1501">
        <v>19352.48</v>
      </c>
      <c r="N96" s="1501">
        <v>395866.18</v>
      </c>
    </row>
    <row r="97" spans="1:14" s="1494" customFormat="1" ht="25.15" customHeight="1">
      <c r="A97" s="1499" t="s">
        <v>838</v>
      </c>
      <c r="B97" s="1498">
        <v>921</v>
      </c>
      <c r="C97" s="1497" t="s">
        <v>791</v>
      </c>
      <c r="D97" s="1495">
        <v>0</v>
      </c>
      <c r="E97" s="1495">
        <v>0</v>
      </c>
      <c r="F97" s="1495">
        <v>0</v>
      </c>
      <c r="G97" s="1495">
        <v>0</v>
      </c>
      <c r="H97" s="1495">
        <v>0</v>
      </c>
      <c r="I97" s="1495">
        <v>0</v>
      </c>
      <c r="J97" s="1495">
        <v>0</v>
      </c>
      <c r="K97" s="1495">
        <v>0</v>
      </c>
      <c r="L97" s="1495">
        <v>0</v>
      </c>
      <c r="M97" s="1495">
        <v>0</v>
      </c>
      <c r="N97" s="1500">
        <v>497.25</v>
      </c>
    </row>
    <row r="98" spans="1:14" s="1494" customFormat="1" ht="25.15" customHeight="1">
      <c r="A98" s="1499">
        <v>88</v>
      </c>
      <c r="B98" s="1498">
        <v>755</v>
      </c>
      <c r="C98" s="1497" t="s">
        <v>782</v>
      </c>
      <c r="D98" s="1496">
        <v>2562.11</v>
      </c>
      <c r="E98" s="1495">
        <v>0</v>
      </c>
      <c r="F98" s="1495">
        <v>0</v>
      </c>
      <c r="G98" s="1495">
        <v>0</v>
      </c>
      <c r="H98" s="1495">
        <v>0</v>
      </c>
      <c r="I98" s="1495">
        <v>0</v>
      </c>
      <c r="J98" s="1495">
        <v>0</v>
      </c>
      <c r="K98" s="1495">
        <v>0</v>
      </c>
      <c r="L98" s="1495">
        <v>0</v>
      </c>
      <c r="M98" s="1495">
        <v>0</v>
      </c>
      <c r="N98" s="1495">
        <v>0</v>
      </c>
    </row>
    <row r="99" spans="1:14" s="1490" customFormat="1" ht="21" customHeight="1">
      <c r="A99" s="1493"/>
      <c r="B99" s="1492"/>
      <c r="C99" s="1492"/>
      <c r="D99" s="1491">
        <f t="shared" ref="D99:N99" si="0">SUM(D12:D98)</f>
        <v>516743605.13</v>
      </c>
      <c r="E99" s="1491">
        <f t="shared" si="0"/>
        <v>23608809.009999998</v>
      </c>
      <c r="F99" s="1491">
        <f t="shared" si="0"/>
        <v>7859996.6099999994</v>
      </c>
      <c r="G99" s="1491">
        <f t="shared" si="0"/>
        <v>11054929.389999999</v>
      </c>
      <c r="H99" s="1491">
        <f t="shared" si="0"/>
        <v>13143043.4</v>
      </c>
      <c r="I99" s="1491">
        <f t="shared" si="0"/>
        <v>1683901.98</v>
      </c>
      <c r="J99" s="1491">
        <f t="shared" si="0"/>
        <v>1773887.44</v>
      </c>
      <c r="K99" s="1491">
        <f t="shared" si="0"/>
        <v>1233580.29</v>
      </c>
      <c r="L99" s="1491">
        <f t="shared" si="0"/>
        <v>1257323.96</v>
      </c>
      <c r="M99" s="1491">
        <f t="shared" si="0"/>
        <v>1381005.88</v>
      </c>
      <c r="N99" s="1491">
        <f t="shared" si="0"/>
        <v>1300168.73</v>
      </c>
    </row>
    <row r="100" spans="1:14" s="1486" customFormat="1" ht="18.600000000000001" customHeight="1">
      <c r="A100" s="1489"/>
      <c r="B100" s="1489"/>
      <c r="C100" s="1489"/>
      <c r="D100" s="1489"/>
      <c r="E100" s="1489"/>
      <c r="F100" s="1489"/>
      <c r="G100" s="1488"/>
      <c r="H100" s="1488"/>
      <c r="I100" s="1488"/>
      <c r="J100" s="1488"/>
      <c r="K100" s="1488"/>
      <c r="L100" s="1487"/>
      <c r="M100" s="1487"/>
      <c r="N100" s="1487"/>
    </row>
    <row r="101" spans="1:14" s="1476" customFormat="1" ht="15">
      <c r="A101" s="1485"/>
      <c r="B101" s="1477"/>
      <c r="C101" s="1477"/>
      <c r="D101" s="1477"/>
      <c r="E101" s="1482"/>
      <c r="F101" s="1482"/>
      <c r="G101" s="1482"/>
      <c r="H101" s="1482"/>
      <c r="I101" s="1482"/>
      <c r="J101" s="1482"/>
      <c r="K101" s="1482"/>
      <c r="L101" s="1482"/>
      <c r="M101" s="1482"/>
      <c r="N101" s="1482"/>
    </row>
    <row r="102" spans="1:14" s="1476" customFormat="1">
      <c r="A102" s="1484"/>
      <c r="B102" s="1477"/>
      <c r="C102" s="1477"/>
      <c r="D102" s="1477"/>
      <c r="E102" s="1479"/>
      <c r="F102" s="1479"/>
      <c r="G102" s="1479"/>
      <c r="H102" s="1479"/>
      <c r="I102" s="1479"/>
      <c r="J102" s="1479"/>
      <c r="K102" s="1479"/>
      <c r="L102" s="1479"/>
      <c r="M102" s="1479"/>
      <c r="N102" s="1479"/>
    </row>
    <row r="103" spans="1:14" s="1476" customFormat="1" ht="15">
      <c r="A103" s="1483"/>
      <c r="B103" s="1477"/>
      <c r="C103" s="1477"/>
      <c r="D103" s="1477"/>
      <c r="E103" s="1482"/>
      <c r="F103" s="1482"/>
      <c r="G103" s="1482"/>
      <c r="H103" s="1482"/>
      <c r="I103" s="1482"/>
      <c r="J103" s="1482"/>
      <c r="K103" s="1482"/>
      <c r="L103" s="1482"/>
      <c r="M103" s="1482"/>
      <c r="N103" s="1482"/>
    </row>
    <row r="104" spans="1:14" s="1476" customFormat="1">
      <c r="A104" s="1481"/>
      <c r="B104" s="1477"/>
      <c r="C104" s="1477"/>
      <c r="D104" s="1480"/>
      <c r="E104" s="1480"/>
      <c r="F104" s="1480"/>
      <c r="G104" s="1480"/>
      <c r="H104" s="1480"/>
      <c r="I104" s="1480"/>
      <c r="J104" s="1480"/>
      <c r="K104" s="1480"/>
      <c r="L104" s="1480"/>
      <c r="M104" s="1480"/>
      <c r="N104" s="1480"/>
    </row>
    <row r="105" spans="1:14" s="1476" customFormat="1">
      <c r="B105" s="1477"/>
      <c r="C105" s="1477"/>
      <c r="D105" s="1479"/>
      <c r="E105" s="1479"/>
      <c r="F105" s="1479"/>
      <c r="G105" s="1479"/>
      <c r="H105" s="1479"/>
      <c r="I105" s="1479"/>
      <c r="J105" s="1479"/>
      <c r="K105" s="1479"/>
      <c r="L105" s="1479"/>
      <c r="M105" s="1479"/>
      <c r="N105" s="1479"/>
    </row>
    <row r="106" spans="1:14" s="1476" customFormat="1">
      <c r="B106" s="1477"/>
      <c r="C106" s="1477"/>
      <c r="D106" s="1477"/>
      <c r="E106" s="1477"/>
      <c r="F106" s="1477"/>
      <c r="G106" s="1477"/>
      <c r="H106" s="1477"/>
      <c r="I106" s="1477"/>
      <c r="J106" s="1477"/>
      <c r="K106" s="1477"/>
      <c r="L106" s="1477"/>
      <c r="M106" s="1477"/>
      <c r="N106" s="1477"/>
    </row>
    <row r="107" spans="1:14" s="1476" customFormat="1">
      <c r="A107" s="1478"/>
      <c r="B107" s="1477"/>
      <c r="C107" s="1477"/>
      <c r="D107" s="1477"/>
      <c r="E107" s="1477"/>
      <c r="F107" s="1477"/>
      <c r="G107" s="1477"/>
      <c r="H107" s="1477"/>
      <c r="I107" s="1477"/>
      <c r="J107" s="1477"/>
      <c r="K107" s="1477"/>
      <c r="L107" s="1477"/>
      <c r="M107" s="1477"/>
      <c r="N107" s="1477"/>
    </row>
    <row r="108" spans="1:14" s="1476" customFormat="1">
      <c r="B108" s="1219"/>
      <c r="C108" s="1477"/>
      <c r="D108" s="1477"/>
      <c r="E108" s="1219"/>
      <c r="F108" s="1219"/>
      <c r="G108" s="1219"/>
      <c r="H108" s="1219"/>
      <c r="I108" s="1219"/>
      <c r="J108" s="1219"/>
      <c r="K108" s="1219"/>
      <c r="L108" s="1219"/>
      <c r="M108" s="1219"/>
      <c r="N108" s="1219"/>
    </row>
    <row r="109" spans="1:14" s="1476" customFormat="1">
      <c r="B109" s="1219"/>
      <c r="C109" s="1219"/>
      <c r="D109" s="1219"/>
      <c r="E109" s="1219"/>
      <c r="F109" s="1219"/>
      <c r="G109" s="1219"/>
      <c r="H109" s="1219"/>
      <c r="I109" s="1219"/>
      <c r="J109" s="1219"/>
      <c r="K109" s="1219"/>
      <c r="L109" s="1219"/>
      <c r="M109" s="1219"/>
      <c r="N109" s="1219"/>
    </row>
    <row r="110" spans="1:14">
      <c r="B110" s="1219"/>
      <c r="C110" s="1219"/>
      <c r="D110" s="1219"/>
      <c r="E110" s="1219"/>
      <c r="F110" s="1219"/>
      <c r="G110" s="1219"/>
      <c r="H110" s="1219"/>
      <c r="I110" s="1219"/>
      <c r="J110" s="1219"/>
      <c r="K110" s="1219"/>
      <c r="L110" s="1219"/>
      <c r="M110" s="1219"/>
      <c r="N110" s="1219"/>
    </row>
    <row r="111" spans="1:14">
      <c r="B111" s="1219"/>
      <c r="C111" s="1219"/>
      <c r="D111" s="1219"/>
      <c r="E111" s="1219"/>
      <c r="F111" s="1219"/>
      <c r="G111" s="1219"/>
      <c r="H111" s="1219"/>
      <c r="I111" s="1219"/>
      <c r="J111" s="1219"/>
      <c r="K111" s="1219"/>
      <c r="L111" s="1219"/>
      <c r="M111" s="1219"/>
      <c r="N111" s="1219"/>
    </row>
    <row r="112" spans="1:14">
      <c r="B112" s="1219"/>
      <c r="C112" s="1219"/>
      <c r="D112" s="1219"/>
      <c r="E112" s="1219"/>
      <c r="F112" s="1219"/>
      <c r="G112" s="1219"/>
      <c r="H112" s="1219"/>
      <c r="I112" s="1219"/>
      <c r="J112" s="1219"/>
      <c r="K112" s="1219"/>
      <c r="L112" s="1219"/>
      <c r="M112" s="1219"/>
      <c r="N112" s="1219"/>
    </row>
    <row r="113" spans="2:14">
      <c r="B113" s="1219"/>
      <c r="C113" s="1219"/>
      <c r="D113" s="1219"/>
      <c r="E113" s="1219"/>
      <c r="F113" s="1219"/>
      <c r="G113" s="1219"/>
      <c r="H113" s="1219"/>
      <c r="I113" s="1219"/>
      <c r="J113" s="1219"/>
      <c r="K113" s="1219"/>
      <c r="L113" s="1219"/>
      <c r="M113" s="1219"/>
      <c r="N113" s="1219"/>
    </row>
    <row r="114" spans="2:14">
      <c r="C114" s="1219"/>
      <c r="D114" s="1219"/>
    </row>
  </sheetData>
  <mergeCells count="44">
    <mergeCell ref="A22:A25"/>
    <mergeCell ref="B23:B25"/>
    <mergeCell ref="A19:A21"/>
    <mergeCell ref="B39:B40"/>
    <mergeCell ref="A82:A84"/>
    <mergeCell ref="B83:B84"/>
    <mergeCell ref="A30:A31"/>
    <mergeCell ref="B30:B31"/>
    <mergeCell ref="A79:A81"/>
    <mergeCell ref="B35:B38"/>
    <mergeCell ref="A26:A29"/>
    <mergeCell ref="B95:B96"/>
    <mergeCell ref="B88:B89"/>
    <mergeCell ref="B43:B74"/>
    <mergeCell ref="A87:A89"/>
    <mergeCell ref="A32:A33"/>
    <mergeCell ref="A90:A92"/>
    <mergeCell ref="B91:B92"/>
    <mergeCell ref="N5:N10"/>
    <mergeCell ref="I6:I10"/>
    <mergeCell ref="J6:J10"/>
    <mergeCell ref="H6:H10"/>
    <mergeCell ref="A6:A10"/>
    <mergeCell ref="A15:A18"/>
    <mergeCell ref="D5:M5"/>
    <mergeCell ref="M6:M10"/>
    <mergeCell ref="L6:L10"/>
    <mergeCell ref="B15:B17"/>
    <mergeCell ref="A2:L2"/>
    <mergeCell ref="E6:E10"/>
    <mergeCell ref="B6:B10"/>
    <mergeCell ref="G6:G10"/>
    <mergeCell ref="A95:A96"/>
    <mergeCell ref="B26:B29"/>
    <mergeCell ref="B79:B81"/>
    <mergeCell ref="A93:A94"/>
    <mergeCell ref="B93:B94"/>
    <mergeCell ref="A35:A77"/>
    <mergeCell ref="B20:B21"/>
    <mergeCell ref="C5:C10"/>
    <mergeCell ref="D6:D10"/>
    <mergeCell ref="A5:B5"/>
    <mergeCell ref="K6:K10"/>
    <mergeCell ref="F6:F10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0" firstPageNumber="74" fitToHeight="0" orientation="landscape" useFirstPageNumber="1" r:id="rId1"/>
  <headerFooter>
    <oddHeader>&amp;C&amp;14- &amp;P -</oddHeader>
  </headerFooter>
  <rowBreaks count="2" manualBreakCount="2">
    <brk id="46" max="13" man="1"/>
    <brk id="81" max="1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90" zoomScaleNormal="90" workbookViewId="0">
      <selection activeCell="W29" sqref="W29"/>
    </sheetView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>
      <selection activeCell="Z39" sqref="Z39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115" zoomScaleNormal="115" workbookViewId="0">
      <selection activeCell="V23" sqref="V23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Z39" sqref="Z39"/>
    </sheetView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7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>
      <selection activeCell="Z39" sqref="Z39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zoomScale="75" zoomScaleNormal="75" workbookViewId="0">
      <selection activeCell="AA11" sqref="AA11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711" t="s">
        <v>510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</row>
    <row r="2" spans="1:20" ht="15">
      <c r="A2" s="711" t="s">
        <v>511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</row>
    <row r="3" spans="1:20" ht="15">
      <c r="A3" s="711" t="s">
        <v>512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</row>
    <row r="4" spans="1:20" ht="15">
      <c r="A4" s="711" t="s">
        <v>513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</row>
    <row r="5" spans="1:20" ht="15">
      <c r="A5" s="711"/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</row>
    <row r="6" spans="1:20" ht="18" customHeight="1">
      <c r="A6" s="711" t="s">
        <v>762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</row>
    <row r="7" spans="1:20" ht="18" customHeight="1">
      <c r="A7" s="1172" t="s">
        <v>886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</row>
    <row r="8" spans="1:20" ht="18" customHeight="1">
      <c r="A8" s="1173" t="s">
        <v>763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</row>
    <row r="9" spans="1:20" ht="15">
      <c r="A9" s="712" t="s">
        <v>884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</row>
    <row r="10" spans="1:20" ht="16.5" customHeight="1">
      <c r="A10" s="712" t="s">
        <v>885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</row>
    <row r="11" spans="1:20" ht="15">
      <c r="A11" s="712"/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</row>
    <row r="12" spans="1:20" ht="15">
      <c r="A12" s="712"/>
      <c r="B12" s="311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</row>
    <row r="13" spans="1:20" ht="15">
      <c r="A13" s="712"/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</row>
    <row r="14" spans="1:20" ht="15">
      <c r="A14" s="712"/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</row>
    <row r="15" spans="1:20" ht="15">
      <c r="A15" s="712"/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</row>
    <row r="16" spans="1:20" ht="15">
      <c r="A16" s="712"/>
      <c r="B16" s="311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2"/>
    </row>
    <row r="17" spans="1:20" ht="15">
      <c r="A17" s="712"/>
      <c r="B17" s="311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</row>
    <row r="18" spans="1:20" ht="15">
      <c r="A18" s="712"/>
      <c r="B18" s="311"/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</row>
    <row r="19" spans="1:20" ht="15">
      <c r="A19" s="712"/>
      <c r="B19" s="311"/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</row>
    <row r="20" spans="1:20" ht="15">
      <c r="A20" s="712"/>
      <c r="B20" s="311"/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</row>
    <row r="21" spans="1:20" ht="15">
      <c r="A21" s="712"/>
      <c r="B21" s="311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</row>
    <row r="22" spans="1:20" ht="15">
      <c r="A22" s="712"/>
      <c r="B22" s="311"/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</row>
    <row r="23" spans="1:20" ht="15">
      <c r="A23" s="712"/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</row>
    <row r="24" spans="1:20" ht="15">
      <c r="A24" s="712"/>
      <c r="B24" s="311"/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</row>
    <row r="25" spans="1:20" ht="15">
      <c r="A25" s="712"/>
      <c r="B25" s="311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</row>
    <row r="26" spans="1:20" ht="15">
      <c r="A26" s="712"/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655"/>
    </row>
    <row r="27" spans="1:20" ht="15">
      <c r="A27" s="712"/>
      <c r="B27" s="311"/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655"/>
    </row>
    <row r="28" spans="1:20" ht="15" hidden="1">
      <c r="A28" s="712"/>
      <c r="B28" s="311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655"/>
    </row>
    <row r="29" spans="1:20" ht="15" hidden="1">
      <c r="A29" s="712"/>
      <c r="B29" s="311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655"/>
    </row>
    <row r="30" spans="1:20">
      <c r="A30" s="311"/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655"/>
    </row>
    <row r="31" spans="1:20" ht="15">
      <c r="A31" s="713"/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655"/>
    </row>
    <row r="32" spans="1:20" ht="15">
      <c r="A32" s="712"/>
      <c r="B32" s="311"/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  <c r="T32" s="655"/>
    </row>
    <row r="33" spans="1:19">
      <c r="A33" s="311"/>
      <c r="B33" s="311"/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Normal="100" workbookViewId="0">
      <selection activeCell="Z39" sqref="Z39"/>
    </sheetView>
  </sheetViews>
  <sheetFormatPr defaultRowHeight="12.75"/>
  <sheetData>
    <row r="27" spans="2:2">
      <c r="B27" s="1547" t="s">
        <v>887</v>
      </c>
    </row>
    <row r="28" spans="2:2">
      <c r="B28" s="1548" t="s">
        <v>888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S28" sqref="S28"/>
    </sheetView>
  </sheetViews>
  <sheetFormatPr defaultRowHeight="12.75"/>
  <sheetData>
    <row r="1" spans="1:1">
      <c r="A1" t="s">
        <v>889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37"/>
  <dimension ref="A1:H60"/>
  <sheetViews>
    <sheetView showGridLines="0" showZeros="0" showOutlineSymbols="0" topLeftCell="A37" zoomScale="90" zoomScaleNormal="90" workbookViewId="0">
      <selection activeCell="M51" sqref="M51"/>
    </sheetView>
  </sheetViews>
  <sheetFormatPr defaultRowHeight="12.75"/>
  <cols>
    <col min="1" max="1" width="85.85546875" style="180" customWidth="1"/>
    <col min="2" max="2" width="16.85546875" style="180" customWidth="1"/>
    <col min="3" max="3" width="20" style="180" bestFit="1" customWidth="1"/>
    <col min="4" max="5" width="17" style="180" customWidth="1"/>
    <col min="6" max="8" width="11.5703125" style="180" bestFit="1" customWidth="1"/>
    <col min="9" max="10" width="9.140625" style="180"/>
    <col min="11" max="11" width="16.140625" style="180" customWidth="1"/>
    <col min="12" max="16384" width="9.140625" style="180"/>
  </cols>
  <sheetData>
    <row r="1" spans="1:8" ht="17.25" customHeight="1">
      <c r="A1" s="176" t="s">
        <v>431</v>
      </c>
      <c r="B1" s="177"/>
      <c r="C1" s="178"/>
      <c r="D1" s="178"/>
      <c r="E1" s="178"/>
      <c r="F1" s="178"/>
      <c r="G1" s="178"/>
      <c r="H1" s="178"/>
    </row>
    <row r="2" spans="1:8" ht="17.25" customHeight="1">
      <c r="A2" s="181"/>
      <c r="B2" s="181"/>
      <c r="C2" s="178"/>
      <c r="D2" s="178"/>
      <c r="E2" s="178"/>
      <c r="F2" s="178"/>
      <c r="G2" s="178"/>
      <c r="H2" s="178"/>
    </row>
    <row r="3" spans="1:8" ht="17.25" customHeight="1">
      <c r="A3" s="182" t="s">
        <v>432</v>
      </c>
      <c r="B3" s="183"/>
      <c r="C3" s="184"/>
      <c r="D3" s="184"/>
      <c r="E3" s="184"/>
      <c r="F3" s="184"/>
      <c r="G3" s="184"/>
      <c r="H3" s="184"/>
    </row>
    <row r="4" spans="1:8" ht="17.25" customHeight="1">
      <c r="A4" s="185"/>
      <c r="B4" s="185"/>
      <c r="C4" s="179"/>
      <c r="D4" s="179"/>
      <c r="E4" s="179"/>
      <c r="F4" s="179"/>
      <c r="G4" s="179"/>
      <c r="H4" s="179"/>
    </row>
    <row r="5" spans="1:8" ht="17.25" customHeight="1">
      <c r="A5" s="185"/>
      <c r="B5" s="185"/>
      <c r="C5" s="186"/>
      <c r="D5" s="179"/>
      <c r="E5" s="179"/>
      <c r="F5" s="179"/>
      <c r="G5" s="187"/>
      <c r="H5" s="188" t="s">
        <v>2</v>
      </c>
    </row>
    <row r="6" spans="1:8" ht="15.95" customHeight="1">
      <c r="A6" s="189"/>
      <c r="B6" s="190" t="s">
        <v>227</v>
      </c>
      <c r="C6" s="191" t="s">
        <v>229</v>
      </c>
      <c r="D6" s="192"/>
      <c r="E6" s="193"/>
      <c r="F6" s="194" t="s">
        <v>433</v>
      </c>
      <c r="G6" s="192"/>
      <c r="H6" s="193"/>
    </row>
    <row r="7" spans="1:8" ht="15.95" customHeight="1">
      <c r="A7" s="195" t="s">
        <v>3</v>
      </c>
      <c r="B7" s="196" t="s">
        <v>228</v>
      </c>
      <c r="C7" s="197"/>
      <c r="D7" s="197"/>
      <c r="E7" s="197"/>
      <c r="F7" s="197" t="s">
        <v>4</v>
      </c>
      <c r="G7" s="197" t="s">
        <v>4</v>
      </c>
      <c r="H7" s="198"/>
    </row>
    <row r="8" spans="1:8" ht="15.95" customHeight="1">
      <c r="A8" s="199"/>
      <c r="B8" s="200" t="s">
        <v>743</v>
      </c>
      <c r="C8" s="197" t="s">
        <v>434</v>
      </c>
      <c r="D8" s="197" t="s">
        <v>435</v>
      </c>
      <c r="E8" s="197" t="s">
        <v>436</v>
      </c>
      <c r="F8" s="198" t="s">
        <v>232</v>
      </c>
      <c r="G8" s="198" t="s">
        <v>437</v>
      </c>
      <c r="H8" s="198" t="s">
        <v>438</v>
      </c>
    </row>
    <row r="9" spans="1:8" s="205" customFormat="1" ht="9.75" customHeight="1">
      <c r="A9" s="202" t="s">
        <v>439</v>
      </c>
      <c r="B9" s="203">
        <v>2</v>
      </c>
      <c r="C9" s="204">
        <v>3</v>
      </c>
      <c r="D9" s="204">
        <v>4</v>
      </c>
      <c r="E9" s="204">
        <v>5</v>
      </c>
      <c r="F9" s="204">
        <v>6</v>
      </c>
      <c r="G9" s="204">
        <v>7</v>
      </c>
      <c r="H9" s="204">
        <v>8</v>
      </c>
    </row>
    <row r="10" spans="1:8" ht="24" customHeight="1">
      <c r="A10" s="206" t="s">
        <v>440</v>
      </c>
      <c r="B10" s="1095">
        <v>435340000</v>
      </c>
      <c r="C10" s="1026">
        <v>40271703</v>
      </c>
      <c r="D10" s="1026">
        <v>69933048</v>
      </c>
      <c r="E10" s="1026">
        <v>96198155</v>
      </c>
      <c r="F10" s="1104">
        <v>9.2506323792897499E-2</v>
      </c>
      <c r="G10" s="1104">
        <v>0.16064006983047732</v>
      </c>
      <c r="H10" s="1122">
        <v>0.22097246979372445</v>
      </c>
    </row>
    <row r="11" spans="1:8" ht="24" customHeight="1">
      <c r="A11" s="207" t="s">
        <v>441</v>
      </c>
      <c r="B11" s="1096">
        <v>435340000</v>
      </c>
      <c r="C11" s="1096">
        <v>36844986</v>
      </c>
      <c r="D11" s="1096">
        <v>73245089</v>
      </c>
      <c r="E11" s="1096">
        <v>105552646</v>
      </c>
      <c r="F11" s="1104">
        <v>8.4634965773877885E-2</v>
      </c>
      <c r="G11" s="1104">
        <v>0.16824801075021822</v>
      </c>
      <c r="H11" s="1123">
        <v>0.2424602517572472</v>
      </c>
    </row>
    <row r="12" spans="1:8" ht="24" customHeight="1">
      <c r="A12" s="206" t="s">
        <v>442</v>
      </c>
      <c r="B12" s="1134"/>
      <c r="C12" s="1026">
        <v>3426717</v>
      </c>
      <c r="D12" s="1026">
        <v>-3312041</v>
      </c>
      <c r="E12" s="1026">
        <v>-9354491</v>
      </c>
      <c r="F12" s="1104"/>
      <c r="G12" s="1104"/>
      <c r="H12" s="1123"/>
    </row>
    <row r="13" spans="1:8" ht="24" customHeight="1">
      <c r="A13" s="209" t="s">
        <v>443</v>
      </c>
      <c r="B13" s="1097"/>
      <c r="C13" s="1098"/>
      <c r="D13" s="1098"/>
      <c r="E13" s="1098"/>
      <c r="F13" s="1105"/>
      <c r="G13" s="1105"/>
      <c r="H13" s="1108"/>
    </row>
    <row r="14" spans="1:8" ht="15" customHeight="1">
      <c r="A14" s="210" t="s">
        <v>444</v>
      </c>
      <c r="B14" s="1095"/>
      <c r="C14" s="1095"/>
      <c r="D14" s="1095"/>
      <c r="E14" s="1095"/>
      <c r="F14" s="1104"/>
      <c r="G14" s="1104"/>
      <c r="H14" s="1123"/>
    </row>
    <row r="15" spans="1:8" ht="37.5" customHeight="1">
      <c r="A15" s="1156" t="s">
        <v>722</v>
      </c>
      <c r="B15" s="1095"/>
      <c r="C15" s="1095"/>
      <c r="D15" s="1095"/>
      <c r="E15" s="1095"/>
      <c r="F15" s="1104"/>
      <c r="G15" s="1122"/>
      <c r="H15" s="1123"/>
    </row>
    <row r="16" spans="1:8" ht="27" customHeight="1">
      <c r="A16" s="206" t="s">
        <v>723</v>
      </c>
      <c r="B16" s="1096">
        <v>-16953881</v>
      </c>
      <c r="C16" s="1095">
        <v>103862</v>
      </c>
      <c r="D16" s="1095">
        <v>133225</v>
      </c>
      <c r="E16" s="1095">
        <v>250066</v>
      </c>
      <c r="F16" s="1104"/>
      <c r="G16" s="1106"/>
      <c r="H16" s="1123"/>
    </row>
    <row r="17" spans="1:8" ht="24" customHeight="1">
      <c r="A17" s="780" t="s">
        <v>724</v>
      </c>
      <c r="B17" s="1133">
        <v>16953881</v>
      </c>
      <c r="C17" s="1100">
        <v>-3426717</v>
      </c>
      <c r="D17" s="1093">
        <v>3312041</v>
      </c>
      <c r="E17" s="1093">
        <v>9354491</v>
      </c>
      <c r="F17" s="1107"/>
      <c r="G17" s="1108">
        <v>0.19535591880112879</v>
      </c>
      <c r="H17" s="1108">
        <v>0.55176103925702913</v>
      </c>
    </row>
    <row r="18" spans="1:8" ht="24" customHeight="1">
      <c r="A18" s="212" t="s">
        <v>445</v>
      </c>
      <c r="B18" s="1028">
        <v>41508039</v>
      </c>
      <c r="C18" s="1027">
        <v>-4542329</v>
      </c>
      <c r="D18" s="1027">
        <v>-539296</v>
      </c>
      <c r="E18" s="1027">
        <v>5147706</v>
      </c>
      <c r="F18" s="1109"/>
      <c r="G18" s="1109"/>
      <c r="H18" s="1110">
        <v>0.12401708497961082</v>
      </c>
    </row>
    <row r="19" spans="1:8" ht="15">
      <c r="A19" s="213" t="s">
        <v>719</v>
      </c>
      <c r="B19" s="1028"/>
      <c r="C19" s="1028"/>
      <c r="D19" s="1028"/>
      <c r="E19" s="1028"/>
      <c r="F19" s="1109"/>
      <c r="G19" s="1109"/>
      <c r="H19" s="1110"/>
    </row>
    <row r="20" spans="1:8" ht="15">
      <c r="A20" s="212" t="s">
        <v>446</v>
      </c>
      <c r="B20" s="1028"/>
      <c r="C20" s="1027"/>
      <c r="D20" s="1027"/>
      <c r="E20" s="1024"/>
      <c r="F20" s="1110"/>
      <c r="G20" s="1109"/>
      <c r="H20" s="1110"/>
    </row>
    <row r="21" spans="1:8" ht="15">
      <c r="A21" s="212" t="s">
        <v>447</v>
      </c>
      <c r="B21" s="1028">
        <v>46210284</v>
      </c>
      <c r="C21" s="1027">
        <v>8635205</v>
      </c>
      <c r="D21" s="1027">
        <v>10048390</v>
      </c>
      <c r="E21" s="1024">
        <v>26575700</v>
      </c>
      <c r="F21" s="1110">
        <v>0.18686760289116597</v>
      </c>
      <c r="G21" s="1109">
        <v>0.21744921541707035</v>
      </c>
      <c r="H21" s="1110">
        <v>0.57510358516731908</v>
      </c>
    </row>
    <row r="22" spans="1:8" ht="15">
      <c r="A22" s="212" t="s">
        <v>448</v>
      </c>
      <c r="B22" s="1028">
        <v>9175262</v>
      </c>
      <c r="C22" s="1027">
        <v>18737430</v>
      </c>
      <c r="D22" s="1027">
        <v>18791489</v>
      </c>
      <c r="E22" s="1024">
        <v>19303968</v>
      </c>
      <c r="F22" s="1110">
        <v>2.042168387126166</v>
      </c>
      <c r="G22" s="1109">
        <v>2.0480602079809818</v>
      </c>
      <c r="H22" s="1110">
        <v>2.1039146348082487</v>
      </c>
    </row>
    <row r="23" spans="1:8" ht="15">
      <c r="A23" s="212" t="s">
        <v>449</v>
      </c>
      <c r="B23" s="1028">
        <v>-974663</v>
      </c>
      <c r="C23" s="1027">
        <v>498</v>
      </c>
      <c r="D23" s="1027">
        <v>2863</v>
      </c>
      <c r="E23" s="1024">
        <v>7715</v>
      </c>
      <c r="F23" s="1110"/>
      <c r="G23" s="1109"/>
      <c r="H23" s="1110"/>
    </row>
    <row r="24" spans="1:8" ht="15">
      <c r="A24" s="212" t="s">
        <v>450</v>
      </c>
      <c r="B24" s="1028">
        <v>-4000000</v>
      </c>
      <c r="C24" s="1027">
        <v>-113236</v>
      </c>
      <c r="D24" s="1027">
        <v>156309</v>
      </c>
      <c r="E24" s="1024">
        <v>5784033</v>
      </c>
      <c r="F24" s="1110">
        <v>2.8309000000000001E-2</v>
      </c>
      <c r="G24" s="1109"/>
      <c r="H24" s="1110"/>
    </row>
    <row r="25" spans="1:8" ht="15" customHeight="1">
      <c r="A25" s="212" t="s">
        <v>451</v>
      </c>
      <c r="B25" s="1028">
        <v>21664</v>
      </c>
      <c r="C25" s="1027">
        <v>89925</v>
      </c>
      <c r="D25" s="1027">
        <v>82010</v>
      </c>
      <c r="E25" s="1027">
        <v>415674</v>
      </c>
      <c r="F25" s="1110">
        <v>4.1508954948301326</v>
      </c>
      <c r="G25" s="1109">
        <v>3.7855428360413588</v>
      </c>
      <c r="H25" s="1124" t="s">
        <v>750</v>
      </c>
    </row>
    <row r="26" spans="1:8" ht="15">
      <c r="A26" s="212" t="s">
        <v>707</v>
      </c>
      <c r="B26" s="1028">
        <v>75492</v>
      </c>
      <c r="C26" s="1027">
        <v>10567</v>
      </c>
      <c r="D26" s="1027">
        <v>17896</v>
      </c>
      <c r="E26" s="1027">
        <v>23759</v>
      </c>
      <c r="F26" s="1110">
        <v>0.13997509669898797</v>
      </c>
      <c r="G26" s="1109">
        <v>0.23705823133577067</v>
      </c>
      <c r="H26" s="1110">
        <v>0.31472208975785515</v>
      </c>
    </row>
    <row r="27" spans="1:8" ht="15">
      <c r="A27" s="212" t="s">
        <v>708</v>
      </c>
      <c r="B27" s="1028"/>
      <c r="C27" s="1027">
        <v>37582586</v>
      </c>
      <c r="D27" s="1027">
        <v>33464220</v>
      </c>
      <c r="E27" s="1027">
        <v>49185648</v>
      </c>
      <c r="F27" s="1110"/>
      <c r="G27" s="1109"/>
      <c r="H27" s="1110"/>
    </row>
    <row r="28" spans="1:8" ht="15">
      <c r="A28" s="212" t="s">
        <v>709</v>
      </c>
      <c r="B28" s="1028">
        <v>9000000</v>
      </c>
      <c r="C28" s="1027">
        <v>-5679868</v>
      </c>
      <c r="D28" s="1027">
        <v>-3825967</v>
      </c>
      <c r="E28" s="1027">
        <v>-2222507</v>
      </c>
      <c r="F28" s="1110"/>
      <c r="G28" s="1109"/>
      <c r="H28" s="1110"/>
    </row>
    <row r="29" spans="1:8" ht="24" customHeight="1">
      <c r="A29" s="212" t="s">
        <v>452</v>
      </c>
      <c r="B29" s="1028">
        <v>-24554158</v>
      </c>
      <c r="C29" s="1027">
        <v>1115613</v>
      </c>
      <c r="D29" s="1027">
        <v>3851337</v>
      </c>
      <c r="E29" s="1027">
        <v>4206785</v>
      </c>
      <c r="F29" s="1110"/>
      <c r="G29" s="1109"/>
      <c r="H29" s="1110"/>
    </row>
    <row r="30" spans="1:8" ht="8.25" customHeight="1">
      <c r="A30" s="214"/>
      <c r="B30" s="714"/>
      <c r="C30" s="715"/>
      <c r="D30" s="779"/>
      <c r="E30" s="715"/>
      <c r="F30" s="882"/>
      <c r="G30" s="880"/>
      <c r="H30" s="889"/>
    </row>
    <row r="31" spans="1:8" ht="18">
      <c r="G31" s="879">
        <f>IF(E25=0,0,(IF(E25/C25&gt;1000%,"*)",E25/C25)))</f>
        <v>4.6224520433694742</v>
      </c>
    </row>
    <row r="33" spans="1:8" ht="15.75">
      <c r="A33" s="185"/>
      <c r="B33" s="185"/>
      <c r="C33" s="186"/>
      <c r="D33" s="179"/>
      <c r="E33" s="179"/>
      <c r="F33" s="179"/>
      <c r="G33" s="187"/>
      <c r="H33" s="188" t="s">
        <v>2</v>
      </c>
    </row>
    <row r="34" spans="1:8" ht="15">
      <c r="A34" s="189"/>
      <c r="B34" s="190" t="s">
        <v>227</v>
      </c>
      <c r="C34" s="191" t="s">
        <v>229</v>
      </c>
      <c r="D34" s="192"/>
      <c r="E34" s="193"/>
      <c r="F34" s="194" t="s">
        <v>433</v>
      </c>
      <c r="G34" s="192"/>
      <c r="H34" s="193"/>
    </row>
    <row r="35" spans="1:8" ht="15">
      <c r="A35" s="195" t="s">
        <v>3</v>
      </c>
      <c r="B35" s="196" t="s">
        <v>228</v>
      </c>
      <c r="C35" s="197"/>
      <c r="D35" s="197"/>
      <c r="E35" s="197"/>
      <c r="F35" s="197" t="s">
        <v>4</v>
      </c>
      <c r="G35" s="197" t="s">
        <v>4</v>
      </c>
      <c r="H35" s="198"/>
    </row>
    <row r="36" spans="1:8" ht="15">
      <c r="A36" s="199"/>
      <c r="B36" s="200" t="s">
        <v>743</v>
      </c>
      <c r="C36" s="197" t="s">
        <v>751</v>
      </c>
      <c r="D36" s="197" t="s">
        <v>760</v>
      </c>
      <c r="E36" s="197" t="s">
        <v>753</v>
      </c>
      <c r="F36" s="198" t="s">
        <v>232</v>
      </c>
      <c r="G36" s="198" t="s">
        <v>437</v>
      </c>
      <c r="H36" s="198" t="s">
        <v>438</v>
      </c>
    </row>
    <row r="37" spans="1:8">
      <c r="A37" s="202" t="s">
        <v>439</v>
      </c>
      <c r="B37" s="203">
        <v>2</v>
      </c>
      <c r="C37" s="204">
        <v>3</v>
      </c>
      <c r="D37" s="204">
        <v>4</v>
      </c>
      <c r="E37" s="204">
        <v>5</v>
      </c>
      <c r="F37" s="204">
        <v>6</v>
      </c>
      <c r="G37" s="204">
        <v>7</v>
      </c>
      <c r="H37" s="204">
        <v>8</v>
      </c>
    </row>
    <row r="38" spans="1:8" ht="24" customHeight="1">
      <c r="A38" s="206" t="s">
        <v>440</v>
      </c>
      <c r="B38" s="1095">
        <v>435340000</v>
      </c>
      <c r="C38" s="1026">
        <v>129639963</v>
      </c>
      <c r="D38" s="1026"/>
      <c r="E38" s="1026"/>
      <c r="F38" s="1104">
        <v>0.2977901479303533</v>
      </c>
      <c r="G38" s="1104"/>
      <c r="H38" s="1122"/>
    </row>
    <row r="39" spans="1:8" ht="24" customHeight="1">
      <c r="A39" s="207" t="s">
        <v>441</v>
      </c>
      <c r="B39" s="1096">
        <v>435340000</v>
      </c>
      <c r="C39" s="1096">
        <v>148522814</v>
      </c>
      <c r="D39" s="1096"/>
      <c r="E39" s="1096"/>
      <c r="F39" s="1104">
        <v>0.341165098543667</v>
      </c>
      <c r="G39" s="1104"/>
      <c r="H39" s="1123"/>
    </row>
    <row r="40" spans="1:8" ht="24" customHeight="1">
      <c r="A40" s="206" t="s">
        <v>442</v>
      </c>
      <c r="B40" s="1134"/>
      <c r="C40" s="1026">
        <v>-18882851</v>
      </c>
      <c r="D40" s="1026"/>
      <c r="E40" s="1026"/>
      <c r="F40" s="1104"/>
      <c r="G40" s="1104"/>
      <c r="H40" s="1123"/>
    </row>
    <row r="41" spans="1:8" ht="15.75">
      <c r="A41" s="209" t="s">
        <v>443</v>
      </c>
      <c r="B41" s="1097"/>
      <c r="C41" s="1098"/>
      <c r="D41" s="1098"/>
      <c r="E41" s="1098"/>
      <c r="F41" s="1105"/>
      <c r="G41" s="1105"/>
      <c r="H41" s="1108"/>
    </row>
    <row r="42" spans="1:8" ht="18" customHeight="1">
      <c r="A42" s="1157" t="s">
        <v>444</v>
      </c>
      <c r="B42" s="1095"/>
      <c r="C42" s="1095"/>
      <c r="D42" s="1095"/>
      <c r="E42" s="1095"/>
      <c r="F42" s="1104"/>
      <c r="G42" s="1104"/>
      <c r="H42" s="1123"/>
    </row>
    <row r="43" spans="1:8" ht="39.75" customHeight="1">
      <c r="A43" s="1156" t="s">
        <v>722</v>
      </c>
      <c r="B43" s="1095"/>
      <c r="C43" s="1095"/>
      <c r="D43" s="1095"/>
      <c r="E43" s="1095"/>
      <c r="F43" s="1104"/>
      <c r="G43" s="1122"/>
      <c r="H43" s="1123"/>
    </row>
    <row r="44" spans="1:8" ht="15.75">
      <c r="A44" s="206" t="s">
        <v>723</v>
      </c>
      <c r="B44" s="1096">
        <v>-16953881</v>
      </c>
      <c r="C44" s="1095">
        <v>-39031</v>
      </c>
      <c r="D44" s="1095"/>
      <c r="E44" s="1095"/>
      <c r="F44" s="1104">
        <v>2.3021867382459508E-3</v>
      </c>
      <c r="G44" s="1106"/>
      <c r="H44" s="1123"/>
    </row>
    <row r="45" spans="1:8" ht="15.75">
      <c r="A45" s="780" t="s">
        <v>724</v>
      </c>
      <c r="B45" s="1133">
        <v>16953881</v>
      </c>
      <c r="C45" s="1100">
        <v>18882851</v>
      </c>
      <c r="D45" s="1093"/>
      <c r="E45" s="1093"/>
      <c r="F45" s="1107">
        <v>1.1137774884700442</v>
      </c>
      <c r="G45" s="1108"/>
      <c r="H45" s="1108"/>
    </row>
    <row r="46" spans="1:8" ht="15">
      <c r="A46" s="212" t="s">
        <v>445</v>
      </c>
      <c r="B46" s="1028">
        <v>41508039</v>
      </c>
      <c r="C46" s="1027">
        <v>14556966</v>
      </c>
      <c r="D46" s="1027"/>
      <c r="E46" s="1027"/>
      <c r="F46" s="1109">
        <v>0.35070233021608177</v>
      </c>
      <c r="G46" s="1109"/>
      <c r="H46" s="1110"/>
    </row>
    <row r="47" spans="1:8" ht="15">
      <c r="A47" s="213" t="s">
        <v>719</v>
      </c>
      <c r="B47" s="1028"/>
      <c r="C47" s="1028"/>
      <c r="D47" s="1028"/>
      <c r="E47" s="1028"/>
      <c r="F47" s="1109"/>
      <c r="G47" s="1109"/>
      <c r="H47" s="1110"/>
    </row>
    <row r="48" spans="1:8" ht="15">
      <c r="A48" s="212" t="s">
        <v>446</v>
      </c>
      <c r="B48" s="1028"/>
      <c r="C48" s="1027">
        <v>17653875</v>
      </c>
      <c r="D48" s="1027"/>
      <c r="E48" s="1024"/>
      <c r="F48" s="1110"/>
      <c r="G48" s="1109"/>
      <c r="H48" s="1110"/>
    </row>
    <row r="49" spans="1:8" ht="15">
      <c r="A49" s="212" t="s">
        <v>447</v>
      </c>
      <c r="B49" s="1028">
        <v>46210284</v>
      </c>
      <c r="C49" s="1027">
        <v>64191391</v>
      </c>
      <c r="D49" s="1027"/>
      <c r="E49" s="1024"/>
      <c r="F49" s="1110">
        <v>1.3891148342650308</v>
      </c>
      <c r="G49" s="1109"/>
      <c r="H49" s="1110"/>
    </row>
    <row r="50" spans="1:8" ht="15">
      <c r="A50" s="212" t="s">
        <v>448</v>
      </c>
      <c r="B50" s="1028">
        <v>9175262</v>
      </c>
      <c r="C50" s="1027">
        <v>19304019</v>
      </c>
      <c r="D50" s="1027"/>
      <c r="E50" s="1024"/>
      <c r="F50" s="1110">
        <v>2.103920193232629</v>
      </c>
      <c r="G50" s="1109"/>
      <c r="H50" s="1110"/>
    </row>
    <row r="51" spans="1:8" ht="15">
      <c r="A51" s="212" t="s">
        <v>449</v>
      </c>
      <c r="B51" s="1028">
        <v>-974663</v>
      </c>
      <c r="C51" s="1027">
        <v>8205</v>
      </c>
      <c r="D51" s="1027"/>
      <c r="E51" s="1024"/>
      <c r="F51" s="1110">
        <v>-8.4182943232686581E-3</v>
      </c>
      <c r="G51" s="1109"/>
      <c r="H51" s="1110"/>
    </row>
    <row r="52" spans="1:8" ht="15">
      <c r="A52" s="212" t="s">
        <v>450</v>
      </c>
      <c r="B52" s="1028">
        <v>-4000000</v>
      </c>
      <c r="C52" s="1027">
        <v>-8344512</v>
      </c>
      <c r="D52" s="1027"/>
      <c r="E52" s="1024"/>
      <c r="F52" s="1110">
        <v>2.086128</v>
      </c>
      <c r="G52" s="1109"/>
      <c r="H52" s="1110"/>
    </row>
    <row r="53" spans="1:8" ht="15">
      <c r="A53" s="212" t="s">
        <v>451</v>
      </c>
      <c r="B53" s="1028">
        <v>21664</v>
      </c>
      <c r="C53" s="1027">
        <v>2164378</v>
      </c>
      <c r="D53" s="1027"/>
      <c r="E53" s="1027"/>
      <c r="F53" s="1545" t="s">
        <v>750</v>
      </c>
      <c r="G53" s="1109"/>
      <c r="H53" s="1124"/>
    </row>
    <row r="54" spans="1:8" ht="15">
      <c r="A54" s="212" t="s">
        <v>707</v>
      </c>
      <c r="B54" s="1028">
        <v>75492</v>
      </c>
      <c r="C54" s="1027">
        <v>31771</v>
      </c>
      <c r="D54" s="1027"/>
      <c r="E54" s="1027"/>
      <c r="F54" s="1110">
        <v>0.42085254066656069</v>
      </c>
      <c r="G54" s="1109"/>
      <c r="H54" s="1110"/>
    </row>
    <row r="55" spans="1:8" ht="15">
      <c r="A55" s="212" t="s">
        <v>708</v>
      </c>
      <c r="B55" s="1028"/>
      <c r="C55" s="1027">
        <v>83682710</v>
      </c>
      <c r="D55" s="1027"/>
      <c r="E55" s="1027"/>
      <c r="F55" s="1110"/>
      <c r="G55" s="1109"/>
      <c r="H55" s="1110"/>
    </row>
    <row r="56" spans="1:8" ht="15">
      <c r="A56" s="212" t="s">
        <v>709</v>
      </c>
      <c r="B56" s="1028">
        <v>9000000</v>
      </c>
      <c r="C56" s="1027">
        <v>-3230550</v>
      </c>
      <c r="D56" s="1027"/>
      <c r="E56" s="1027"/>
      <c r="F56" s="1110">
        <v>-0.35894999999999999</v>
      </c>
      <c r="G56" s="1109"/>
      <c r="H56" s="1110"/>
    </row>
    <row r="57" spans="1:8" ht="15">
      <c r="A57" s="212" t="s">
        <v>452</v>
      </c>
      <c r="B57" s="1028">
        <v>-24554158</v>
      </c>
      <c r="C57" s="1027">
        <v>4325885</v>
      </c>
      <c r="D57" s="1027"/>
      <c r="E57" s="1027"/>
      <c r="F57" s="1110">
        <v>-0.17617728940247107</v>
      </c>
      <c r="G57" s="1109"/>
      <c r="H57" s="1110"/>
    </row>
    <row r="58" spans="1:8" ht="15">
      <c r="A58" s="214"/>
      <c r="B58" s="714"/>
      <c r="C58" s="715"/>
      <c r="D58" s="779"/>
      <c r="E58" s="715"/>
      <c r="F58" s="882"/>
      <c r="G58" s="889"/>
      <c r="H58" s="889"/>
    </row>
    <row r="60" spans="1:8" ht="18">
      <c r="A60" s="659" t="s">
        <v>721</v>
      </c>
    </row>
  </sheetData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  <rowBreaks count="1" manualBreakCount="1">
    <brk id="3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5" transitionEvaluation="1"/>
  <dimension ref="A1:T32"/>
  <sheetViews>
    <sheetView showGridLines="0" topLeftCell="A5" zoomScale="75" zoomScaleNormal="75" workbookViewId="0">
      <selection activeCell="A34" sqref="A34"/>
    </sheetView>
  </sheetViews>
  <sheetFormatPr defaultColWidth="12.5703125" defaultRowHeight="12.75"/>
  <cols>
    <col min="1" max="1" width="65.5703125" style="216" customWidth="1"/>
    <col min="2" max="5" width="14.7109375" style="216" customWidth="1"/>
    <col min="6" max="7" width="11.5703125" style="216" bestFit="1" customWidth="1"/>
    <col min="8" max="8" width="12" style="216" bestFit="1" customWidth="1"/>
    <col min="9" max="16384" width="12.5703125" style="216"/>
  </cols>
  <sheetData>
    <row r="1" spans="1:20" ht="17.25" customHeight="1">
      <c r="A1" s="176" t="s">
        <v>453</v>
      </c>
      <c r="B1" s="215" t="s">
        <v>4</v>
      </c>
    </row>
    <row r="2" spans="1:20" ht="17.25" customHeight="1">
      <c r="A2" s="215"/>
      <c r="B2" s="215"/>
    </row>
    <row r="3" spans="1:20" ht="17.25" customHeight="1">
      <c r="A3" s="217" t="s">
        <v>454</v>
      </c>
      <c r="B3" s="218"/>
      <c r="C3" s="218"/>
      <c r="D3" s="218"/>
      <c r="E3" s="218"/>
      <c r="F3" s="218"/>
      <c r="G3" s="218"/>
    </row>
    <row r="4" spans="1:20" ht="17.25" customHeight="1">
      <c r="A4" s="217" t="s">
        <v>730</v>
      </c>
      <c r="B4" s="218"/>
      <c r="C4" s="218"/>
      <c r="D4" s="218"/>
      <c r="E4" s="218"/>
      <c r="F4" s="218"/>
      <c r="G4" s="218"/>
    </row>
    <row r="5" spans="1:20" ht="15.2" customHeight="1">
      <c r="G5" s="216" t="s">
        <v>4</v>
      </c>
    </row>
    <row r="6" spans="1:20" ht="15">
      <c r="G6" s="219" t="s">
        <v>4</v>
      </c>
      <c r="H6" s="219" t="s">
        <v>2</v>
      </c>
    </row>
    <row r="7" spans="1:20" ht="15.75" customHeight="1">
      <c r="A7" s="220"/>
      <c r="B7" s="1553" t="s">
        <v>701</v>
      </c>
      <c r="C7" s="1554"/>
      <c r="D7" s="1553" t="s">
        <v>729</v>
      </c>
      <c r="E7" s="1555"/>
      <c r="F7" s="1556" t="s">
        <v>433</v>
      </c>
      <c r="G7" s="1557"/>
      <c r="H7" s="1558"/>
      <c r="J7" s="221"/>
      <c r="K7" s="222"/>
      <c r="L7" s="222"/>
      <c r="M7" s="222"/>
      <c r="N7" s="223"/>
      <c r="O7" s="223"/>
      <c r="P7" s="223"/>
      <c r="Q7" s="223"/>
      <c r="R7" s="223"/>
      <c r="S7" s="223"/>
      <c r="T7" s="223"/>
    </row>
    <row r="8" spans="1:20" ht="15.75" customHeight="1">
      <c r="A8" s="224" t="s">
        <v>3</v>
      </c>
      <c r="B8" s="225" t="s">
        <v>231</v>
      </c>
      <c r="C8" s="717" t="s">
        <v>710</v>
      </c>
      <c r="D8" s="225" t="s">
        <v>231</v>
      </c>
      <c r="E8" s="226" t="s">
        <v>710</v>
      </c>
      <c r="F8" s="718" t="s">
        <v>4</v>
      </c>
      <c r="G8" s="227"/>
      <c r="H8" s="228" t="s">
        <v>4</v>
      </c>
      <c r="J8" s="221"/>
      <c r="K8" s="222"/>
      <c r="L8" s="222"/>
      <c r="M8" s="222"/>
      <c r="N8" s="223"/>
      <c r="O8" s="223"/>
      <c r="P8" s="223"/>
      <c r="Q8" s="223"/>
      <c r="R8" s="223"/>
      <c r="S8" s="223"/>
      <c r="T8" s="223"/>
    </row>
    <row r="9" spans="1:20" ht="15.75" customHeight="1">
      <c r="A9" s="229"/>
      <c r="B9" s="230" t="s">
        <v>228</v>
      </c>
      <c r="C9" s="719" t="s">
        <v>751</v>
      </c>
      <c r="D9" s="230" t="s">
        <v>228</v>
      </c>
      <c r="E9" s="719" t="s">
        <v>751</v>
      </c>
      <c r="F9" s="720" t="s">
        <v>232</v>
      </c>
      <c r="G9" s="231" t="s">
        <v>455</v>
      </c>
      <c r="H9" s="232" t="s">
        <v>456</v>
      </c>
      <c r="J9" s="221"/>
      <c r="K9" s="222"/>
      <c r="L9" s="222"/>
      <c r="M9" s="222"/>
      <c r="N9" s="223"/>
      <c r="O9" s="223"/>
      <c r="P9" s="223"/>
      <c r="Q9" s="223"/>
      <c r="R9" s="223"/>
      <c r="S9" s="223"/>
      <c r="T9" s="223"/>
    </row>
    <row r="10" spans="1:20" s="237" customFormat="1" ht="9.9499999999999993" customHeight="1">
      <c r="A10" s="233" t="s">
        <v>439</v>
      </c>
      <c r="B10" s="234" t="s">
        <v>32</v>
      </c>
      <c r="C10" s="235">
        <v>3</v>
      </c>
      <c r="D10" s="235">
        <v>4</v>
      </c>
      <c r="E10" s="236">
        <v>5</v>
      </c>
      <c r="F10" s="236">
        <v>6</v>
      </c>
      <c r="G10" s="235">
        <v>7</v>
      </c>
      <c r="H10" s="236">
        <v>8</v>
      </c>
      <c r="J10" s="238"/>
      <c r="K10" s="239"/>
      <c r="L10" s="239"/>
      <c r="M10" s="239"/>
      <c r="N10" s="240"/>
      <c r="O10" s="240"/>
      <c r="P10" s="240"/>
      <c r="Q10" s="240"/>
      <c r="R10" s="240"/>
      <c r="S10" s="240"/>
      <c r="T10" s="240"/>
    </row>
    <row r="11" spans="1:20" ht="24" customHeight="1">
      <c r="A11" s="241" t="s">
        <v>457</v>
      </c>
      <c r="B11" s="721">
        <v>387734520</v>
      </c>
      <c r="C11" s="917">
        <v>129965669</v>
      </c>
      <c r="D11" s="897">
        <v>435340000</v>
      </c>
      <c r="E11" s="898">
        <v>129639963</v>
      </c>
      <c r="F11" s="883">
        <v>0.33519241206586403</v>
      </c>
      <c r="G11" s="884">
        <v>0.2977901479303533</v>
      </c>
      <c r="H11" s="881">
        <v>0.99749390741027155</v>
      </c>
      <c r="J11" s="238"/>
      <c r="K11" s="222"/>
      <c r="L11" s="222"/>
      <c r="M11" s="222"/>
      <c r="N11" s="223"/>
      <c r="O11" s="223"/>
      <c r="P11" s="223"/>
      <c r="Q11" s="223"/>
      <c r="R11" s="223"/>
      <c r="S11" s="223"/>
      <c r="T11" s="223"/>
    </row>
    <row r="12" spans="1:20" ht="24" customHeight="1">
      <c r="A12" s="241" t="s">
        <v>458</v>
      </c>
      <c r="B12" s="899">
        <v>416234520</v>
      </c>
      <c r="C12" s="916">
        <v>130040803</v>
      </c>
      <c r="D12" s="897">
        <v>435340000</v>
      </c>
      <c r="E12" s="897">
        <v>148522814</v>
      </c>
      <c r="F12" s="883">
        <v>0.3124219562567756</v>
      </c>
      <c r="G12" s="884">
        <v>0.341165098543667</v>
      </c>
      <c r="H12" s="1110">
        <v>1.1421247068122149</v>
      </c>
      <c r="J12" s="242"/>
      <c r="K12" s="222"/>
      <c r="L12" s="222"/>
      <c r="M12" s="222"/>
      <c r="N12" s="223"/>
      <c r="O12" s="223"/>
      <c r="P12" s="223"/>
      <c r="Q12" s="223"/>
      <c r="R12" s="223"/>
      <c r="S12" s="223"/>
      <c r="T12" s="223"/>
    </row>
    <row r="13" spans="1:20" ht="24" customHeight="1">
      <c r="A13" s="241" t="s">
        <v>459</v>
      </c>
      <c r="B13" s="897">
        <v>-28500000</v>
      </c>
      <c r="C13" s="916">
        <v>-75134</v>
      </c>
      <c r="D13" s="897"/>
      <c r="E13" s="897">
        <v>-18882851</v>
      </c>
      <c r="F13" s="883">
        <v>2.6362807017543859E-3</v>
      </c>
      <c r="G13" s="884"/>
      <c r="H13" s="1546" t="s">
        <v>750</v>
      </c>
      <c r="J13" s="242"/>
      <c r="K13" s="222"/>
      <c r="L13" s="222"/>
      <c r="M13" s="222"/>
      <c r="N13" s="223"/>
      <c r="O13" s="223"/>
      <c r="P13" s="223"/>
      <c r="Q13" s="223"/>
      <c r="R13" s="223"/>
      <c r="S13" s="223"/>
      <c r="T13" s="223"/>
    </row>
    <row r="14" spans="1:20" ht="24" customHeight="1">
      <c r="A14" s="241" t="s">
        <v>460</v>
      </c>
      <c r="B14" s="897"/>
      <c r="C14" s="916"/>
      <c r="D14" s="897"/>
      <c r="E14" s="897"/>
      <c r="F14" s="883"/>
      <c r="G14" s="884"/>
      <c r="H14" s="1110"/>
      <c r="J14" s="242"/>
      <c r="K14" s="222"/>
      <c r="L14" s="222"/>
      <c r="M14" s="222"/>
      <c r="N14" s="223"/>
      <c r="O14" s="223"/>
      <c r="P14" s="223"/>
      <c r="Q14" s="223"/>
      <c r="R14" s="223"/>
      <c r="S14" s="223"/>
      <c r="T14" s="223"/>
    </row>
    <row r="15" spans="1:20" ht="18" customHeight="1">
      <c r="A15" s="241" t="s">
        <v>461</v>
      </c>
      <c r="B15" s="897"/>
      <c r="C15" s="916"/>
      <c r="D15" s="897"/>
      <c r="E15" s="897"/>
      <c r="F15" s="883"/>
      <c r="G15" s="884"/>
      <c r="H15" s="1110"/>
      <c r="J15" s="242"/>
      <c r="K15" s="243"/>
      <c r="L15" s="243"/>
      <c r="M15" s="243"/>
    </row>
    <row r="16" spans="1:20" ht="36.75" customHeight="1">
      <c r="A16" s="904" t="s">
        <v>725</v>
      </c>
      <c r="B16" s="897"/>
      <c r="C16" s="915"/>
      <c r="D16" s="897"/>
      <c r="E16" s="897"/>
      <c r="F16" s="883"/>
      <c r="G16" s="884"/>
      <c r="H16" s="1110"/>
      <c r="J16" s="242"/>
      <c r="K16" s="243"/>
      <c r="L16" s="243"/>
      <c r="M16" s="243"/>
    </row>
    <row r="17" spans="1:8" ht="24" customHeight="1">
      <c r="A17" s="241" t="s">
        <v>726</v>
      </c>
      <c r="B17" s="897">
        <v>-15565291</v>
      </c>
      <c r="C17" s="918">
        <v>402876</v>
      </c>
      <c r="D17" s="897">
        <v>-16953881</v>
      </c>
      <c r="E17" s="897">
        <v>-39031</v>
      </c>
      <c r="F17" s="883"/>
      <c r="G17" s="884">
        <v>2.3021867382459508E-3</v>
      </c>
      <c r="H17" s="1110"/>
    </row>
    <row r="18" spans="1:8" ht="24" customHeight="1">
      <c r="A18" s="241" t="s">
        <v>462</v>
      </c>
      <c r="B18" s="900">
        <v>44065291</v>
      </c>
      <c r="C18" s="920">
        <v>75134</v>
      </c>
      <c r="D18" s="900">
        <v>16953881</v>
      </c>
      <c r="E18" s="900">
        <v>18882851</v>
      </c>
      <c r="F18" s="883">
        <v>1.7050607926315522E-3</v>
      </c>
      <c r="G18" s="884">
        <v>1.1137774884700442</v>
      </c>
      <c r="H18" s="1546" t="s">
        <v>750</v>
      </c>
    </row>
    <row r="19" spans="1:8" ht="24" customHeight="1">
      <c r="A19" s="241" t="s">
        <v>463</v>
      </c>
      <c r="B19" s="280">
        <v>56287820</v>
      </c>
      <c r="C19" s="919">
        <v>2656342</v>
      </c>
      <c r="D19" s="899">
        <v>41508039</v>
      </c>
      <c r="E19" s="899">
        <v>14556966</v>
      </c>
      <c r="F19" s="883">
        <v>4.7192127888413517E-2</v>
      </c>
      <c r="G19" s="884">
        <v>0.35070233021608177</v>
      </c>
      <c r="H19" s="1110">
        <v>5.4800797487672899</v>
      </c>
    </row>
    <row r="20" spans="1:8" ht="24" customHeight="1">
      <c r="A20" s="241" t="s">
        <v>464</v>
      </c>
      <c r="B20" s="280">
        <v>-12222529</v>
      </c>
      <c r="C20" s="919">
        <v>-2581208</v>
      </c>
      <c r="D20" s="899">
        <v>-24554158</v>
      </c>
      <c r="E20" s="899">
        <v>4325885</v>
      </c>
      <c r="F20" s="883">
        <v>0.21118444472498285</v>
      </c>
      <c r="G20" s="884"/>
      <c r="H20" s="1110"/>
    </row>
    <row r="21" spans="1:8" ht="8.1" customHeight="1">
      <c r="A21" s="244"/>
      <c r="B21" s="282"/>
      <c r="C21" s="901"/>
      <c r="D21" s="722"/>
      <c r="E21" s="901"/>
      <c r="F21" s="885"/>
      <c r="G21" s="886"/>
      <c r="H21" s="887"/>
    </row>
    <row r="22" spans="1:8" ht="8.1" customHeight="1">
      <c r="A22" s="723"/>
      <c r="B22" s="724"/>
      <c r="C22" s="724"/>
      <c r="D22" s="724"/>
      <c r="E22" s="725"/>
      <c r="F22" s="725"/>
      <c r="G22" s="725"/>
    </row>
    <row r="23" spans="1:8" ht="18">
      <c r="A23" s="659" t="s">
        <v>721</v>
      </c>
    </row>
    <row r="24" spans="1:8" ht="24.75" customHeight="1">
      <c r="A24" s="245" t="s">
        <v>4</v>
      </c>
      <c r="B24" s="281"/>
      <c r="C24" s="281"/>
    </row>
    <row r="25" spans="1:8">
      <c r="B25" s="281"/>
      <c r="C25" s="281"/>
    </row>
    <row r="26" spans="1:8">
      <c r="B26" s="281"/>
      <c r="C26" s="281"/>
    </row>
    <row r="27" spans="1:8">
      <c r="B27" s="281"/>
      <c r="C27" s="281"/>
    </row>
    <row r="28" spans="1:8" ht="15">
      <c r="B28" s="277"/>
      <c r="C28" s="278"/>
    </row>
    <row r="29" spans="1:8">
      <c r="B29" s="281"/>
      <c r="C29" s="281"/>
    </row>
    <row r="30" spans="1:8">
      <c r="B30" s="281"/>
      <c r="C30" s="281"/>
    </row>
    <row r="31" spans="1:8">
      <c r="B31" s="281"/>
      <c r="C31" s="281"/>
    </row>
    <row r="32" spans="1:8">
      <c r="B32" s="281"/>
      <c r="C32" s="281"/>
    </row>
  </sheetData>
  <mergeCells count="3">
    <mergeCell ref="B7:C7"/>
    <mergeCell ref="D7:E7"/>
    <mergeCell ref="F7:H7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0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showGridLines="0" showZeros="0" zoomScale="70" zoomScaleNormal="70" zoomScaleSheetLayoutView="70" workbookViewId="0">
      <selection activeCell="Y14" sqref="Y14"/>
    </sheetView>
  </sheetViews>
  <sheetFormatPr defaultColWidth="7.85546875" defaultRowHeight="15"/>
  <cols>
    <col min="1" max="1" width="104.28515625" style="1031" customWidth="1"/>
    <col min="2" max="2" width="18.7109375" style="1030" bestFit="1" customWidth="1"/>
    <col min="3" max="3" width="0.85546875" style="1031" customWidth="1"/>
    <col min="4" max="4" width="14.140625" style="1031" customWidth="1"/>
    <col min="5" max="5" width="1.28515625" style="1031" customWidth="1"/>
    <col min="6" max="6" width="17.42578125" style="1031" customWidth="1"/>
    <col min="7" max="7" width="0.28515625" style="1031" customWidth="1"/>
    <col min="8" max="8" width="16" style="1031" bestFit="1" customWidth="1"/>
    <col min="9" max="9" width="0.85546875" style="1031" customWidth="1"/>
    <col min="10" max="10" width="11.42578125" style="1031" bestFit="1" customWidth="1"/>
    <col min="11" max="12" width="11.5703125" style="1031" bestFit="1" customWidth="1"/>
    <col min="13" max="13" width="1.85546875" style="1032" bestFit="1" customWidth="1"/>
    <col min="14" max="14" width="20.7109375" style="1032" bestFit="1" customWidth="1"/>
    <col min="15" max="15" width="1.42578125" style="1032" bestFit="1" customWidth="1"/>
    <col min="16" max="16" width="12.42578125" style="1032" customWidth="1"/>
    <col min="17" max="17" width="3.5703125" style="1032" customWidth="1"/>
    <col min="18" max="18" width="12.5703125" style="1032" customWidth="1"/>
    <col min="19" max="19" width="7.85546875" style="1033" customWidth="1"/>
    <col min="20" max="16384" width="7.85546875" style="1031"/>
  </cols>
  <sheetData>
    <row r="1" spans="1:19" ht="15.75">
      <c r="A1" s="1029" t="s">
        <v>532</v>
      </c>
      <c r="D1" s="1029" t="s">
        <v>4</v>
      </c>
    </row>
    <row r="2" spans="1:19" ht="15.75">
      <c r="A2" s="1565" t="s">
        <v>533</v>
      </c>
      <c r="B2" s="1565"/>
      <c r="C2" s="1565"/>
      <c r="D2" s="1565"/>
      <c r="E2" s="1565"/>
      <c r="F2" s="1565"/>
      <c r="G2" s="1565"/>
      <c r="H2" s="1565"/>
      <c r="I2" s="1565"/>
      <c r="J2" s="1565"/>
      <c r="K2" s="1565"/>
      <c r="L2" s="1565"/>
    </row>
    <row r="3" spans="1:19" ht="15.75">
      <c r="A3" s="1094"/>
      <c r="B3" s="1034"/>
      <c r="C3" s="1035"/>
      <c r="D3" s="1034"/>
      <c r="E3" s="1035"/>
      <c r="F3" s="1035"/>
      <c r="G3" s="1035"/>
      <c r="H3" s="1035"/>
      <c r="I3" s="1035"/>
      <c r="J3" s="1035"/>
      <c r="K3" s="1035"/>
      <c r="L3" s="1035"/>
    </row>
    <row r="4" spans="1:19" ht="15.75">
      <c r="A4" s="1033"/>
      <c r="B4" s="1036" t="s">
        <v>4</v>
      </c>
      <c r="C4" s="1037"/>
      <c r="D4" s="1099"/>
      <c r="E4" s="1033"/>
      <c r="F4" s="1033"/>
      <c r="G4" s="1033"/>
      <c r="H4" s="1033"/>
      <c r="I4" s="1033"/>
      <c r="J4" s="1033"/>
      <c r="K4" s="1038"/>
      <c r="L4" s="1038" t="s">
        <v>2</v>
      </c>
    </row>
    <row r="5" spans="1:19" ht="15.75">
      <c r="A5" s="1039"/>
      <c r="B5" s="1040" t="s">
        <v>227</v>
      </c>
      <c r="C5" s="1041"/>
      <c r="D5" s="1559" t="s">
        <v>229</v>
      </c>
      <c r="E5" s="1560"/>
      <c r="F5" s="1560"/>
      <c r="G5" s="1560"/>
      <c r="H5" s="1560"/>
      <c r="I5" s="1561"/>
      <c r="J5" s="1562" t="s">
        <v>433</v>
      </c>
      <c r="K5" s="1563"/>
      <c r="L5" s="1564"/>
    </row>
    <row r="6" spans="1:19" ht="15.75">
      <c r="A6" s="1042" t="s">
        <v>3</v>
      </c>
      <c r="B6" s="1043" t="s">
        <v>228</v>
      </c>
      <c r="C6" s="1041"/>
      <c r="D6" s="1044"/>
      <c r="E6" s="1045"/>
      <c r="F6" s="1044"/>
      <c r="G6" s="1045"/>
      <c r="H6" s="1044"/>
      <c r="I6" s="1045"/>
      <c r="J6" s="1046"/>
      <c r="K6" s="1047"/>
      <c r="L6" s="1047"/>
    </row>
    <row r="7" spans="1:19" ht="20.100000000000001" customHeight="1">
      <c r="A7" s="1048"/>
      <c r="B7" s="1049" t="s">
        <v>743</v>
      </c>
      <c r="C7" s="1050" t="s">
        <v>4</v>
      </c>
      <c r="D7" s="1051" t="s">
        <v>434</v>
      </c>
      <c r="E7" s="1052"/>
      <c r="F7" s="1049" t="s">
        <v>534</v>
      </c>
      <c r="G7" s="1053"/>
      <c r="H7" s="1049" t="s">
        <v>436</v>
      </c>
      <c r="I7" s="1053"/>
      <c r="J7" s="1054" t="s">
        <v>232</v>
      </c>
      <c r="K7" s="1055" t="s">
        <v>437</v>
      </c>
      <c r="L7" s="1055" t="s">
        <v>438</v>
      </c>
    </row>
    <row r="8" spans="1:19" s="1061" customFormat="1">
      <c r="A8" s="1056">
        <v>1</v>
      </c>
      <c r="B8" s="1057">
        <v>2</v>
      </c>
      <c r="C8" s="1058"/>
      <c r="D8" s="1057">
        <v>3</v>
      </c>
      <c r="E8" s="1058"/>
      <c r="F8" s="1059">
        <v>4</v>
      </c>
      <c r="G8" s="1058"/>
      <c r="H8" s="1057">
        <v>5</v>
      </c>
      <c r="I8" s="1058"/>
      <c r="J8" s="1058">
        <v>6</v>
      </c>
      <c r="K8" s="1058">
        <v>7</v>
      </c>
      <c r="L8" s="1056">
        <v>8</v>
      </c>
      <c r="M8" s="1032"/>
      <c r="N8" s="1032"/>
      <c r="O8" s="1032"/>
      <c r="P8" s="1032"/>
      <c r="Q8" s="1032"/>
      <c r="R8" s="1032"/>
      <c r="S8" s="1060"/>
    </row>
    <row r="9" spans="1:19" s="1061" customFormat="1" ht="20.100000000000001" customHeight="1">
      <c r="A9" s="1062" t="s">
        <v>535</v>
      </c>
      <c r="B9" s="1127">
        <v>435340000</v>
      </c>
      <c r="C9" s="1111"/>
      <c r="D9" s="1127">
        <v>40271702.796490014</v>
      </c>
      <c r="E9" s="1063"/>
      <c r="F9" s="1127">
        <v>69933048.037470371</v>
      </c>
      <c r="G9" s="1063"/>
      <c r="H9" s="1127">
        <v>96198155.077410132</v>
      </c>
      <c r="I9" s="1063"/>
      <c r="J9" s="1064">
        <v>9.2506323325423842E-2</v>
      </c>
      <c r="K9" s="1064">
        <v>0.16064006991654883</v>
      </c>
      <c r="L9" s="1064">
        <v>0.2209724699715398</v>
      </c>
      <c r="M9" s="1065"/>
      <c r="N9" s="1065"/>
      <c r="O9" s="1065"/>
      <c r="P9" s="1121"/>
      <c r="Q9" s="1065"/>
      <c r="R9" s="1065"/>
      <c r="S9" s="1060"/>
    </row>
    <row r="10" spans="1:19" s="1061" customFormat="1" ht="15.75">
      <c r="A10" s="1066" t="s">
        <v>536</v>
      </c>
      <c r="B10" s="1128"/>
      <c r="C10" s="1113"/>
      <c r="D10" s="1128"/>
      <c r="E10" s="1114"/>
      <c r="F10" s="1128"/>
      <c r="G10" s="1114"/>
      <c r="H10" s="1128"/>
      <c r="I10" s="1114"/>
      <c r="J10" s="1064"/>
      <c r="K10" s="1064"/>
      <c r="L10" s="1064"/>
      <c r="M10" s="1065"/>
      <c r="N10" s="1065"/>
      <c r="O10" s="1065"/>
      <c r="P10" s="1065"/>
      <c r="Q10" s="1065"/>
      <c r="R10" s="1065"/>
      <c r="S10" s="1060"/>
    </row>
    <row r="11" spans="1:19" s="1061" customFormat="1" ht="20.100000000000001" customHeight="1">
      <c r="A11" s="1062" t="s">
        <v>537</v>
      </c>
      <c r="B11" s="1129">
        <v>390038733</v>
      </c>
      <c r="C11" s="1113"/>
      <c r="D11" s="1129">
        <v>37364857.538160004</v>
      </c>
      <c r="E11" s="1114"/>
      <c r="F11" s="1129">
        <v>64396018.776029989</v>
      </c>
      <c r="G11" s="1114"/>
      <c r="H11" s="1129">
        <v>86495085.891939998</v>
      </c>
      <c r="I11" s="1114"/>
      <c r="J11" s="1064">
        <v>9.5797812824297127E-2</v>
      </c>
      <c r="K11" s="1064">
        <v>0.16510159973273728</v>
      </c>
      <c r="L11" s="1064">
        <v>0.22176024731354052</v>
      </c>
      <c r="M11" s="1065"/>
      <c r="N11" s="1065"/>
      <c r="O11" s="1065"/>
      <c r="P11" s="1065"/>
      <c r="Q11" s="1065"/>
      <c r="R11" s="1065"/>
      <c r="S11" s="1060"/>
    </row>
    <row r="12" spans="1:19" s="1061" customFormat="1" ht="15.75">
      <c r="A12" s="1066" t="s">
        <v>538</v>
      </c>
      <c r="B12" s="1128"/>
      <c r="C12" s="1116"/>
      <c r="D12" s="1128"/>
      <c r="E12" s="1114"/>
      <c r="F12" s="1128"/>
      <c r="G12" s="1114"/>
      <c r="H12" s="1128"/>
      <c r="I12" s="1114"/>
      <c r="J12" s="1064"/>
      <c r="K12" s="1064"/>
      <c r="L12" s="1064"/>
      <c r="M12" s="1065"/>
      <c r="N12" s="1065"/>
      <c r="O12" s="1065"/>
      <c r="P12" s="1065"/>
      <c r="Q12" s="1065"/>
      <c r="R12" s="1065"/>
      <c r="S12" s="1060"/>
    </row>
    <row r="13" spans="1:19" s="1061" customFormat="1">
      <c r="A13" s="1067" t="s">
        <v>539</v>
      </c>
      <c r="B13" s="1128">
        <v>196500000</v>
      </c>
      <c r="C13" s="1116"/>
      <c r="D13" s="1128">
        <v>21834443.679230005</v>
      </c>
      <c r="E13" s="1117"/>
      <c r="F13" s="1128">
        <v>35178303.764969997</v>
      </c>
      <c r="G13" s="1117"/>
      <c r="H13" s="1128">
        <v>44705439.100899994</v>
      </c>
      <c r="I13" s="1117"/>
      <c r="J13" s="1068">
        <v>0.11111676172636134</v>
      </c>
      <c r="K13" s="1068">
        <v>0.17902444664106867</v>
      </c>
      <c r="L13" s="1068">
        <v>0.22750859593333331</v>
      </c>
      <c r="M13" s="1065"/>
      <c r="N13" s="1065"/>
      <c r="O13" s="1065"/>
      <c r="P13" s="1065"/>
      <c r="Q13" s="1065"/>
      <c r="R13" s="1065"/>
      <c r="S13" s="1060"/>
    </row>
    <row r="14" spans="1:19" s="1061" customFormat="1">
      <c r="A14" s="1067" t="s">
        <v>540</v>
      </c>
      <c r="B14" s="1128">
        <v>75083000</v>
      </c>
      <c r="C14" s="1116"/>
      <c r="D14" s="1128">
        <v>5246192.4479900012</v>
      </c>
      <c r="E14" s="1117"/>
      <c r="F14" s="1128">
        <v>10528725.73446</v>
      </c>
      <c r="G14" s="1117"/>
      <c r="H14" s="1128">
        <v>16507584.979979996</v>
      </c>
      <c r="I14" s="1117"/>
      <c r="J14" s="1068">
        <v>6.9871907728646973E-2</v>
      </c>
      <c r="K14" s="1068">
        <v>0.14022782433387052</v>
      </c>
      <c r="L14" s="1068">
        <v>0.2198578237414594</v>
      </c>
      <c r="M14" s="1065"/>
      <c r="N14" s="1065"/>
      <c r="O14" s="1065"/>
      <c r="P14" s="1065"/>
      <c r="Q14" s="1065"/>
      <c r="R14" s="1121"/>
      <c r="S14" s="1060"/>
    </row>
    <row r="15" spans="1:19" s="1061" customFormat="1">
      <c r="A15" s="1069" t="s">
        <v>541</v>
      </c>
      <c r="B15" s="1128"/>
      <c r="C15" s="1116"/>
      <c r="D15" s="1128"/>
      <c r="E15" s="1117"/>
      <c r="F15" s="1128"/>
      <c r="G15" s="1117"/>
      <c r="H15" s="1128"/>
      <c r="I15" s="1117"/>
      <c r="J15" s="1068"/>
      <c r="K15" s="1068"/>
      <c r="L15" s="1068"/>
      <c r="M15" s="1065"/>
      <c r="N15" s="1065"/>
      <c r="O15" s="1065"/>
      <c r="P15" s="1065"/>
      <c r="Q15" s="1065"/>
      <c r="R15" s="1121"/>
      <c r="S15" s="1060"/>
    </row>
    <row r="16" spans="1:19" s="1061" customFormat="1">
      <c r="A16" s="1067" t="s">
        <v>542</v>
      </c>
      <c r="B16" s="1128">
        <v>4327900</v>
      </c>
      <c r="C16" s="1116"/>
      <c r="D16" s="1128">
        <v>306726.10679000005</v>
      </c>
      <c r="E16" s="1117"/>
      <c r="F16" s="1128">
        <v>622988.26691000012</v>
      </c>
      <c r="G16" s="1117"/>
      <c r="H16" s="1128">
        <v>970989.08902000007</v>
      </c>
      <c r="I16" s="1117"/>
      <c r="J16" s="1068">
        <v>7.0871810067238167E-2</v>
      </c>
      <c r="K16" s="1068">
        <v>0.14394701053859843</v>
      </c>
      <c r="L16" s="1068">
        <v>0.2243557127059313</v>
      </c>
      <c r="M16" s="1065"/>
      <c r="N16" s="1065"/>
      <c r="O16" s="1065"/>
      <c r="P16" s="1065"/>
      <c r="Q16" s="1065"/>
      <c r="R16" s="1121"/>
      <c r="S16" s="1060"/>
    </row>
    <row r="17" spans="1:19" s="1061" customFormat="1">
      <c r="A17" s="1067" t="s">
        <v>543</v>
      </c>
      <c r="B17" s="1128">
        <v>70402365</v>
      </c>
      <c r="C17" s="1116"/>
      <c r="D17" s="1128">
        <v>4923219.0067300005</v>
      </c>
      <c r="E17" s="1117"/>
      <c r="F17" s="1128">
        <v>9874168.8844099995</v>
      </c>
      <c r="G17" s="1117"/>
      <c r="H17" s="1128">
        <v>15490455.818119995</v>
      </c>
      <c r="I17" s="1117"/>
      <c r="J17" s="1068">
        <v>6.9929738961610172E-2</v>
      </c>
      <c r="K17" s="1068">
        <v>0.14025336910784175</v>
      </c>
      <c r="L17" s="1068">
        <v>0.22002749223154641</v>
      </c>
      <c r="M17" s="1065"/>
      <c r="N17" s="1065"/>
      <c r="O17" s="1065"/>
      <c r="P17" s="1065"/>
      <c r="Q17" s="1065"/>
      <c r="R17" s="1121"/>
      <c r="S17" s="1060"/>
    </row>
    <row r="18" spans="1:19" s="1061" customFormat="1">
      <c r="A18" s="1067" t="s">
        <v>544</v>
      </c>
      <c r="B18" s="1128">
        <v>352735</v>
      </c>
      <c r="C18" s="1116"/>
      <c r="D18" s="1128">
        <v>16247.334469999998</v>
      </c>
      <c r="E18" s="1117"/>
      <c r="F18" s="1128">
        <v>31568.583139999999</v>
      </c>
      <c r="G18" s="1117"/>
      <c r="H18" s="1128">
        <v>46140.072840000001</v>
      </c>
      <c r="I18" s="1117"/>
      <c r="J18" s="1068">
        <v>4.6061021645144369E-2</v>
      </c>
      <c r="K18" s="1068">
        <v>8.9496599827065634E-2</v>
      </c>
      <c r="L18" s="1068">
        <v>0.13080661924674331</v>
      </c>
      <c r="M18" s="1065"/>
      <c r="N18" s="1065"/>
      <c r="O18" s="1065"/>
      <c r="P18" s="1065"/>
      <c r="Q18" s="1065"/>
      <c r="R18" s="1121"/>
      <c r="S18" s="1060"/>
    </row>
    <row r="19" spans="1:19" s="1061" customFormat="1">
      <c r="A19" s="1067" t="s">
        <v>545</v>
      </c>
      <c r="B19" s="1128">
        <v>2660000</v>
      </c>
      <c r="C19" s="1116"/>
      <c r="D19" s="1128">
        <v>226407.51800000001</v>
      </c>
      <c r="E19" s="1117"/>
      <c r="F19" s="1128">
        <v>443364.07199999999</v>
      </c>
      <c r="G19" s="1117"/>
      <c r="H19" s="1128">
        <v>665145.22325000004</v>
      </c>
      <c r="I19" s="1117"/>
      <c r="J19" s="1068">
        <v>8.5115608270676699E-2</v>
      </c>
      <c r="K19" s="1068">
        <v>0.16667822255639098</v>
      </c>
      <c r="L19" s="1068">
        <v>0.25005459520676693</v>
      </c>
      <c r="M19" s="1065"/>
      <c r="N19" s="1065"/>
      <c r="O19" s="1065"/>
      <c r="P19" s="1065"/>
      <c r="Q19" s="1065"/>
      <c r="R19" s="1121"/>
      <c r="S19" s="1060"/>
    </row>
    <row r="20" spans="1:19" s="1061" customFormat="1">
      <c r="A20" s="1067" t="s">
        <v>546</v>
      </c>
      <c r="B20" s="1128">
        <v>42000000</v>
      </c>
      <c r="C20" s="1116"/>
      <c r="D20" s="1128">
        <v>3151916.9608299998</v>
      </c>
      <c r="E20" s="1117"/>
      <c r="F20" s="1128">
        <v>6281134.8918300001</v>
      </c>
      <c r="G20" s="1117"/>
      <c r="H20" s="1128">
        <v>9623352.6534700021</v>
      </c>
      <c r="I20" s="1117"/>
      <c r="J20" s="1068">
        <v>7.5045641924523801E-2</v>
      </c>
      <c r="K20" s="1068">
        <v>0.14955083075785713</v>
      </c>
      <c r="L20" s="1068">
        <v>0.22912744413023814</v>
      </c>
      <c r="M20" s="1065"/>
      <c r="N20" s="1065"/>
      <c r="O20" s="1065"/>
      <c r="P20" s="1065"/>
      <c r="Q20" s="1065"/>
      <c r="R20" s="1121"/>
      <c r="S20" s="1060"/>
    </row>
    <row r="21" spans="1:19" s="1061" customFormat="1">
      <c r="A21" s="1069" t="s">
        <v>547</v>
      </c>
      <c r="B21" s="1128"/>
      <c r="C21" s="1116"/>
      <c r="D21" s="1128"/>
      <c r="E21" s="1117"/>
      <c r="F21" s="1128"/>
      <c r="G21" s="1117"/>
      <c r="H21" s="1128"/>
      <c r="I21" s="1117"/>
      <c r="J21" s="1068"/>
      <c r="K21" s="1068"/>
      <c r="L21" s="1068"/>
      <c r="M21" s="1065"/>
      <c r="N21" s="1065"/>
      <c r="O21" s="1065"/>
      <c r="P21" s="1065"/>
      <c r="Q21" s="1065"/>
      <c r="R21" s="1121"/>
      <c r="S21" s="1060"/>
    </row>
    <row r="22" spans="1:19" s="1061" customFormat="1">
      <c r="A22" s="1067" t="s">
        <v>548</v>
      </c>
      <c r="B22" s="1128">
        <v>21800</v>
      </c>
      <c r="C22" s="1116"/>
      <c r="D22" s="1128">
        <v>-200.18199999999999</v>
      </c>
      <c r="E22" s="1117"/>
      <c r="F22" s="1128">
        <v>-200.18199999999999</v>
      </c>
      <c r="G22" s="1117"/>
      <c r="H22" s="1128">
        <v>-200.18199999999999</v>
      </c>
      <c r="I22" s="1117"/>
      <c r="J22" s="1068"/>
      <c r="K22" s="1068"/>
      <c r="L22" s="1068"/>
      <c r="M22" s="1065"/>
      <c r="N22" s="1065"/>
      <c r="O22" s="1065"/>
      <c r="P22" s="1065"/>
      <c r="Q22" s="1065"/>
      <c r="R22" s="1121"/>
      <c r="S22" s="1060"/>
    </row>
    <row r="23" spans="1:19" s="1061" customFormat="1">
      <c r="A23" s="1067" t="s">
        <v>549</v>
      </c>
      <c r="B23" s="1128">
        <v>66555000</v>
      </c>
      <c r="C23" s="1116"/>
      <c r="D23" s="1128">
        <v>6279245.7047300013</v>
      </c>
      <c r="E23" s="1117"/>
      <c r="F23" s="1128">
        <v>10895871.483669998</v>
      </c>
      <c r="G23" s="1117"/>
      <c r="H23" s="1128">
        <v>13443019.651490001</v>
      </c>
      <c r="I23" s="1117"/>
      <c r="J23" s="1068">
        <v>9.4346716320787338E-2</v>
      </c>
      <c r="K23" s="1068">
        <v>0.16371229034137177</v>
      </c>
      <c r="L23" s="1068">
        <v>0.20198361733138007</v>
      </c>
      <c r="M23" s="1065"/>
      <c r="N23" s="1121"/>
      <c r="O23" s="1065"/>
      <c r="P23" s="1065"/>
      <c r="Q23" s="1065"/>
      <c r="R23" s="1121"/>
      <c r="S23" s="1060"/>
    </row>
    <row r="24" spans="1:19" s="1061" customFormat="1">
      <c r="A24" s="1069" t="s">
        <v>541</v>
      </c>
      <c r="B24" s="1128"/>
      <c r="C24" s="1116"/>
      <c r="D24" s="1128"/>
      <c r="E24" s="1117"/>
      <c r="F24" s="1128"/>
      <c r="G24" s="1117"/>
      <c r="H24" s="1128"/>
      <c r="I24" s="1117"/>
      <c r="J24" s="1068"/>
      <c r="K24" s="1068"/>
      <c r="L24" s="1068"/>
      <c r="M24" s="1065"/>
      <c r="N24" s="1065"/>
      <c r="O24" s="1065"/>
      <c r="P24" s="1065"/>
      <c r="Q24" s="1065"/>
      <c r="R24" s="1121"/>
      <c r="S24" s="1060"/>
    </row>
    <row r="25" spans="1:19" s="1061" customFormat="1">
      <c r="A25" s="1067" t="s">
        <v>550</v>
      </c>
      <c r="B25" s="1128">
        <v>54995000</v>
      </c>
      <c r="C25" s="1116"/>
      <c r="D25" s="1128">
        <v>5814218.2895400012</v>
      </c>
      <c r="E25" s="1117"/>
      <c r="F25" s="1128">
        <v>9451702.1621699985</v>
      </c>
      <c r="G25" s="1117"/>
      <c r="H25" s="1128">
        <v>11190591.210800001</v>
      </c>
      <c r="I25" s="1117"/>
      <c r="J25" s="1068">
        <v>0.10572267096172382</v>
      </c>
      <c r="K25" s="1068">
        <v>0.17186475428984452</v>
      </c>
      <c r="L25" s="1068">
        <v>0.20348379326847899</v>
      </c>
      <c r="M25" s="1065"/>
      <c r="N25" s="1065"/>
      <c r="O25" s="1065"/>
      <c r="P25" s="1065"/>
      <c r="Q25" s="1065"/>
      <c r="R25" s="1121"/>
      <c r="S25" s="1060"/>
    </row>
    <row r="26" spans="1:19" s="1061" customFormat="1">
      <c r="A26" s="1067" t="s">
        <v>551</v>
      </c>
      <c r="B26" s="1128">
        <v>11555500</v>
      </c>
      <c r="C26" s="1116"/>
      <c r="D26" s="1128">
        <v>465027.41518999997</v>
      </c>
      <c r="E26" s="1117"/>
      <c r="F26" s="1128">
        <v>1444169.1774999998</v>
      </c>
      <c r="G26" s="1117"/>
      <c r="H26" s="1128">
        <v>2252428.2966900002</v>
      </c>
      <c r="I26" s="1117"/>
      <c r="J26" s="1068">
        <v>4.0242950559473842E-2</v>
      </c>
      <c r="K26" s="1068">
        <v>0.12497677967201763</v>
      </c>
      <c r="L26" s="1068">
        <v>0.19492261664921468</v>
      </c>
      <c r="M26" s="1065"/>
      <c r="N26" s="1065"/>
      <c r="O26" s="1065"/>
      <c r="P26" s="1065"/>
      <c r="Q26" s="1065"/>
      <c r="R26" s="1121"/>
      <c r="S26" s="1060"/>
    </row>
    <row r="27" spans="1:19" s="1061" customFormat="1">
      <c r="A27" s="1067" t="s">
        <v>552</v>
      </c>
      <c r="B27" s="1128">
        <v>4500</v>
      </c>
      <c r="C27" s="1116"/>
      <c r="D27" s="1128"/>
      <c r="E27" s="1117"/>
      <c r="F27" s="1128">
        <v>0.14399999999999999</v>
      </c>
      <c r="G27" s="1117"/>
      <c r="H27" s="1128">
        <v>0.14399999999999999</v>
      </c>
      <c r="I27" s="1117"/>
      <c r="J27" s="1068">
        <v>0</v>
      </c>
      <c r="K27" s="1068">
        <v>3.1999999999999999E-5</v>
      </c>
      <c r="L27" s="1068">
        <v>3.1999999999999999E-5</v>
      </c>
      <c r="M27" s="1065"/>
      <c r="N27" s="1065"/>
      <c r="O27" s="1065"/>
      <c r="P27" s="1065"/>
      <c r="Q27" s="1065"/>
      <c r="R27" s="1121"/>
      <c r="S27" s="1060"/>
    </row>
    <row r="28" spans="1:19" s="1061" customFormat="1">
      <c r="A28" s="1067" t="s">
        <v>553</v>
      </c>
      <c r="B28" s="1128">
        <v>1700000</v>
      </c>
      <c r="C28" s="1116"/>
      <c r="D28" s="1128">
        <v>118245.568</v>
      </c>
      <c r="E28" s="1117"/>
      <c r="F28" s="1128">
        <v>256188.79999999999</v>
      </c>
      <c r="G28" s="1117"/>
      <c r="H28" s="1128">
        <v>385581.80200000003</v>
      </c>
      <c r="I28" s="1117"/>
      <c r="J28" s="1068">
        <v>6.9556216470588239E-2</v>
      </c>
      <c r="K28" s="1068">
        <v>0.15069929411764704</v>
      </c>
      <c r="L28" s="1068">
        <v>0.22681282470588238</v>
      </c>
      <c r="M28" s="1065"/>
      <c r="N28" s="1065"/>
      <c r="O28" s="1065"/>
      <c r="P28" s="1065"/>
      <c r="Q28" s="1065"/>
      <c r="R28" s="1121"/>
      <c r="S28" s="1060"/>
    </row>
    <row r="29" spans="1:19" s="1061" customFormat="1">
      <c r="A29" s="1067" t="s">
        <v>554</v>
      </c>
      <c r="B29" s="1128">
        <v>4878000</v>
      </c>
      <c r="C29" s="1116"/>
      <c r="D29" s="1128">
        <v>508405.59606000001</v>
      </c>
      <c r="E29" s="1117"/>
      <c r="F29" s="1128">
        <v>812391.61801999994</v>
      </c>
      <c r="G29" s="1117"/>
      <c r="H29" s="1128">
        <v>1163301.9627699999</v>
      </c>
      <c r="I29" s="1117"/>
      <c r="J29" s="1068">
        <v>0.10422418943419434</v>
      </c>
      <c r="K29" s="1068">
        <v>0.16654194711357112</v>
      </c>
      <c r="L29" s="1068">
        <v>0.23847928716072159</v>
      </c>
      <c r="M29" s="1065"/>
      <c r="N29" s="1065"/>
      <c r="O29" s="1065"/>
      <c r="P29" s="1065"/>
      <c r="Q29" s="1065"/>
      <c r="R29" s="1121"/>
      <c r="S29" s="1060"/>
    </row>
    <row r="30" spans="1:19" s="1061" customFormat="1">
      <c r="A30" s="1067" t="s">
        <v>735</v>
      </c>
      <c r="B30" s="1128">
        <v>662733</v>
      </c>
      <c r="C30" s="1116"/>
      <c r="D30" s="1128"/>
      <c r="E30" s="1117"/>
      <c r="F30" s="1128">
        <v>37.936999999999998</v>
      </c>
      <c r="G30" s="1117"/>
      <c r="H30" s="1128">
        <v>1659.732</v>
      </c>
      <c r="I30" s="1117"/>
      <c r="J30" s="1068">
        <v>0</v>
      </c>
      <c r="K30" s="1068">
        <v>5.7243263878515177E-5</v>
      </c>
      <c r="L30" s="1068">
        <v>2.504375065071454E-3</v>
      </c>
      <c r="M30" s="1065"/>
      <c r="N30" s="1065"/>
      <c r="O30" s="1065"/>
      <c r="P30" s="1065"/>
      <c r="Q30" s="1065"/>
      <c r="R30" s="1121"/>
      <c r="S30" s="1060"/>
    </row>
    <row r="31" spans="1:19" s="1061" customFormat="1">
      <c r="A31" s="1067" t="s">
        <v>734</v>
      </c>
      <c r="B31" s="1128">
        <v>0</v>
      </c>
      <c r="C31" s="1116"/>
      <c r="D31" s="1128">
        <v>6.0999999999999999E-2</v>
      </c>
      <c r="E31" s="1117"/>
      <c r="F31" s="1128">
        <v>0.46417999999999998</v>
      </c>
      <c r="G31" s="1117"/>
      <c r="H31" s="1128">
        <v>0.52317999999999998</v>
      </c>
      <c r="I31" s="1117"/>
      <c r="J31" s="1068"/>
      <c r="K31" s="1068"/>
      <c r="L31" s="1068"/>
      <c r="M31" s="1065"/>
      <c r="N31" s="1065"/>
      <c r="O31" s="1065"/>
      <c r="P31" s="1065"/>
      <c r="Q31" s="1065"/>
      <c r="R31" s="1121"/>
      <c r="S31" s="1060"/>
    </row>
    <row r="32" spans="1:19" s="1061" customFormat="1">
      <c r="A32" s="1067" t="s">
        <v>733</v>
      </c>
      <c r="B32" s="1128">
        <v>0</v>
      </c>
      <c r="C32" s="1116"/>
      <c r="D32" s="1128">
        <v>2.32E-3</v>
      </c>
      <c r="E32" s="1117"/>
      <c r="F32" s="1128">
        <v>9.9000000000000008E-3</v>
      </c>
      <c r="G32" s="1117"/>
      <c r="H32" s="1128">
        <v>9.9000000000000008E-3</v>
      </c>
      <c r="I32" s="1117"/>
      <c r="J32" s="1068"/>
      <c r="K32" s="1068"/>
      <c r="L32" s="1068"/>
      <c r="M32" s="1065"/>
      <c r="N32" s="1065"/>
      <c r="O32" s="1065"/>
      <c r="P32" s="1065"/>
      <c r="Q32" s="1065"/>
      <c r="R32" s="1121"/>
      <c r="S32" s="1060"/>
    </row>
    <row r="33" spans="1:19" s="1061" customFormat="1">
      <c r="A33" s="1070" t="s">
        <v>732</v>
      </c>
      <c r="B33" s="1128">
        <v>0</v>
      </c>
      <c r="C33" s="1116"/>
      <c r="D33" s="1128"/>
      <c r="E33" s="1117"/>
      <c r="F33" s="1128"/>
      <c r="G33" s="1117"/>
      <c r="H33" s="1128">
        <v>0.253</v>
      </c>
      <c r="I33" s="1117"/>
      <c r="J33" s="1068"/>
      <c r="K33" s="1068"/>
      <c r="L33" s="1068"/>
      <c r="M33" s="1065"/>
      <c r="N33" s="1065"/>
      <c r="O33" s="1065"/>
      <c r="P33" s="1065"/>
      <c r="Q33" s="1065"/>
      <c r="R33" s="1121"/>
      <c r="S33" s="1060"/>
    </row>
    <row r="34" spans="1:19" s="1061" customFormat="1" ht="20.100000000000001" customHeight="1">
      <c r="A34" s="1062" t="s">
        <v>555</v>
      </c>
      <c r="B34" s="1129">
        <v>42959551</v>
      </c>
      <c r="C34" s="1113"/>
      <c r="D34" s="1129">
        <v>2900729.1583700096</v>
      </c>
      <c r="E34" s="1114"/>
      <c r="F34" s="1129">
        <v>5501792.2564003812</v>
      </c>
      <c r="G34" s="1114"/>
      <c r="H34" s="1129">
        <v>9634619.600590134</v>
      </c>
      <c r="I34" s="1114"/>
      <c r="J34" s="1064">
        <v>6.7522334168949052E-2</v>
      </c>
      <c r="K34" s="1064">
        <v>0.12806912847856303</v>
      </c>
      <c r="L34" s="1064">
        <v>0.22427188777159551</v>
      </c>
      <c r="M34" s="1065"/>
      <c r="N34" s="1065"/>
      <c r="O34" s="1065"/>
      <c r="P34" s="1065"/>
      <c r="Q34" s="1065"/>
      <c r="R34" s="1121"/>
      <c r="S34" s="1060"/>
    </row>
    <row r="35" spans="1:19" s="1061" customFormat="1" ht="15.75">
      <c r="A35" s="1066" t="s">
        <v>538</v>
      </c>
      <c r="B35" s="1112"/>
      <c r="C35" s="1116"/>
      <c r="D35" s="1128"/>
      <c r="E35" s="1117"/>
      <c r="F35" s="1112"/>
      <c r="G35" s="1117"/>
      <c r="H35" s="1112"/>
      <c r="I35" s="1117"/>
      <c r="J35" s="1064"/>
      <c r="K35" s="1064"/>
      <c r="L35" s="1064"/>
      <c r="M35" s="1065"/>
      <c r="N35" s="1065"/>
      <c r="O35" s="1065"/>
      <c r="P35" s="1065"/>
      <c r="Q35" s="1065"/>
      <c r="R35" s="1121"/>
      <c r="S35" s="1060"/>
    </row>
    <row r="36" spans="1:19" s="1061" customFormat="1">
      <c r="A36" s="1067" t="s">
        <v>556</v>
      </c>
      <c r="B36" s="1115">
        <v>1545637</v>
      </c>
      <c r="C36" s="1116"/>
      <c r="D36" s="1128">
        <v>489.55804999999998</v>
      </c>
      <c r="E36" s="1118"/>
      <c r="F36" s="1115">
        <v>12323.207109999999</v>
      </c>
      <c r="G36" s="1118"/>
      <c r="H36" s="1115">
        <v>36977.258269999998</v>
      </c>
      <c r="I36" s="1118"/>
      <c r="J36" s="1068">
        <v>3.1673546246628414E-4</v>
      </c>
      <c r="K36" s="1068">
        <v>7.972898623674252E-3</v>
      </c>
      <c r="L36" s="1068">
        <v>2.3923636837109876E-2</v>
      </c>
      <c r="M36" s="1065"/>
      <c r="N36" s="1065"/>
      <c r="O36" s="1065"/>
      <c r="P36" s="1065"/>
      <c r="Q36" s="1065"/>
      <c r="R36" s="1121"/>
      <c r="S36" s="1060"/>
    </row>
    <row r="37" spans="1:19" s="1061" customFormat="1">
      <c r="A37" s="1069" t="s">
        <v>557</v>
      </c>
      <c r="B37" s="1115"/>
      <c r="C37" s="1116"/>
      <c r="D37" s="1128"/>
      <c r="E37" s="1117"/>
      <c r="F37" s="1115"/>
      <c r="G37" s="1117"/>
      <c r="H37" s="1115"/>
      <c r="I37" s="1117"/>
      <c r="J37" s="1068"/>
      <c r="K37" s="1068"/>
      <c r="L37" s="1068"/>
      <c r="M37" s="1065"/>
      <c r="N37" s="1065"/>
      <c r="O37" s="1065"/>
      <c r="P37" s="1121"/>
      <c r="Q37" s="1065"/>
      <c r="R37" s="1121"/>
      <c r="S37" s="1060"/>
    </row>
    <row r="38" spans="1:19" s="1061" customFormat="1">
      <c r="A38" s="1071" t="s">
        <v>558</v>
      </c>
      <c r="B38" s="1128">
        <v>1495637</v>
      </c>
      <c r="C38" s="1116"/>
      <c r="D38" s="1128"/>
      <c r="E38" s="1117"/>
      <c r="F38" s="1128"/>
      <c r="G38" s="1117"/>
      <c r="H38" s="1128">
        <v>222.35276000000002</v>
      </c>
      <c r="I38" s="1117"/>
      <c r="J38" s="1068">
        <v>0</v>
      </c>
      <c r="K38" s="1068">
        <v>0</v>
      </c>
      <c r="L38" s="1068">
        <v>1.4866759781952441E-4</v>
      </c>
      <c r="M38" s="1065"/>
      <c r="N38" s="1065"/>
      <c r="O38" s="1065"/>
      <c r="P38" s="1065"/>
      <c r="Q38" s="1065"/>
      <c r="R38" s="1065"/>
      <c r="S38" s="1060"/>
    </row>
    <row r="39" spans="1:19" s="1061" customFormat="1">
      <c r="A39" s="1071" t="s">
        <v>740</v>
      </c>
      <c r="B39" s="1128">
        <v>50000</v>
      </c>
      <c r="C39" s="1116"/>
      <c r="D39" s="1128">
        <v>489.55804999999998</v>
      </c>
      <c r="E39" s="1117"/>
      <c r="F39" s="1128">
        <v>12323.207109999999</v>
      </c>
      <c r="G39" s="1117"/>
      <c r="H39" s="1128">
        <v>36754.905509999997</v>
      </c>
      <c r="I39" s="1117"/>
      <c r="J39" s="1068">
        <v>9.7911609999999996E-3</v>
      </c>
      <c r="K39" s="1068">
        <v>0.24646414219999999</v>
      </c>
      <c r="L39" s="1068">
        <v>0.73509811019999993</v>
      </c>
      <c r="M39" s="1065"/>
      <c r="N39" s="1065"/>
      <c r="O39" s="1065"/>
      <c r="P39" s="1065"/>
      <c r="Q39" s="1065"/>
      <c r="R39" s="1065"/>
      <c r="S39" s="1060"/>
    </row>
    <row r="40" spans="1:19" s="1061" customFormat="1">
      <c r="A40" s="1067" t="s">
        <v>736</v>
      </c>
      <c r="B40" s="1128">
        <v>7162810</v>
      </c>
      <c r="C40" s="1116"/>
      <c r="D40" s="1128"/>
      <c r="E40" s="1117"/>
      <c r="F40" s="1128"/>
      <c r="G40" s="1117"/>
      <c r="H40" s="1128"/>
      <c r="I40" s="1117"/>
      <c r="J40" s="1068"/>
      <c r="K40" s="1068"/>
      <c r="L40" s="1068"/>
      <c r="M40" s="1065"/>
      <c r="N40" s="1065"/>
      <c r="O40" s="1065"/>
      <c r="P40" s="1065"/>
      <c r="Q40" s="1065"/>
      <c r="R40" s="1065"/>
      <c r="S40" s="1060"/>
    </row>
    <row r="41" spans="1:19" s="1065" customFormat="1">
      <c r="A41" s="1067" t="s">
        <v>737</v>
      </c>
      <c r="B41" s="1128">
        <v>4680000</v>
      </c>
      <c r="C41" s="1116"/>
      <c r="D41" s="1128">
        <v>342794.23418999999</v>
      </c>
      <c r="E41" s="1117"/>
      <c r="F41" s="1128">
        <v>738884.02963</v>
      </c>
      <c r="G41" s="1117"/>
      <c r="H41" s="1128">
        <v>1125216.7647599999</v>
      </c>
      <c r="I41" s="1117"/>
      <c r="J41" s="1068">
        <v>7.3246631237179491E-2</v>
      </c>
      <c r="K41" s="1068">
        <v>0.15788120291239316</v>
      </c>
      <c r="L41" s="1068">
        <v>0.24043093264102564</v>
      </c>
      <c r="S41" s="1060"/>
    </row>
    <row r="42" spans="1:19" s="1065" customFormat="1">
      <c r="A42" s="1067" t="s">
        <v>738</v>
      </c>
      <c r="B42" s="1128">
        <v>26632692</v>
      </c>
      <c r="C42" s="1116"/>
      <c r="D42" s="1128">
        <v>2312515.8787200097</v>
      </c>
      <c r="E42" s="1117"/>
      <c r="F42" s="1128">
        <v>4260797.6645603813</v>
      </c>
      <c r="G42" s="1117"/>
      <c r="H42" s="1128">
        <v>7737775.924520134</v>
      </c>
      <c r="I42" s="1117"/>
      <c r="J42" s="1068">
        <v>8.682997117677814E-2</v>
      </c>
      <c r="K42" s="1068">
        <v>0.15998373970458493</v>
      </c>
      <c r="L42" s="1068">
        <v>0.29053675552287894</v>
      </c>
      <c r="S42" s="1060"/>
    </row>
    <row r="43" spans="1:19" s="1065" customFormat="1">
      <c r="A43" s="1067" t="s">
        <v>739</v>
      </c>
      <c r="B43" s="1128">
        <v>2938412</v>
      </c>
      <c r="C43" s="1116"/>
      <c r="D43" s="1128">
        <v>244929.48741</v>
      </c>
      <c r="E43" s="1117"/>
      <c r="F43" s="1128">
        <v>489787.35509999999</v>
      </c>
      <c r="G43" s="1117"/>
      <c r="H43" s="1128">
        <v>734649.65304</v>
      </c>
      <c r="I43" s="1117"/>
      <c r="J43" s="1068">
        <v>8.3354372160881457E-2</v>
      </c>
      <c r="K43" s="1068">
        <v>0.16668437070771558</v>
      </c>
      <c r="L43" s="1068">
        <v>0.2500158769566691</v>
      </c>
      <c r="S43" s="1060"/>
    </row>
    <row r="44" spans="1:19" s="1065" customFormat="1" ht="20.100000000000001" customHeight="1">
      <c r="A44" s="1072" t="s">
        <v>559</v>
      </c>
      <c r="B44" s="1130">
        <v>2341716</v>
      </c>
      <c r="C44" s="1119"/>
      <c r="D44" s="1130">
        <v>6116.0999600000005</v>
      </c>
      <c r="E44" s="1120"/>
      <c r="F44" s="1130">
        <v>35237.005039999996</v>
      </c>
      <c r="G44" s="1120"/>
      <c r="H44" s="1130">
        <v>68449.584880000009</v>
      </c>
      <c r="I44" s="1119"/>
      <c r="J44" s="1073">
        <v>2.6118026097101442E-3</v>
      </c>
      <c r="K44" s="1175">
        <v>1.504751431855955E-2</v>
      </c>
      <c r="L44" s="1175">
        <v>2.9230523633096417E-2</v>
      </c>
      <c r="S44" s="1060"/>
    </row>
    <row r="45" spans="1:19">
      <c r="A45" s="1101"/>
    </row>
    <row r="46" spans="1:19">
      <c r="A46" s="1101"/>
    </row>
    <row r="48" spans="1:19" ht="15.75">
      <c r="A48" s="1033"/>
      <c r="B48" s="1036" t="s">
        <v>4</v>
      </c>
      <c r="C48" s="1037"/>
      <c r="D48" s="1099"/>
      <c r="E48" s="1033"/>
      <c r="F48" s="1033"/>
      <c r="G48" s="1033"/>
      <c r="H48" s="1033"/>
      <c r="I48" s="1033"/>
      <c r="J48" s="1033"/>
      <c r="K48" s="1038"/>
      <c r="L48" s="1038" t="s">
        <v>2</v>
      </c>
    </row>
    <row r="49" spans="1:16" ht="15.75">
      <c r="A49" s="1039"/>
      <c r="B49" s="1040" t="s">
        <v>227</v>
      </c>
      <c r="C49" s="1041"/>
      <c r="D49" s="1559" t="s">
        <v>229</v>
      </c>
      <c r="E49" s="1560"/>
      <c r="F49" s="1560"/>
      <c r="G49" s="1560"/>
      <c r="H49" s="1560"/>
      <c r="I49" s="1561"/>
      <c r="J49" s="1562" t="s">
        <v>433</v>
      </c>
      <c r="K49" s="1563"/>
      <c r="L49" s="1564"/>
    </row>
    <row r="50" spans="1:16" ht="15.75">
      <c r="A50" s="1042" t="s">
        <v>3</v>
      </c>
      <c r="B50" s="1043" t="s">
        <v>228</v>
      </c>
      <c r="C50" s="1041"/>
      <c r="D50" s="1044"/>
      <c r="E50" s="1045"/>
      <c r="F50" s="1044"/>
      <c r="G50" s="1045"/>
      <c r="H50" s="1044"/>
      <c r="I50" s="1045"/>
      <c r="J50" s="1046"/>
      <c r="K50" s="1047"/>
      <c r="L50" s="1047"/>
    </row>
    <row r="51" spans="1:16" ht="18.75">
      <c r="A51" s="1048"/>
      <c r="B51" s="1049" t="s">
        <v>743</v>
      </c>
      <c r="C51" s="1050" t="s">
        <v>4</v>
      </c>
      <c r="D51" s="1051" t="s">
        <v>751</v>
      </c>
      <c r="E51" s="1052"/>
      <c r="F51" s="1049" t="s">
        <v>752</v>
      </c>
      <c r="G51" s="1053"/>
      <c r="H51" s="1049" t="s">
        <v>753</v>
      </c>
      <c r="I51" s="1053"/>
      <c r="J51" s="1054" t="s">
        <v>232</v>
      </c>
      <c r="K51" s="1055" t="s">
        <v>437</v>
      </c>
      <c r="L51" s="1055" t="s">
        <v>438</v>
      </c>
    </row>
    <row r="52" spans="1:16">
      <c r="A52" s="1056">
        <v>1</v>
      </c>
      <c r="B52" s="1057">
        <v>2</v>
      </c>
      <c r="C52" s="1058"/>
      <c r="D52" s="1057">
        <v>3</v>
      </c>
      <c r="E52" s="1058"/>
      <c r="F52" s="1059">
        <v>4</v>
      </c>
      <c r="G52" s="1058"/>
      <c r="H52" s="1057">
        <v>5</v>
      </c>
      <c r="I52" s="1058"/>
      <c r="J52" s="1058">
        <v>6</v>
      </c>
      <c r="K52" s="1058">
        <v>7</v>
      </c>
      <c r="L52" s="1056">
        <v>8</v>
      </c>
      <c r="P52" s="902"/>
    </row>
    <row r="53" spans="1:16" ht="15.75">
      <c r="A53" s="1062" t="s">
        <v>535</v>
      </c>
      <c r="B53" s="1127">
        <v>435340000</v>
      </c>
      <c r="C53" s="1111"/>
      <c r="D53" s="1127">
        <v>129639962.90016042</v>
      </c>
      <c r="E53" s="1063"/>
      <c r="F53" s="1127"/>
      <c r="G53" s="1063"/>
      <c r="H53" s="1127"/>
      <c r="I53" s="1063"/>
      <c r="J53" s="1064">
        <v>0.29779014770101625</v>
      </c>
      <c r="K53" s="1064">
        <v>0</v>
      </c>
      <c r="L53" s="1064">
        <v>0</v>
      </c>
    </row>
    <row r="54" spans="1:16" ht="15.75">
      <c r="A54" s="1066" t="s">
        <v>536</v>
      </c>
      <c r="B54" s="1128"/>
      <c r="C54" s="1113"/>
      <c r="D54" s="1128"/>
      <c r="E54" s="1114"/>
      <c r="F54" s="1128"/>
      <c r="G54" s="1114"/>
      <c r="H54" s="1128"/>
      <c r="I54" s="1114"/>
      <c r="J54" s="1064"/>
      <c r="K54" s="1064"/>
      <c r="L54" s="1064"/>
    </row>
    <row r="55" spans="1:16" ht="15.75">
      <c r="A55" s="1062" t="s">
        <v>537</v>
      </c>
      <c r="B55" s="1129">
        <v>390038733</v>
      </c>
      <c r="C55" s="1113"/>
      <c r="D55" s="1129">
        <v>111227402.15588002</v>
      </c>
      <c r="E55" s="1114"/>
      <c r="F55" s="1129"/>
      <c r="G55" s="1114"/>
      <c r="H55" s="1129"/>
      <c r="I55" s="1114"/>
      <c r="J55" s="1064">
        <v>0.28517014528369933</v>
      </c>
      <c r="K55" s="1064">
        <v>0</v>
      </c>
      <c r="L55" s="1064">
        <v>0</v>
      </c>
    </row>
    <row r="56" spans="1:16" ht="15.75">
      <c r="A56" s="1066" t="s">
        <v>538</v>
      </c>
      <c r="B56" s="1128"/>
      <c r="C56" s="1116"/>
      <c r="D56" s="1128"/>
      <c r="E56" s="1114"/>
      <c r="F56" s="1128"/>
      <c r="G56" s="1114"/>
      <c r="H56" s="1128"/>
      <c r="I56" s="1114"/>
      <c r="J56" s="1064"/>
      <c r="K56" s="1064"/>
      <c r="L56" s="1064"/>
    </row>
    <row r="57" spans="1:16">
      <c r="A57" s="1067" t="s">
        <v>539</v>
      </c>
      <c r="B57" s="1128">
        <v>196500000</v>
      </c>
      <c r="C57" s="1116"/>
      <c r="D57" s="1128">
        <v>56091158.27314999</v>
      </c>
      <c r="E57" s="1117"/>
      <c r="F57" s="1128"/>
      <c r="G57" s="1117"/>
      <c r="H57" s="1128"/>
      <c r="I57" s="1117"/>
      <c r="J57" s="1068">
        <v>0.28545118714071244</v>
      </c>
      <c r="K57" s="1068">
        <v>0</v>
      </c>
      <c r="L57" s="1068">
        <v>0</v>
      </c>
    </row>
    <row r="58" spans="1:16">
      <c r="A58" s="1067" t="s">
        <v>540</v>
      </c>
      <c r="B58" s="1128">
        <v>75083000</v>
      </c>
      <c r="C58" s="1116"/>
      <c r="D58" s="1128">
        <v>21664123.819010008</v>
      </c>
      <c r="E58" s="1117"/>
      <c r="F58" s="1128"/>
      <c r="G58" s="1117"/>
      <c r="H58" s="1128"/>
      <c r="I58" s="1117"/>
      <c r="J58" s="1068">
        <v>0.28853567144373571</v>
      </c>
      <c r="K58" s="1068">
        <v>0</v>
      </c>
      <c r="L58" s="1068">
        <v>0</v>
      </c>
    </row>
    <row r="59" spans="1:16">
      <c r="A59" s="1069" t="s">
        <v>541</v>
      </c>
      <c r="B59" s="1128"/>
      <c r="C59" s="1116"/>
      <c r="D59" s="1128"/>
      <c r="E59" s="1117"/>
      <c r="F59" s="1128"/>
      <c r="G59" s="1117"/>
      <c r="H59" s="1128"/>
      <c r="I59" s="1117"/>
      <c r="J59" s="1068"/>
      <c r="K59" s="1068"/>
      <c r="L59" s="1068"/>
    </row>
    <row r="60" spans="1:16">
      <c r="A60" s="1067" t="s">
        <v>542</v>
      </c>
      <c r="B60" s="1128">
        <v>4327900</v>
      </c>
      <c r="C60" s="1116"/>
      <c r="D60" s="1128">
        <v>1140632.6545299997</v>
      </c>
      <c r="E60" s="1117"/>
      <c r="F60" s="1128"/>
      <c r="G60" s="1117"/>
      <c r="H60" s="1128"/>
      <c r="I60" s="1117"/>
      <c r="J60" s="1068">
        <v>0.26355337566256143</v>
      </c>
      <c r="K60" s="1068">
        <v>0</v>
      </c>
      <c r="L60" s="1068">
        <v>0</v>
      </c>
    </row>
    <row r="61" spans="1:16">
      <c r="A61" s="1067" t="s">
        <v>543</v>
      </c>
      <c r="B61" s="1128">
        <v>70402365</v>
      </c>
      <c r="C61" s="1116"/>
      <c r="D61" s="1128">
        <v>20465453.650210012</v>
      </c>
      <c r="E61" s="1117"/>
      <c r="F61" s="1128"/>
      <c r="G61" s="1117"/>
      <c r="H61" s="1128"/>
      <c r="I61" s="1117"/>
      <c r="J61" s="1068">
        <v>0.29069270116437157</v>
      </c>
      <c r="K61" s="1068">
        <v>0</v>
      </c>
      <c r="L61" s="1068">
        <v>0</v>
      </c>
    </row>
    <row r="62" spans="1:16">
      <c r="A62" s="1067" t="s">
        <v>544</v>
      </c>
      <c r="B62" s="1128">
        <v>352735</v>
      </c>
      <c r="C62" s="1116"/>
      <c r="D62" s="1128">
        <v>58037.514269999992</v>
      </c>
      <c r="E62" s="1117"/>
      <c r="F62" s="1128"/>
      <c r="G62" s="1117"/>
      <c r="H62" s="1128"/>
      <c r="I62" s="1117"/>
      <c r="J62" s="1068">
        <v>0.16453574005981825</v>
      </c>
      <c r="K62" s="1068">
        <v>0</v>
      </c>
      <c r="L62" s="1068">
        <v>0</v>
      </c>
    </row>
    <row r="63" spans="1:16">
      <c r="A63" s="1067" t="s">
        <v>545</v>
      </c>
      <c r="B63" s="1128">
        <v>2660000</v>
      </c>
      <c r="C63" s="1116"/>
      <c r="D63" s="1128">
        <v>804110.85124999995</v>
      </c>
      <c r="E63" s="1117"/>
      <c r="F63" s="1128"/>
      <c r="G63" s="1117"/>
      <c r="H63" s="1128"/>
      <c r="I63" s="1117"/>
      <c r="J63" s="1068">
        <v>0.30229731249999997</v>
      </c>
      <c r="K63" s="1068">
        <v>0</v>
      </c>
      <c r="L63" s="1068">
        <v>0</v>
      </c>
    </row>
    <row r="64" spans="1:16">
      <c r="A64" s="1067" t="s">
        <v>546</v>
      </c>
      <c r="B64" s="1128">
        <v>42000000</v>
      </c>
      <c r="C64" s="1116"/>
      <c r="D64" s="1128">
        <v>12870001.616179999</v>
      </c>
      <c r="E64" s="1117"/>
      <c r="F64" s="1128"/>
      <c r="G64" s="1117"/>
      <c r="H64" s="1128"/>
      <c r="I64" s="1117"/>
      <c r="J64" s="1068">
        <v>0.30642860990904758</v>
      </c>
      <c r="K64" s="1068">
        <v>0</v>
      </c>
      <c r="L64" s="1068">
        <v>0</v>
      </c>
    </row>
    <row r="65" spans="1:14">
      <c r="A65" s="1069" t="s">
        <v>547</v>
      </c>
      <c r="B65" s="1128"/>
      <c r="C65" s="1116"/>
      <c r="D65" s="1128"/>
      <c r="E65" s="1117"/>
      <c r="F65" s="1128"/>
      <c r="G65" s="1117"/>
      <c r="H65" s="1128"/>
      <c r="I65" s="1117"/>
      <c r="J65" s="1068"/>
      <c r="K65" s="1068"/>
      <c r="L65" s="1068"/>
    </row>
    <row r="66" spans="1:14">
      <c r="A66" s="1067" t="s">
        <v>548</v>
      </c>
      <c r="B66" s="1128">
        <v>21800</v>
      </c>
      <c r="C66" s="1116"/>
      <c r="D66" s="1128">
        <v>-200.18199999999999</v>
      </c>
      <c r="E66" s="1117"/>
      <c r="F66" s="1128"/>
      <c r="G66" s="1117"/>
      <c r="H66" s="1128"/>
      <c r="I66" s="1117"/>
      <c r="J66" s="1068"/>
      <c r="K66" s="1068">
        <v>0</v>
      </c>
      <c r="L66" s="1068">
        <v>0</v>
      </c>
    </row>
    <row r="67" spans="1:14">
      <c r="A67" s="1067" t="s">
        <v>549</v>
      </c>
      <c r="B67" s="1128">
        <v>66555000</v>
      </c>
      <c r="C67" s="1116"/>
      <c r="D67" s="1128">
        <v>17782129.311049998</v>
      </c>
      <c r="E67" s="1117"/>
      <c r="F67" s="1128"/>
      <c r="G67" s="1117"/>
      <c r="H67" s="1128"/>
      <c r="I67" s="1117"/>
      <c r="J67" s="1068">
        <v>0.26717946527007735</v>
      </c>
      <c r="K67" s="1068">
        <v>0</v>
      </c>
      <c r="L67" s="1068">
        <v>0</v>
      </c>
    </row>
    <row r="68" spans="1:14">
      <c r="A68" s="1069" t="s">
        <v>541</v>
      </c>
      <c r="B68" s="1128"/>
      <c r="C68" s="1116"/>
      <c r="D68" s="1128"/>
      <c r="E68" s="1117"/>
      <c r="F68" s="1128"/>
      <c r="G68" s="1117"/>
      <c r="H68" s="1128"/>
      <c r="I68" s="1117"/>
      <c r="J68" s="1068"/>
      <c r="K68" s="1068"/>
      <c r="L68" s="1068"/>
    </row>
    <row r="69" spans="1:14">
      <c r="A69" s="1067" t="s">
        <v>550</v>
      </c>
      <c r="B69" s="1128">
        <v>54995000</v>
      </c>
      <c r="C69" s="1116"/>
      <c r="D69" s="1128">
        <v>14174652.636940001</v>
      </c>
      <c r="E69" s="1117"/>
      <c r="F69" s="1128"/>
      <c r="G69" s="1117"/>
      <c r="H69" s="1128"/>
      <c r="I69" s="1117"/>
      <c r="J69" s="1068">
        <v>0.25774438834330393</v>
      </c>
      <c r="K69" s="1068">
        <v>0</v>
      </c>
      <c r="L69" s="1068">
        <v>0</v>
      </c>
    </row>
    <row r="70" spans="1:14">
      <c r="A70" s="1067" t="s">
        <v>551</v>
      </c>
      <c r="B70" s="1128">
        <v>11555500</v>
      </c>
      <c r="C70" s="1116"/>
      <c r="D70" s="1128">
        <v>3607476.5301099997</v>
      </c>
      <c r="E70" s="1117"/>
      <c r="F70" s="1128"/>
      <c r="G70" s="1117"/>
      <c r="H70" s="1128"/>
      <c r="I70" s="1117"/>
      <c r="J70" s="1068">
        <v>0.31218696985072042</v>
      </c>
      <c r="K70" s="1068">
        <v>0</v>
      </c>
      <c r="L70" s="1068">
        <v>0</v>
      </c>
    </row>
    <row r="71" spans="1:14">
      <c r="A71" s="1067" t="s">
        <v>552</v>
      </c>
      <c r="B71" s="1128">
        <v>4500</v>
      </c>
      <c r="C71" s="1116"/>
      <c r="D71" s="1128">
        <v>0.14399999999999999</v>
      </c>
      <c r="E71" s="1117"/>
      <c r="F71" s="1128"/>
      <c r="G71" s="1117"/>
      <c r="H71" s="1128"/>
      <c r="I71" s="1117"/>
      <c r="J71" s="1068">
        <v>3.1999999999999999E-5</v>
      </c>
      <c r="K71" s="1068">
        <v>0</v>
      </c>
      <c r="L71" s="1068">
        <v>0</v>
      </c>
    </row>
    <row r="72" spans="1:14">
      <c r="A72" s="1067" t="s">
        <v>553</v>
      </c>
      <c r="B72" s="1128">
        <v>1700000</v>
      </c>
      <c r="C72" s="1116"/>
      <c r="D72" s="1128">
        <v>496794.23800000001</v>
      </c>
      <c r="E72" s="1117"/>
      <c r="F72" s="1128"/>
      <c r="G72" s="1117"/>
      <c r="H72" s="1128"/>
      <c r="I72" s="1117"/>
      <c r="J72" s="1068">
        <v>0.29223190470588234</v>
      </c>
      <c r="K72" s="1068">
        <v>0</v>
      </c>
      <c r="L72" s="1068">
        <v>0</v>
      </c>
    </row>
    <row r="73" spans="1:14">
      <c r="A73" s="1067" t="s">
        <v>554</v>
      </c>
      <c r="B73" s="1128">
        <v>4878000</v>
      </c>
      <c r="C73" s="1116"/>
      <c r="D73" s="1128">
        <v>1519082.4626199999</v>
      </c>
      <c r="E73" s="1117"/>
      <c r="F73" s="1128"/>
      <c r="G73" s="1117"/>
      <c r="H73" s="1128"/>
      <c r="I73" s="1117"/>
      <c r="J73" s="1068">
        <v>0.31141501898728985</v>
      </c>
      <c r="K73" s="1068">
        <v>0</v>
      </c>
      <c r="L73" s="1068">
        <v>0</v>
      </c>
    </row>
    <row r="74" spans="1:14">
      <c r="A74" s="1067" t="s">
        <v>735</v>
      </c>
      <c r="B74" s="1128">
        <v>662733</v>
      </c>
      <c r="C74" s="1116"/>
      <c r="D74" s="1128">
        <v>0</v>
      </c>
      <c r="E74" s="1117"/>
      <c r="F74" s="1128"/>
      <c r="G74" s="1117"/>
      <c r="H74" s="1128"/>
      <c r="I74" s="1117"/>
      <c r="J74" s="1068">
        <v>0</v>
      </c>
      <c r="K74" s="1068">
        <v>0</v>
      </c>
      <c r="L74" s="1068">
        <v>0</v>
      </c>
    </row>
    <row r="75" spans="1:14">
      <c r="A75" s="1067" t="s">
        <v>734</v>
      </c>
      <c r="B75" s="1128">
        <v>0</v>
      </c>
      <c r="C75" s="1116"/>
      <c r="D75" s="1128">
        <v>1.32172</v>
      </c>
      <c r="E75" s="1117"/>
      <c r="F75" s="1128"/>
      <c r="G75" s="1117"/>
      <c r="H75" s="1128"/>
      <c r="I75" s="1117"/>
      <c r="J75" s="1068"/>
      <c r="K75" s="1068"/>
      <c r="L75" s="1068"/>
    </row>
    <row r="76" spans="1:14">
      <c r="A76" s="1067" t="s">
        <v>733</v>
      </c>
      <c r="B76" s="1128">
        <v>0</v>
      </c>
      <c r="C76" s="1116"/>
      <c r="D76" s="1128">
        <v>9.9000000000000008E-3</v>
      </c>
      <c r="E76" s="1117"/>
      <c r="F76" s="1128"/>
      <c r="G76" s="1117"/>
      <c r="H76" s="1128"/>
      <c r="I76" s="1117"/>
      <c r="J76" s="1068"/>
      <c r="K76" s="1068"/>
      <c r="L76" s="1068"/>
    </row>
    <row r="77" spans="1:14">
      <c r="A77" s="1070" t="s">
        <v>732</v>
      </c>
      <c r="B77" s="1128">
        <v>0</v>
      </c>
      <c r="C77" s="1116"/>
      <c r="D77" s="1128">
        <v>0.253</v>
      </c>
      <c r="E77" s="1117"/>
      <c r="F77" s="1128"/>
      <c r="G77" s="1117"/>
      <c r="H77" s="1128"/>
      <c r="I77" s="1117"/>
      <c r="J77" s="1068"/>
      <c r="K77" s="1068"/>
      <c r="L77" s="1068"/>
    </row>
    <row r="78" spans="1:14" ht="15.75">
      <c r="A78" s="1062" t="s">
        <v>555</v>
      </c>
      <c r="B78" s="1129">
        <v>42959551</v>
      </c>
      <c r="C78" s="1113"/>
      <c r="D78" s="1129">
        <v>18327792.394650396</v>
      </c>
      <c r="E78" s="1114"/>
      <c r="F78" s="1129"/>
      <c r="G78" s="1114"/>
      <c r="H78" s="1129"/>
      <c r="I78" s="1114"/>
      <c r="J78" s="1064">
        <v>0.42662904914090921</v>
      </c>
      <c r="K78" s="1064">
        <v>0</v>
      </c>
      <c r="L78" s="1064">
        <v>0</v>
      </c>
    </row>
    <row r="79" spans="1:14" ht="15.75">
      <c r="A79" s="1066" t="s">
        <v>538</v>
      </c>
      <c r="B79" s="1112"/>
      <c r="C79" s="1116"/>
      <c r="D79" s="1112"/>
      <c r="E79" s="1117"/>
      <c r="F79" s="1112"/>
      <c r="G79" s="1117"/>
      <c r="H79" s="1112"/>
      <c r="I79" s="1117"/>
      <c r="J79" s="1064"/>
      <c r="K79" s="1064"/>
      <c r="L79" s="1064"/>
      <c r="N79" s="902"/>
    </row>
    <row r="80" spans="1:14">
      <c r="A80" s="1067" t="s">
        <v>556</v>
      </c>
      <c r="B80" s="1115">
        <v>1545637</v>
      </c>
      <c r="C80" s="1116"/>
      <c r="D80" s="1115">
        <v>105905.25874</v>
      </c>
      <c r="E80" s="1118"/>
      <c r="F80" s="1115"/>
      <c r="G80" s="1118"/>
      <c r="H80" s="1115"/>
      <c r="I80" s="1118"/>
      <c r="J80" s="1068">
        <v>6.8518842871903296E-2</v>
      </c>
      <c r="K80" s="1068">
        <v>0</v>
      </c>
      <c r="L80" s="1068">
        <v>0</v>
      </c>
    </row>
    <row r="81" spans="1:12">
      <c r="A81" s="1069" t="s">
        <v>557</v>
      </c>
      <c r="B81" s="1115"/>
      <c r="C81" s="1116"/>
      <c r="D81" s="1115"/>
      <c r="E81" s="1117"/>
      <c r="F81" s="1115"/>
      <c r="G81" s="1117"/>
      <c r="H81" s="1115"/>
      <c r="I81" s="1117"/>
      <c r="J81" s="1068"/>
      <c r="K81" s="1068"/>
      <c r="L81" s="1068"/>
    </row>
    <row r="82" spans="1:12">
      <c r="A82" s="1071" t="s">
        <v>558</v>
      </c>
      <c r="B82" s="1128">
        <v>1495637</v>
      </c>
      <c r="C82" s="1116"/>
      <c r="D82" s="1128">
        <v>222.35276000000002</v>
      </c>
      <c r="E82" s="1117"/>
      <c r="F82" s="1128"/>
      <c r="G82" s="1117"/>
      <c r="H82" s="1128"/>
      <c r="I82" s="1117"/>
      <c r="J82" s="1068">
        <v>1.4866759781952441E-4</v>
      </c>
      <c r="K82" s="1068">
        <v>0</v>
      </c>
      <c r="L82" s="1068">
        <v>0</v>
      </c>
    </row>
    <row r="83" spans="1:12">
      <c r="A83" s="1071" t="s">
        <v>740</v>
      </c>
      <c r="B83" s="1128">
        <v>50000</v>
      </c>
      <c r="C83" s="1116"/>
      <c r="D83" s="1128">
        <v>105682.90598000001</v>
      </c>
      <c r="E83" s="1117"/>
      <c r="F83" s="1128"/>
      <c r="G83" s="1117"/>
      <c r="H83" s="1128"/>
      <c r="I83" s="1117"/>
      <c r="J83" s="1068">
        <v>2.1136581196000002</v>
      </c>
      <c r="K83" s="1068">
        <v>0</v>
      </c>
      <c r="L83" s="1068">
        <v>0</v>
      </c>
    </row>
    <row r="84" spans="1:12">
      <c r="A84" s="1067" t="s">
        <v>736</v>
      </c>
      <c r="B84" s="1128">
        <v>7162810</v>
      </c>
      <c r="C84" s="1116"/>
      <c r="D84" s="1128">
        <v>0</v>
      </c>
      <c r="E84" s="1117"/>
      <c r="F84" s="1128"/>
      <c r="G84" s="1117"/>
      <c r="H84" s="1128"/>
      <c r="I84" s="1117"/>
      <c r="J84" s="1068"/>
      <c r="K84" s="1068"/>
      <c r="L84" s="1068"/>
    </row>
    <row r="85" spans="1:12">
      <c r="A85" s="1067" t="s">
        <v>737</v>
      </c>
      <c r="B85" s="1128">
        <v>4680000</v>
      </c>
      <c r="C85" s="1116"/>
      <c r="D85" s="1128">
        <v>1453839.08127</v>
      </c>
      <c r="E85" s="1117"/>
      <c r="F85" s="1128"/>
      <c r="G85" s="1117"/>
      <c r="H85" s="1128"/>
      <c r="I85" s="1117"/>
      <c r="J85" s="1068">
        <v>0.3106493763397436</v>
      </c>
      <c r="K85" s="1068">
        <v>0</v>
      </c>
      <c r="L85" s="1068">
        <v>0</v>
      </c>
    </row>
    <row r="86" spans="1:12">
      <c r="A86" s="1067" t="s">
        <v>738</v>
      </c>
      <c r="B86" s="1128">
        <v>26632692</v>
      </c>
      <c r="C86" s="1116"/>
      <c r="D86" s="1128">
        <v>15789367.492870396</v>
      </c>
      <c r="E86" s="1117"/>
      <c r="F86" s="1128"/>
      <c r="G86" s="1117"/>
      <c r="H86" s="1128"/>
      <c r="I86" s="1117"/>
      <c r="J86" s="1068">
        <v>0.59285660994654221</v>
      </c>
      <c r="K86" s="1068">
        <v>0</v>
      </c>
      <c r="L86" s="1068">
        <v>0</v>
      </c>
    </row>
    <row r="87" spans="1:12">
      <c r="A87" s="1067" t="s">
        <v>739</v>
      </c>
      <c r="B87" s="1128">
        <v>2938412</v>
      </c>
      <c r="C87" s="1116"/>
      <c r="D87" s="1128">
        <v>978680.56177000003</v>
      </c>
      <c r="E87" s="1117"/>
      <c r="F87" s="1128"/>
      <c r="G87" s="1117"/>
      <c r="H87" s="1128"/>
      <c r="I87" s="1117"/>
      <c r="J87" s="1068">
        <v>0.33306444493488319</v>
      </c>
      <c r="K87" s="1068">
        <v>0</v>
      </c>
      <c r="L87" s="1068">
        <v>0</v>
      </c>
    </row>
    <row r="88" spans="1:12" ht="15.75">
      <c r="A88" s="1072" t="s">
        <v>559</v>
      </c>
      <c r="B88" s="1130">
        <v>2341716</v>
      </c>
      <c r="C88" s="1119"/>
      <c r="D88" s="1130">
        <v>84768.349629999997</v>
      </c>
      <c r="E88" s="1120"/>
      <c r="F88" s="1130"/>
      <c r="G88" s="1120"/>
      <c r="H88" s="1130"/>
      <c r="I88" s="1119"/>
      <c r="J88" s="1073">
        <v>3.6199244327663985E-2</v>
      </c>
      <c r="K88" s="1175">
        <v>0</v>
      </c>
      <c r="L88" s="1175">
        <v>0</v>
      </c>
    </row>
  </sheetData>
  <mergeCells count="5">
    <mergeCell ref="D49:I49"/>
    <mergeCell ref="J49:L49"/>
    <mergeCell ref="A2:L2"/>
    <mergeCell ref="D5:I5"/>
    <mergeCell ref="J5:L5"/>
  </mergeCells>
  <conditionalFormatting sqref="K9:K44">
    <cfRule type="containsErrors" dxfId="14" priority="3">
      <formula>ISERROR(K9)</formula>
    </cfRule>
  </conditionalFormatting>
  <conditionalFormatting sqref="K53:K88">
    <cfRule type="containsErrors" dxfId="13" priority="1">
      <formula>ISERROR(K53)</formula>
    </cfRule>
  </conditionalFormatting>
  <printOptions horizontalCentered="1" gridLinesSet="0"/>
  <pageMargins left="0.15748031496062992" right="0.15748031496062992" top="0.78740157480314965" bottom="0" header="0.47244094488188981" footer="0"/>
  <pageSetup paperSize="9" scale="69" firstPageNumber="12" fitToHeight="100" orientation="landscape" useFirstPageNumber="1" r:id="rId1"/>
  <headerFooter alignWithMargins="0">
    <oddHeader>&amp;C&amp;"Arial,Normalny"&amp;12- &amp;P -</oddHeader>
  </headerFooter>
  <rowBreaks count="1" manualBreakCount="1">
    <brk id="46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6" transitionEvaluation="1"/>
  <dimension ref="A1:E192"/>
  <sheetViews>
    <sheetView showGridLines="0" topLeftCell="A16" zoomScale="70" zoomScaleNormal="70" workbookViewId="0">
      <selection activeCell="F30" sqref="F30"/>
    </sheetView>
  </sheetViews>
  <sheetFormatPr defaultColWidth="96.42578125" defaultRowHeight="15"/>
  <cols>
    <col min="1" max="1" width="99" style="76" customWidth="1"/>
    <col min="2" max="3" width="21.140625" style="76" customWidth="1"/>
    <col min="4" max="4" width="2" style="76" customWidth="1"/>
    <col min="5" max="5" width="18.5703125" style="76" customWidth="1"/>
    <col min="6" max="16384" width="96.42578125" style="76"/>
  </cols>
  <sheetData>
    <row r="1" spans="1:5" ht="18" customHeight="1">
      <c r="A1" s="73" t="s">
        <v>225</v>
      </c>
      <c r="B1" s="74"/>
      <c r="C1" s="74"/>
      <c r="D1" s="74"/>
      <c r="E1" s="74"/>
    </row>
    <row r="2" spans="1:5" ht="18" customHeight="1">
      <c r="A2" s="1566" t="s">
        <v>226</v>
      </c>
      <c r="B2" s="1566"/>
      <c r="C2" s="1566"/>
      <c r="D2" s="1566"/>
      <c r="E2" s="1566"/>
    </row>
    <row r="3" spans="1:5" ht="18" customHeight="1">
      <c r="A3" s="77"/>
      <c r="B3" s="78"/>
      <c r="C3" s="78"/>
      <c r="D3" s="78"/>
      <c r="E3" s="78"/>
    </row>
    <row r="4" spans="1:5" ht="18" customHeight="1">
      <c r="A4" s="79"/>
      <c r="C4" s="76" t="s">
        <v>4</v>
      </c>
      <c r="E4" s="80" t="s">
        <v>2</v>
      </c>
    </row>
    <row r="5" spans="1:5" ht="15.95" customHeight="1">
      <c r="A5" s="81"/>
      <c r="B5" s="82" t="s">
        <v>227</v>
      </c>
      <c r="C5" s="1567" t="s">
        <v>229</v>
      </c>
      <c r="D5" s="1568"/>
      <c r="E5" s="284"/>
    </row>
    <row r="6" spans="1:5" ht="15.95" customHeight="1">
      <c r="A6" s="83" t="s">
        <v>3</v>
      </c>
      <c r="B6" s="84" t="s">
        <v>228</v>
      </c>
      <c r="C6" s="1569"/>
      <c r="D6" s="1570"/>
      <c r="E6" s="285" t="s">
        <v>230</v>
      </c>
    </row>
    <row r="7" spans="1:5" ht="15.95" customHeight="1">
      <c r="A7" s="85"/>
      <c r="B7" s="86" t="s">
        <v>767</v>
      </c>
      <c r="C7" s="1569"/>
      <c r="D7" s="1570"/>
      <c r="E7" s="283" t="s">
        <v>232</v>
      </c>
    </row>
    <row r="8" spans="1:5" s="89" customFormat="1" ht="9.9499999999999993" customHeight="1">
      <c r="A8" s="87">
        <v>1</v>
      </c>
      <c r="B8" s="88">
        <v>2</v>
      </c>
      <c r="C8" s="1571">
        <v>3</v>
      </c>
      <c r="D8" s="1572"/>
      <c r="E8" s="314">
        <v>4</v>
      </c>
    </row>
    <row r="9" spans="1:5" ht="31.5" customHeight="1">
      <c r="A9" s="726" t="s">
        <v>233</v>
      </c>
      <c r="B9" s="789">
        <v>435340000000</v>
      </c>
      <c r="C9" s="907">
        <v>129639962900.15997</v>
      </c>
      <c r="D9" s="787"/>
      <c r="E9" s="313">
        <v>0.29779014770101525</v>
      </c>
    </row>
    <row r="10" spans="1:5" ht="19.5" customHeight="1">
      <c r="A10" s="727" t="s">
        <v>234</v>
      </c>
      <c r="B10" s="790">
        <v>470000</v>
      </c>
      <c r="C10" s="906">
        <v>264422.67</v>
      </c>
      <c r="D10" s="788"/>
      <c r="E10" s="1132">
        <v>0.56260142553191483</v>
      </c>
    </row>
    <row r="11" spans="1:5" ht="19.5" customHeight="1">
      <c r="A11" s="727" t="s">
        <v>235</v>
      </c>
      <c r="B11" s="790">
        <v>3979000</v>
      </c>
      <c r="C11" s="906">
        <v>1274681.48</v>
      </c>
      <c r="D11" s="788"/>
      <c r="E11" s="1132">
        <v>0.32035221915054035</v>
      </c>
    </row>
    <row r="12" spans="1:5" ht="19.5" customHeight="1">
      <c r="A12" s="727" t="s">
        <v>236</v>
      </c>
      <c r="B12" s="790">
        <v>400000</v>
      </c>
      <c r="C12" s="906">
        <v>1228253.6499999997</v>
      </c>
      <c r="D12" s="788"/>
      <c r="E12" s="1132">
        <v>3.0706341249999993</v>
      </c>
    </row>
    <row r="13" spans="1:5" ht="20.100000000000001" customHeight="1">
      <c r="A13" s="727" t="s">
        <v>237</v>
      </c>
      <c r="B13" s="790">
        <v>270000</v>
      </c>
      <c r="C13" s="906">
        <v>155103.06</v>
      </c>
      <c r="D13" s="788"/>
      <c r="E13" s="1132">
        <v>0.57445577777777779</v>
      </c>
    </row>
    <row r="14" spans="1:5" ht="20.100000000000001" customHeight="1">
      <c r="A14" s="727" t="s">
        <v>238</v>
      </c>
      <c r="B14" s="790">
        <v>49750000</v>
      </c>
      <c r="C14" s="906">
        <v>14464661.310000001</v>
      </c>
      <c r="D14" s="788"/>
      <c r="E14" s="1132">
        <v>0.29074696100502512</v>
      </c>
    </row>
    <row r="15" spans="1:5" ht="20.100000000000001" customHeight="1">
      <c r="A15" s="727" t="s">
        <v>239</v>
      </c>
      <c r="B15" s="790">
        <v>30000</v>
      </c>
      <c r="C15" s="906">
        <v>31260.1</v>
      </c>
      <c r="D15" s="788"/>
      <c r="E15" s="1132">
        <v>1.0420033333333334</v>
      </c>
    </row>
    <row r="16" spans="1:5" ht="20.100000000000001" customHeight="1">
      <c r="A16" s="727" t="s">
        <v>240</v>
      </c>
      <c r="B16" s="790">
        <v>724000</v>
      </c>
      <c r="C16" s="906">
        <v>1212536.7</v>
      </c>
      <c r="D16" s="788"/>
      <c r="E16" s="1132">
        <v>1.674774447513812</v>
      </c>
    </row>
    <row r="17" spans="1:5" ht="20.100000000000001" customHeight="1">
      <c r="A17" s="727" t="s">
        <v>241</v>
      </c>
      <c r="B17" s="790">
        <v>45000</v>
      </c>
      <c r="C17" s="906">
        <v>11159.869999999999</v>
      </c>
      <c r="D17" s="788"/>
      <c r="E17" s="1132">
        <v>0.24799711111111108</v>
      </c>
    </row>
    <row r="18" spans="1:5" ht="20.100000000000001" customHeight="1">
      <c r="A18" s="727" t="s">
        <v>242</v>
      </c>
      <c r="B18" s="790">
        <v>40871000</v>
      </c>
      <c r="C18" s="906">
        <v>14582985.35</v>
      </c>
      <c r="D18" s="788"/>
      <c r="E18" s="1132">
        <v>0.35680520050891829</v>
      </c>
    </row>
    <row r="19" spans="1:5" ht="19.5" customHeight="1">
      <c r="A19" s="728" t="s">
        <v>702</v>
      </c>
      <c r="B19" s="790">
        <v>0</v>
      </c>
      <c r="C19" s="906">
        <v>60.76</v>
      </c>
      <c r="D19" s="788"/>
      <c r="E19" s="1132">
        <v>0</v>
      </c>
    </row>
    <row r="20" spans="1:5" ht="20.100000000000001" customHeight="1">
      <c r="A20" s="727" t="s">
        <v>243</v>
      </c>
      <c r="B20" s="790">
        <v>10000</v>
      </c>
      <c r="C20" s="906">
        <v>48939.51</v>
      </c>
      <c r="D20" s="788"/>
      <c r="E20" s="1132">
        <v>4.8939510000000004</v>
      </c>
    </row>
    <row r="21" spans="1:5" ht="20.100000000000001" customHeight="1">
      <c r="A21" s="727" t="s">
        <v>244</v>
      </c>
      <c r="B21" s="790">
        <v>1904000</v>
      </c>
      <c r="C21" s="906">
        <v>858795.04999999993</v>
      </c>
      <c r="D21" s="788"/>
      <c r="E21" s="1132">
        <v>0.45104782037815122</v>
      </c>
    </row>
    <row r="22" spans="1:5" ht="20.100000000000001" customHeight="1">
      <c r="A22" s="727" t="s">
        <v>245</v>
      </c>
      <c r="B22" s="790">
        <v>1948000</v>
      </c>
      <c r="C22" s="906">
        <v>946885.77</v>
      </c>
      <c r="D22" s="788"/>
      <c r="E22" s="1132">
        <v>0.48608099075975358</v>
      </c>
    </row>
    <row r="23" spans="1:5" ht="20.100000000000001" customHeight="1">
      <c r="A23" s="727" t="s">
        <v>246</v>
      </c>
      <c r="B23" s="790">
        <v>2000</v>
      </c>
      <c r="C23" s="906">
        <v>410.54</v>
      </c>
      <c r="D23" s="788"/>
      <c r="E23" s="1132">
        <v>0.20527000000000001</v>
      </c>
    </row>
    <row r="24" spans="1:5" ht="20.100000000000001" customHeight="1">
      <c r="A24" s="727" t="s">
        <v>247</v>
      </c>
      <c r="B24" s="790">
        <v>2421977000</v>
      </c>
      <c r="C24" s="906">
        <v>857365177.64999974</v>
      </c>
      <c r="D24" s="788"/>
      <c r="E24" s="1132">
        <v>0.35399393869140777</v>
      </c>
    </row>
    <row r="25" spans="1:5" ht="20.100000000000001" customHeight="1">
      <c r="A25" s="727" t="s">
        <v>248</v>
      </c>
      <c r="B25" s="790">
        <v>980725000</v>
      </c>
      <c r="C25" s="906">
        <v>498540.49</v>
      </c>
      <c r="D25" s="788"/>
      <c r="E25" s="1132">
        <v>5.0833871880496574E-4</v>
      </c>
    </row>
    <row r="26" spans="1:5" ht="20.100000000000001" customHeight="1">
      <c r="A26" s="727" t="s">
        <v>249</v>
      </c>
      <c r="B26" s="790">
        <v>37000</v>
      </c>
      <c r="C26" s="906">
        <v>24090.09</v>
      </c>
      <c r="D26" s="788"/>
      <c r="E26" s="1132">
        <v>0.65108351351351357</v>
      </c>
    </row>
    <row r="27" spans="1:5" ht="20.100000000000001" customHeight="1">
      <c r="A27" s="729" t="s">
        <v>250</v>
      </c>
      <c r="B27" s="790">
        <v>7171000</v>
      </c>
      <c r="C27" s="906">
        <v>15689094.519999998</v>
      </c>
      <c r="D27" s="788"/>
      <c r="E27" s="1132">
        <v>2.1878530916190209</v>
      </c>
    </row>
    <row r="28" spans="1:5" ht="20.100000000000001" customHeight="1">
      <c r="A28" s="727" t="s">
        <v>251</v>
      </c>
      <c r="B28" s="790">
        <v>616813000</v>
      </c>
      <c r="C28" s="906">
        <v>124561162.27000001</v>
      </c>
      <c r="D28" s="788"/>
      <c r="E28" s="1132">
        <v>0.20194315338684499</v>
      </c>
    </row>
    <row r="29" spans="1:5" ht="20.100000000000001" customHeight="1">
      <c r="A29" s="727" t="s">
        <v>252</v>
      </c>
      <c r="B29" s="790">
        <v>56112000</v>
      </c>
      <c r="C29" s="906">
        <v>9983333.1699999999</v>
      </c>
      <c r="D29" s="788"/>
      <c r="E29" s="1132">
        <v>0.17791797066581122</v>
      </c>
    </row>
    <row r="30" spans="1:5" ht="20.100000000000001" customHeight="1">
      <c r="A30" s="727" t="s">
        <v>253</v>
      </c>
      <c r="B30" s="790">
        <v>289190000</v>
      </c>
      <c r="C30" s="906">
        <v>3853061.6400000006</v>
      </c>
      <c r="D30" s="788"/>
      <c r="E30" s="1132">
        <v>1.3323633735606352E-2</v>
      </c>
    </row>
    <row r="31" spans="1:5" ht="20.100000000000001" customHeight="1">
      <c r="A31" s="727" t="s">
        <v>254</v>
      </c>
      <c r="B31" s="790">
        <v>0</v>
      </c>
      <c r="C31" s="906">
        <v>680416.86999999976</v>
      </c>
      <c r="D31" s="788"/>
      <c r="E31" s="1132">
        <v>0</v>
      </c>
    </row>
    <row r="32" spans="1:5" ht="20.100000000000001" customHeight="1">
      <c r="A32" s="727" t="s">
        <v>255</v>
      </c>
      <c r="B32" s="790">
        <v>0</v>
      </c>
      <c r="C32" s="906">
        <v>32813.629999999997</v>
      </c>
      <c r="D32" s="788"/>
      <c r="E32" s="1132">
        <v>0</v>
      </c>
    </row>
    <row r="33" spans="1:5" ht="20.100000000000001" customHeight="1">
      <c r="A33" s="727" t="s">
        <v>256</v>
      </c>
      <c r="B33" s="790">
        <v>7744000</v>
      </c>
      <c r="C33" s="906">
        <v>2849361.0599999996</v>
      </c>
      <c r="D33" s="788"/>
      <c r="E33" s="1132">
        <v>0.36794435175619827</v>
      </c>
    </row>
    <row r="34" spans="1:5" ht="20.100000000000001" customHeight="1">
      <c r="A34" s="727" t="s">
        <v>257</v>
      </c>
      <c r="B34" s="790">
        <v>1040000</v>
      </c>
      <c r="C34" s="906">
        <v>1397786.58</v>
      </c>
      <c r="D34" s="788"/>
      <c r="E34" s="1132">
        <v>1.3440255576923077</v>
      </c>
    </row>
    <row r="35" spans="1:5" ht="20.100000000000001" customHeight="1">
      <c r="A35" s="727" t="s">
        <v>258</v>
      </c>
      <c r="B35" s="790">
        <v>2000</v>
      </c>
      <c r="C35" s="906">
        <v>4180.84</v>
      </c>
      <c r="D35" s="788"/>
      <c r="E35" s="1132">
        <v>2.0904199999999999</v>
      </c>
    </row>
    <row r="36" spans="1:5" ht="20.100000000000001" customHeight="1">
      <c r="A36" s="727" t="s">
        <v>259</v>
      </c>
      <c r="B36" s="790">
        <v>1161000</v>
      </c>
      <c r="C36" s="906">
        <v>4460786.96</v>
      </c>
      <c r="D36" s="788"/>
      <c r="E36" s="1132">
        <v>3.8421937639965549</v>
      </c>
    </row>
    <row r="37" spans="1:5" ht="20.100000000000001" customHeight="1">
      <c r="A37" s="727" t="s">
        <v>717</v>
      </c>
      <c r="B37" s="790">
        <v>31085000</v>
      </c>
      <c r="C37" s="906">
        <v>51208540.76000002</v>
      </c>
      <c r="D37" s="788"/>
      <c r="E37" s="1132">
        <v>1.6473714254463574</v>
      </c>
    </row>
    <row r="38" spans="1:5" ht="20.100000000000001" customHeight="1">
      <c r="A38" s="727" t="s">
        <v>260</v>
      </c>
      <c r="B38" s="790">
        <v>139563000</v>
      </c>
      <c r="C38" s="906">
        <v>39630846.850000009</v>
      </c>
      <c r="D38" s="788"/>
      <c r="E38" s="1132">
        <v>0.28396385037581601</v>
      </c>
    </row>
    <row r="39" spans="1:5" ht="20.100000000000001" customHeight="1">
      <c r="A39" s="727" t="s">
        <v>261</v>
      </c>
      <c r="B39" s="790">
        <v>5951000</v>
      </c>
      <c r="C39" s="906">
        <v>2624738.4100000006</v>
      </c>
      <c r="D39" s="788"/>
      <c r="E39" s="1132">
        <v>0.44105837842379442</v>
      </c>
    </row>
    <row r="40" spans="1:5" ht="20.100000000000001" customHeight="1">
      <c r="A40" s="727" t="s">
        <v>262</v>
      </c>
      <c r="B40" s="790">
        <v>34135000</v>
      </c>
      <c r="C40" s="906">
        <v>6367098.7300000004</v>
      </c>
      <c r="D40" s="788"/>
      <c r="E40" s="1132">
        <v>0.18652698784239052</v>
      </c>
    </row>
    <row r="41" spans="1:5" s="90" customFormat="1" ht="20.100000000000001" customHeight="1">
      <c r="A41" s="727" t="s">
        <v>263</v>
      </c>
      <c r="B41" s="790">
        <v>39339000</v>
      </c>
      <c r="C41" s="906">
        <v>13191089.869999997</v>
      </c>
      <c r="D41" s="788"/>
      <c r="E41" s="1132">
        <v>0.33531838302956346</v>
      </c>
    </row>
    <row r="42" spans="1:5" ht="20.100000000000001" customHeight="1">
      <c r="A42" s="727" t="s">
        <v>264</v>
      </c>
      <c r="B42" s="790">
        <v>36706000</v>
      </c>
      <c r="C42" s="906">
        <v>21275288.469999995</v>
      </c>
      <c r="D42" s="788"/>
      <c r="E42" s="1132">
        <v>0.57961337301803506</v>
      </c>
    </row>
    <row r="43" spans="1:5" ht="20.100000000000001" customHeight="1">
      <c r="A43" s="727" t="s">
        <v>265</v>
      </c>
      <c r="B43" s="790">
        <v>320000</v>
      </c>
      <c r="C43" s="906">
        <v>19898372.490000006</v>
      </c>
      <c r="D43" s="788"/>
      <c r="E43" s="1132" t="s">
        <v>750</v>
      </c>
    </row>
    <row r="44" spans="1:5" ht="20.100000000000001" customHeight="1">
      <c r="A44" s="727" t="s">
        <v>266</v>
      </c>
      <c r="B44" s="790">
        <v>3594000</v>
      </c>
      <c r="C44" s="906">
        <v>132507.89000000001</v>
      </c>
      <c r="D44" s="788"/>
      <c r="E44" s="1132">
        <v>3.6869195882025599E-2</v>
      </c>
    </row>
    <row r="45" spans="1:5" ht="20.100000000000001" customHeight="1">
      <c r="A45" s="727" t="s">
        <v>267</v>
      </c>
      <c r="B45" s="790">
        <v>63497000</v>
      </c>
      <c r="C45" s="906">
        <v>26032902.459999997</v>
      </c>
      <c r="D45" s="788"/>
      <c r="E45" s="1132">
        <v>0.4099863373072743</v>
      </c>
    </row>
    <row r="46" spans="1:5" ht="20.100000000000001" customHeight="1">
      <c r="A46" s="727" t="s">
        <v>268</v>
      </c>
      <c r="B46" s="790">
        <v>85253000</v>
      </c>
      <c r="C46" s="906">
        <v>42698196.649999991</v>
      </c>
      <c r="D46" s="788"/>
      <c r="E46" s="1132">
        <v>0.50084098682744294</v>
      </c>
    </row>
    <row r="47" spans="1:5" ht="20.100000000000001" customHeight="1">
      <c r="A47" s="727" t="s">
        <v>269</v>
      </c>
      <c r="B47" s="790">
        <v>0</v>
      </c>
      <c r="C47" s="906">
        <v>804357.58000000007</v>
      </c>
      <c r="D47" s="788"/>
      <c r="E47" s="1132">
        <v>0</v>
      </c>
    </row>
    <row r="48" spans="1:5" ht="20.100000000000001" customHeight="1">
      <c r="A48" s="727" t="s">
        <v>270</v>
      </c>
      <c r="B48" s="790">
        <v>1784732420.55</v>
      </c>
      <c r="C48" s="906">
        <v>2471558719.6200004</v>
      </c>
      <c r="D48" s="788"/>
      <c r="E48" s="1132">
        <v>1.3848343265139664</v>
      </c>
    </row>
    <row r="49" spans="1:5" ht="20.100000000000001" customHeight="1">
      <c r="A49" s="727" t="s">
        <v>271</v>
      </c>
      <c r="B49" s="790">
        <v>95831000</v>
      </c>
      <c r="C49" s="906">
        <v>28015592.999999993</v>
      </c>
      <c r="D49" s="788"/>
      <c r="E49" s="1132">
        <v>0.29234374054324791</v>
      </c>
    </row>
    <row r="50" spans="1:5" ht="20.100000000000001" customHeight="1">
      <c r="A50" s="727" t="s">
        <v>272</v>
      </c>
      <c r="B50" s="790">
        <v>11000</v>
      </c>
      <c r="C50" s="906">
        <v>22518.170000000002</v>
      </c>
      <c r="D50" s="788"/>
      <c r="E50" s="1132">
        <v>2.047106363636364</v>
      </c>
    </row>
    <row r="51" spans="1:5" ht="20.100000000000001" customHeight="1">
      <c r="A51" s="727" t="s">
        <v>273</v>
      </c>
      <c r="B51" s="790">
        <v>179000</v>
      </c>
      <c r="C51" s="906">
        <v>139987.84</v>
      </c>
      <c r="D51" s="788"/>
      <c r="E51" s="1132">
        <v>0.78205497206703911</v>
      </c>
    </row>
    <row r="52" spans="1:5" ht="20.100000000000001" customHeight="1">
      <c r="A52" s="727" t="s">
        <v>274</v>
      </c>
      <c r="B52" s="790">
        <v>206596000</v>
      </c>
      <c r="C52" s="906">
        <v>51101611.279999994</v>
      </c>
      <c r="D52" s="788"/>
      <c r="E52" s="1132">
        <v>0.2473504389242773</v>
      </c>
    </row>
    <row r="53" spans="1:5" ht="20.100000000000001" customHeight="1">
      <c r="A53" s="727" t="s">
        <v>275</v>
      </c>
      <c r="B53" s="790">
        <v>181036000</v>
      </c>
      <c r="C53" s="906">
        <v>75871986.570000008</v>
      </c>
      <c r="D53" s="788"/>
      <c r="E53" s="1132">
        <v>0.41909888955787805</v>
      </c>
    </row>
    <row r="54" spans="1:5" ht="20.100000000000001" customHeight="1">
      <c r="A54" s="727" t="s">
        <v>276</v>
      </c>
      <c r="B54" s="790">
        <v>434602000</v>
      </c>
      <c r="C54" s="906">
        <v>410014.56</v>
      </c>
      <c r="D54" s="788"/>
      <c r="E54" s="1132">
        <v>9.4342538690572058E-4</v>
      </c>
    </row>
    <row r="55" spans="1:5" ht="20.100000000000001" customHeight="1">
      <c r="A55" s="727" t="s">
        <v>277</v>
      </c>
      <c r="B55" s="790">
        <v>7638000</v>
      </c>
      <c r="C55" s="906">
        <v>22667233</v>
      </c>
      <c r="D55" s="788"/>
      <c r="E55" s="1132">
        <v>2.9676921969101859</v>
      </c>
    </row>
    <row r="56" spans="1:5" ht="20.100000000000001" customHeight="1">
      <c r="A56" s="727" t="s">
        <v>278</v>
      </c>
      <c r="B56" s="790">
        <v>21860000</v>
      </c>
      <c r="C56" s="906">
        <v>8193533.2200000007</v>
      </c>
      <c r="D56" s="788"/>
      <c r="E56" s="1132">
        <v>0.37481853705397988</v>
      </c>
    </row>
    <row r="57" spans="1:5" ht="20.100000000000001" customHeight="1">
      <c r="A57" s="727" t="s">
        <v>279</v>
      </c>
      <c r="B57" s="790">
        <v>121000000</v>
      </c>
      <c r="C57" s="906">
        <v>144324490.51999998</v>
      </c>
      <c r="D57" s="788"/>
      <c r="E57" s="1132">
        <v>1.1927643844628097</v>
      </c>
    </row>
    <row r="58" spans="1:5" s="946" customFormat="1" ht="20.100000000000001" customHeight="1">
      <c r="A58" s="727" t="s">
        <v>748</v>
      </c>
      <c r="B58" s="790">
        <v>11104824579.450001</v>
      </c>
      <c r="C58" s="906">
        <v>847762632.52999997</v>
      </c>
      <c r="D58" s="788"/>
      <c r="E58" s="1132">
        <v>7.6341830207640071E-2</v>
      </c>
    </row>
    <row r="59" spans="1:5" ht="20.100000000000001" customHeight="1">
      <c r="A59" s="727" t="s">
        <v>280</v>
      </c>
      <c r="B59" s="790">
        <v>0</v>
      </c>
      <c r="C59" s="906">
        <v>3449.5199999999995</v>
      </c>
      <c r="D59" s="788"/>
      <c r="E59" s="1132">
        <v>0</v>
      </c>
    </row>
    <row r="60" spans="1:5" ht="20.100000000000001" customHeight="1">
      <c r="A60" s="727" t="s">
        <v>281</v>
      </c>
      <c r="B60" s="790">
        <v>26509000</v>
      </c>
      <c r="C60" s="906">
        <v>5675887.4500000002</v>
      </c>
      <c r="D60" s="788"/>
      <c r="E60" s="1132">
        <v>0.21411171488928291</v>
      </c>
    </row>
    <row r="61" spans="1:5" ht="20.100000000000001" customHeight="1">
      <c r="A61" s="727" t="s">
        <v>282</v>
      </c>
      <c r="B61" s="790">
        <v>1000</v>
      </c>
      <c r="C61" s="906">
        <v>43117.999999999993</v>
      </c>
      <c r="D61" s="788"/>
      <c r="E61" s="1132" t="s">
        <v>750</v>
      </c>
    </row>
    <row r="62" spans="1:5" s="946" customFormat="1" ht="20.100000000000001" hidden="1" customHeight="1">
      <c r="A62" s="727" t="s">
        <v>756</v>
      </c>
      <c r="B62" s="790">
        <v>0</v>
      </c>
      <c r="C62" s="906">
        <v>0</v>
      </c>
      <c r="D62" s="788"/>
      <c r="E62" s="1132">
        <v>0</v>
      </c>
    </row>
    <row r="63" spans="1:5" ht="20.100000000000001" customHeight="1">
      <c r="A63" s="727" t="s">
        <v>283</v>
      </c>
      <c r="B63" s="790">
        <v>408000</v>
      </c>
      <c r="C63" s="906">
        <v>151863.39000000001</v>
      </c>
      <c r="D63" s="788"/>
      <c r="E63" s="1132">
        <v>0.37221419117647064</v>
      </c>
    </row>
    <row r="64" spans="1:5" ht="20.100000000000001" customHeight="1">
      <c r="A64" s="727" t="s">
        <v>284</v>
      </c>
      <c r="B64" s="790">
        <v>10246000</v>
      </c>
      <c r="C64" s="906">
        <v>3139663.2600000007</v>
      </c>
      <c r="D64" s="788"/>
      <c r="E64" s="1132">
        <v>0.30642819246535241</v>
      </c>
    </row>
    <row r="65" spans="1:5" ht="20.100000000000001" customHeight="1">
      <c r="A65" s="727" t="s">
        <v>285</v>
      </c>
      <c r="B65" s="790">
        <v>2265000</v>
      </c>
      <c r="C65" s="906">
        <v>623380.33000000007</v>
      </c>
      <c r="D65" s="788"/>
      <c r="E65" s="1132">
        <v>0.27522310375275943</v>
      </c>
    </row>
    <row r="66" spans="1:5" ht="20.100000000000001" customHeight="1">
      <c r="A66" s="727" t="s">
        <v>286</v>
      </c>
      <c r="B66" s="790">
        <v>109000</v>
      </c>
      <c r="C66" s="906">
        <v>310369.81</v>
      </c>
      <c r="D66" s="788"/>
      <c r="E66" s="1132">
        <v>2.8474294495412842</v>
      </c>
    </row>
    <row r="67" spans="1:5" ht="20.100000000000001" customHeight="1">
      <c r="A67" s="727" t="s">
        <v>287</v>
      </c>
      <c r="B67" s="790">
        <v>650000</v>
      </c>
      <c r="C67" s="906">
        <v>192865.11000000002</v>
      </c>
      <c r="D67" s="788"/>
      <c r="E67" s="1132">
        <v>0.29671555384615389</v>
      </c>
    </row>
    <row r="68" spans="1:5" ht="20.100000000000001" customHeight="1">
      <c r="A68" s="727" t="s">
        <v>288</v>
      </c>
      <c r="B68" s="790">
        <v>76000000</v>
      </c>
      <c r="C68" s="906">
        <v>29194656.249999996</v>
      </c>
      <c r="D68" s="788"/>
      <c r="E68" s="1132">
        <v>0.38414021381578944</v>
      </c>
    </row>
    <row r="69" spans="1:5" ht="20.100000000000001" customHeight="1">
      <c r="A69" s="727" t="s">
        <v>289</v>
      </c>
      <c r="B69" s="790">
        <v>1690000</v>
      </c>
      <c r="C69" s="906">
        <v>2613038.4200000004</v>
      </c>
      <c r="D69" s="890"/>
      <c r="E69" s="1132">
        <v>1.5461765798816571</v>
      </c>
    </row>
    <row r="70" spans="1:5" ht="19.5" customHeight="1">
      <c r="A70" s="727" t="s">
        <v>290</v>
      </c>
      <c r="B70" s="790">
        <v>0</v>
      </c>
      <c r="C70" s="906">
        <v>5386.5</v>
      </c>
      <c r="D70" s="788"/>
      <c r="E70" s="1132">
        <v>0</v>
      </c>
    </row>
    <row r="71" spans="1:5" ht="20.100000000000001" customHeight="1">
      <c r="A71" s="727" t="s">
        <v>291</v>
      </c>
      <c r="B71" s="790">
        <v>65552000</v>
      </c>
      <c r="C71" s="906">
        <v>18940446.169999998</v>
      </c>
      <c r="D71" s="788"/>
      <c r="E71" s="1132">
        <v>0.28893773141933121</v>
      </c>
    </row>
    <row r="72" spans="1:5" ht="20.100000000000001" customHeight="1">
      <c r="A72" s="727" t="s">
        <v>292</v>
      </c>
      <c r="B72" s="790">
        <v>10847000</v>
      </c>
      <c r="C72" s="906">
        <v>3145824.11</v>
      </c>
      <c r="D72" s="788"/>
      <c r="E72" s="1132">
        <v>0.29001789527058169</v>
      </c>
    </row>
    <row r="73" spans="1:5" ht="20.100000000000001" customHeight="1">
      <c r="A73" s="727" t="s">
        <v>293</v>
      </c>
      <c r="B73" s="790">
        <v>28000</v>
      </c>
      <c r="C73" s="906">
        <v>27724.160000000003</v>
      </c>
      <c r="D73" s="788"/>
      <c r="E73" s="1132">
        <v>0.9901485714285716</v>
      </c>
    </row>
    <row r="74" spans="1:5" ht="20.100000000000001" customHeight="1">
      <c r="A74" s="727" t="s">
        <v>294</v>
      </c>
      <c r="B74" s="790">
        <v>0</v>
      </c>
      <c r="C74" s="906">
        <v>1700.71</v>
      </c>
      <c r="D74" s="788"/>
      <c r="E74" s="1132">
        <v>0</v>
      </c>
    </row>
    <row r="75" spans="1:5" ht="20.100000000000001" customHeight="1">
      <c r="A75" s="727" t="s">
        <v>295</v>
      </c>
      <c r="B75" s="790">
        <v>350000</v>
      </c>
      <c r="C75" s="906">
        <v>94659.05</v>
      </c>
      <c r="D75" s="788"/>
      <c r="E75" s="1132">
        <v>0.2704544285714286</v>
      </c>
    </row>
    <row r="76" spans="1:5" ht="20.100000000000001" customHeight="1">
      <c r="A76" s="727" t="s">
        <v>296</v>
      </c>
      <c r="B76" s="790">
        <v>880000</v>
      </c>
      <c r="C76" s="906">
        <v>273333.08999999997</v>
      </c>
      <c r="D76" s="788"/>
      <c r="E76" s="1132">
        <v>0.31060578409090905</v>
      </c>
    </row>
    <row r="77" spans="1:5" ht="20.100000000000001" customHeight="1">
      <c r="A77" s="727" t="s">
        <v>297</v>
      </c>
      <c r="B77" s="790">
        <v>3528000</v>
      </c>
      <c r="C77" s="906">
        <v>1279499.2399999998</v>
      </c>
      <c r="D77" s="788"/>
      <c r="E77" s="1132">
        <v>0.36266985260770968</v>
      </c>
    </row>
    <row r="78" spans="1:5" ht="20.100000000000001" customHeight="1">
      <c r="A78" s="727" t="s">
        <v>298</v>
      </c>
      <c r="B78" s="790">
        <v>1000</v>
      </c>
      <c r="C78" s="906">
        <v>17585.599999999999</v>
      </c>
      <c r="D78" s="788"/>
      <c r="E78" s="1132" t="s">
        <v>750</v>
      </c>
    </row>
    <row r="79" spans="1:5" ht="20.100000000000001" customHeight="1">
      <c r="A79" s="727" t="s">
        <v>299</v>
      </c>
      <c r="B79" s="790">
        <v>99511000</v>
      </c>
      <c r="C79" s="906">
        <v>143969818.85999998</v>
      </c>
      <c r="D79" s="788"/>
      <c r="E79" s="1132">
        <v>1.4467729081207101</v>
      </c>
    </row>
    <row r="80" spans="1:5" ht="20.100000000000001" customHeight="1">
      <c r="A80" s="727" t="s">
        <v>347</v>
      </c>
      <c r="B80" s="790">
        <v>5810000</v>
      </c>
      <c r="C80" s="906">
        <v>4092641.27</v>
      </c>
      <c r="D80" s="788"/>
      <c r="E80" s="1132">
        <v>0.70441329948364884</v>
      </c>
    </row>
    <row r="81" spans="1:5" ht="20.100000000000001" customHeight="1">
      <c r="A81" s="727" t="s">
        <v>300</v>
      </c>
      <c r="B81" s="790">
        <v>597000</v>
      </c>
      <c r="C81" s="906">
        <v>335141.79000000004</v>
      </c>
      <c r="D81" s="788"/>
      <c r="E81" s="1132">
        <v>0.56137653266331666</v>
      </c>
    </row>
    <row r="82" spans="1:5" ht="20.100000000000001" customHeight="1">
      <c r="A82" s="727" t="s">
        <v>301</v>
      </c>
      <c r="B82" s="790">
        <v>2676651000</v>
      </c>
      <c r="C82" s="906">
        <v>88293390.049999997</v>
      </c>
      <c r="D82" s="788"/>
      <c r="E82" s="1132">
        <v>3.2986515630913406E-2</v>
      </c>
    </row>
    <row r="83" spans="1:5" ht="20.100000000000001" customHeight="1">
      <c r="A83" s="727" t="s">
        <v>302</v>
      </c>
      <c r="B83" s="790">
        <v>406405145000</v>
      </c>
      <c r="C83" s="906">
        <v>114709302304.83</v>
      </c>
      <c r="D83" s="788"/>
      <c r="E83" s="1132">
        <v>0.28225356818460062</v>
      </c>
    </row>
    <row r="84" spans="1:5" ht="20.100000000000001" customHeight="1">
      <c r="A84" s="727" t="s">
        <v>303</v>
      </c>
      <c r="B84" s="790">
        <v>1546165000</v>
      </c>
      <c r="C84" s="906">
        <v>7513365840.1800003</v>
      </c>
      <c r="D84" s="788"/>
      <c r="E84" s="1132">
        <v>4.8593557868532793</v>
      </c>
    </row>
    <row r="85" spans="1:5" ht="20.100000000000001" customHeight="1">
      <c r="A85" s="727" t="s">
        <v>304</v>
      </c>
      <c r="B85" s="790">
        <v>2310000</v>
      </c>
      <c r="C85" s="906">
        <v>1065366.42</v>
      </c>
      <c r="D85" s="788"/>
      <c r="E85" s="1132">
        <v>0.46119758441558439</v>
      </c>
    </row>
    <row r="86" spans="1:5" ht="19.5" customHeight="1">
      <c r="A86" s="727" t="s">
        <v>305</v>
      </c>
      <c r="B86" s="790">
        <v>2938412000</v>
      </c>
      <c r="C86" s="906">
        <v>994207013.48000002</v>
      </c>
      <c r="D86" s="788"/>
      <c r="E86" s="1132">
        <v>0.33834840501604269</v>
      </c>
    </row>
    <row r="87" spans="1:5" ht="20.100000000000001" customHeight="1">
      <c r="A87" s="727" t="s">
        <v>307</v>
      </c>
      <c r="B87" s="790">
        <v>2575900000</v>
      </c>
      <c r="C87" s="906">
        <v>1184540661.5699971</v>
      </c>
      <c r="D87" s="788"/>
      <c r="E87" s="1132">
        <v>0.45985506485888311</v>
      </c>
    </row>
    <row r="88" spans="1:5" ht="20.100000000000001" customHeight="1">
      <c r="A88" s="727" t="s">
        <v>308</v>
      </c>
      <c r="B88" s="790">
        <v>0</v>
      </c>
      <c r="C88" s="906">
        <v>72511.969999999987</v>
      </c>
      <c r="D88" s="788"/>
      <c r="E88" s="1132">
        <v>0</v>
      </c>
    </row>
    <row r="89" spans="1:5" ht="20.100000000000001" customHeight="1">
      <c r="A89" s="727" t="s">
        <v>309</v>
      </c>
      <c r="B89" s="790">
        <v>10307000</v>
      </c>
      <c r="C89" s="906">
        <v>4571537.51</v>
      </c>
      <c r="D89" s="788"/>
      <c r="E89" s="1132">
        <v>0.4435371601824003</v>
      </c>
    </row>
    <row r="90" spans="1:5" ht="6" customHeight="1">
      <c r="A90" s="730"/>
      <c r="B90" s="903"/>
      <c r="C90" s="908"/>
      <c r="D90" s="652"/>
      <c r="E90" s="731"/>
    </row>
    <row r="91" spans="1:5" ht="18">
      <c r="A91" s="659" t="s">
        <v>721</v>
      </c>
      <c r="C91" s="91"/>
      <c r="D91" s="91"/>
    </row>
    <row r="92" spans="1:5" ht="18">
      <c r="A92" s="659" t="s">
        <v>766</v>
      </c>
    </row>
    <row r="93" spans="1:5">
      <c r="A93" s="891"/>
      <c r="C93" s="279"/>
      <c r="D93" s="279"/>
      <c r="E93" s="279"/>
    </row>
    <row r="94" spans="1:5">
      <c r="C94" s="277"/>
      <c r="D94" s="277"/>
      <c r="E94" s="278"/>
    </row>
    <row r="95" spans="1:5">
      <c r="C95" s="279"/>
      <c r="D95" s="279"/>
      <c r="E95" s="279"/>
    </row>
    <row r="192" spans="3:3">
      <c r="C192" s="76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5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6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G31"/>
  <sheetViews>
    <sheetView showGridLines="0" zoomScale="75" zoomScaleNormal="75" zoomScaleSheetLayoutView="85" workbookViewId="0">
      <selection activeCell="G14" sqref="G14"/>
    </sheetView>
  </sheetViews>
  <sheetFormatPr defaultColWidth="16.28515625" defaultRowHeight="15"/>
  <cols>
    <col min="1" max="1" width="52" style="93" customWidth="1"/>
    <col min="2" max="4" width="26.5703125" style="93" customWidth="1"/>
    <col min="5" max="5" width="19.140625" style="93" bestFit="1" customWidth="1"/>
    <col min="6" max="6" width="19.7109375" style="93" customWidth="1"/>
    <col min="7" max="7" width="44.5703125" style="93" customWidth="1"/>
    <col min="8" max="16384" width="16.28515625" style="93"/>
  </cols>
  <sheetData>
    <row r="1" spans="1:7" ht="15" customHeight="1">
      <c r="A1" s="92" t="s">
        <v>310</v>
      </c>
    </row>
    <row r="2" spans="1:7" ht="15.75">
      <c r="A2" s="94" t="s">
        <v>311</v>
      </c>
      <c r="B2" s="95"/>
      <c r="C2" s="95"/>
      <c r="D2" s="95"/>
    </row>
    <row r="3" spans="1:7" ht="15.75">
      <c r="A3" s="94"/>
      <c r="B3" s="95"/>
      <c r="C3" s="95"/>
      <c r="D3" s="95"/>
    </row>
    <row r="4" spans="1:7" ht="15.75" customHeight="1">
      <c r="A4" s="94"/>
      <c r="B4" s="95"/>
      <c r="C4" s="95"/>
      <c r="D4" s="97" t="s">
        <v>2</v>
      </c>
    </row>
    <row r="5" spans="1:7" ht="15.95" customHeight="1">
      <c r="A5" s="98"/>
      <c r="B5" s="99" t="s">
        <v>227</v>
      </c>
      <c r="C5" s="100"/>
      <c r="D5" s="316"/>
    </row>
    <row r="6" spans="1:7" ht="15.95" customHeight="1">
      <c r="A6" s="101" t="s">
        <v>3</v>
      </c>
      <c r="B6" s="102" t="s">
        <v>228</v>
      </c>
      <c r="C6" s="103" t="s">
        <v>229</v>
      </c>
      <c r="D6" s="317" t="s">
        <v>230</v>
      </c>
    </row>
    <row r="7" spans="1:7" ht="15.95" customHeight="1">
      <c r="A7" s="104"/>
      <c r="B7" s="105" t="s">
        <v>767</v>
      </c>
      <c r="C7" s="106"/>
      <c r="D7" s="318" t="s">
        <v>232</v>
      </c>
      <c r="F7" s="328"/>
    </row>
    <row r="8" spans="1:7" s="111" customFormat="1" ht="13.5" customHeight="1">
      <c r="A8" s="107">
        <v>1</v>
      </c>
      <c r="B8" s="108">
        <v>2</v>
      </c>
      <c r="C8" s="109">
        <v>3</v>
      </c>
      <c r="D8" s="315">
        <v>4</v>
      </c>
      <c r="E8" s="110"/>
      <c r="F8" s="329"/>
    </row>
    <row r="9" spans="1:7" ht="19.5" customHeight="1">
      <c r="A9" s="112" t="s">
        <v>312</v>
      </c>
      <c r="B9" s="791">
        <v>2575900000</v>
      </c>
      <c r="C9" s="792">
        <v>1184540661.5699999</v>
      </c>
      <c r="D9" s="732">
        <v>0.45985506485888422</v>
      </c>
      <c r="E9" s="932"/>
      <c r="F9" s="110"/>
      <c r="G9" s="96"/>
    </row>
    <row r="10" spans="1:7" ht="22.5" customHeight="1">
      <c r="A10" s="113" t="s">
        <v>313</v>
      </c>
      <c r="B10" s="793">
        <v>196069000</v>
      </c>
      <c r="C10" s="794">
        <v>101686967.67999998</v>
      </c>
      <c r="D10" s="708">
        <v>0.51862848119794547</v>
      </c>
      <c r="E10" s="110"/>
      <c r="F10" s="110"/>
      <c r="G10" s="114"/>
    </row>
    <row r="11" spans="1:7" ht="24" customHeight="1">
      <c r="A11" s="113" t="s">
        <v>314</v>
      </c>
      <c r="B11" s="793">
        <v>101341000</v>
      </c>
      <c r="C11" s="794">
        <v>55383724.590000004</v>
      </c>
      <c r="D11" s="708">
        <v>0.5465085660295439</v>
      </c>
      <c r="E11" s="110"/>
      <c r="F11" s="110"/>
      <c r="G11" s="115"/>
    </row>
    <row r="12" spans="1:7" ht="24" customHeight="1">
      <c r="A12" s="113" t="s">
        <v>315</v>
      </c>
      <c r="B12" s="793">
        <v>95309000</v>
      </c>
      <c r="C12" s="794">
        <v>43806550.059999995</v>
      </c>
      <c r="D12" s="708">
        <v>0.45962658363848108</v>
      </c>
      <c r="E12" s="110"/>
      <c r="F12" s="110"/>
      <c r="G12" s="115"/>
    </row>
    <row r="13" spans="1:7" ht="24" customHeight="1">
      <c r="A13" s="113" t="s">
        <v>316</v>
      </c>
      <c r="B13" s="793">
        <v>51567000</v>
      </c>
      <c r="C13" s="794">
        <v>21998218.399999995</v>
      </c>
      <c r="D13" s="708">
        <v>0.42659488432524667</v>
      </c>
      <c r="E13" s="110"/>
      <c r="F13" s="110"/>
      <c r="G13" s="115"/>
    </row>
    <row r="14" spans="1:7" ht="24" customHeight="1">
      <c r="A14" s="113" t="s">
        <v>317</v>
      </c>
      <c r="B14" s="793">
        <v>155853000</v>
      </c>
      <c r="C14" s="794">
        <v>62613854.379999995</v>
      </c>
      <c r="D14" s="708">
        <v>0.40174943299134436</v>
      </c>
      <c r="E14" s="110"/>
      <c r="F14" s="110"/>
      <c r="G14" s="115"/>
    </row>
    <row r="15" spans="1:7" ht="24" customHeight="1">
      <c r="A15" s="113" t="s">
        <v>318</v>
      </c>
      <c r="B15" s="793">
        <v>189843000</v>
      </c>
      <c r="C15" s="794">
        <v>95614396.060000002</v>
      </c>
      <c r="D15" s="708">
        <v>0.50364983728659996</v>
      </c>
      <c r="E15" s="110"/>
      <c r="F15" s="110"/>
      <c r="G15" s="115"/>
    </row>
    <row r="16" spans="1:7" ht="24" customHeight="1">
      <c r="A16" s="113" t="s">
        <v>319</v>
      </c>
      <c r="B16" s="793">
        <v>578855000</v>
      </c>
      <c r="C16" s="794">
        <v>248701029.59999996</v>
      </c>
      <c r="D16" s="708">
        <v>0.4296430532689533</v>
      </c>
      <c r="E16" s="110"/>
      <c r="F16" s="110"/>
      <c r="G16" s="116"/>
    </row>
    <row r="17" spans="1:7" ht="24" customHeight="1">
      <c r="A17" s="113" t="s">
        <v>320</v>
      </c>
      <c r="B17" s="793">
        <v>46168000</v>
      </c>
      <c r="C17" s="794">
        <v>22395072.000000004</v>
      </c>
      <c r="D17" s="708">
        <v>0.48507780280713925</v>
      </c>
      <c r="E17" s="110"/>
      <c r="F17" s="110"/>
      <c r="G17" s="115"/>
    </row>
    <row r="18" spans="1:7" ht="24" customHeight="1">
      <c r="A18" s="113" t="s">
        <v>321</v>
      </c>
      <c r="B18" s="793">
        <v>81505000</v>
      </c>
      <c r="C18" s="794">
        <v>38010535.089999996</v>
      </c>
      <c r="D18" s="708">
        <v>0.46635832267959015</v>
      </c>
      <c r="E18" s="110"/>
      <c r="F18" s="110"/>
      <c r="G18" s="116"/>
    </row>
    <row r="19" spans="1:7" ht="24" customHeight="1">
      <c r="A19" s="113" t="s">
        <v>322</v>
      </c>
      <c r="B19" s="793">
        <v>63474000</v>
      </c>
      <c r="C19" s="794">
        <v>30943720.269999996</v>
      </c>
      <c r="D19" s="708">
        <v>0.48750228865362188</v>
      </c>
      <c r="E19" s="110"/>
      <c r="F19" s="110"/>
      <c r="G19" s="115" t="s">
        <v>4</v>
      </c>
    </row>
    <row r="20" spans="1:7" ht="24" customHeight="1">
      <c r="A20" s="113" t="s">
        <v>323</v>
      </c>
      <c r="B20" s="793">
        <v>176016000</v>
      </c>
      <c r="C20" s="794">
        <v>80728841.559999928</v>
      </c>
      <c r="D20" s="708">
        <v>0.45864490478138309</v>
      </c>
      <c r="E20" s="110"/>
      <c r="F20" s="110"/>
      <c r="G20" s="115"/>
    </row>
    <row r="21" spans="1:7" ht="24" customHeight="1">
      <c r="A21" s="113" t="s">
        <v>324</v>
      </c>
      <c r="B21" s="793">
        <v>309911000</v>
      </c>
      <c r="C21" s="794">
        <v>142240852.66999996</v>
      </c>
      <c r="D21" s="708">
        <v>0.45897322995956891</v>
      </c>
      <c r="E21" s="110"/>
      <c r="F21" s="110"/>
      <c r="G21" s="115"/>
    </row>
    <row r="22" spans="1:7" ht="24" customHeight="1">
      <c r="A22" s="113" t="s">
        <v>325</v>
      </c>
      <c r="B22" s="793">
        <v>63249000</v>
      </c>
      <c r="C22" s="794">
        <v>28532596.389999989</v>
      </c>
      <c r="D22" s="708">
        <v>0.4511153755790604</v>
      </c>
      <c r="E22" s="110"/>
      <c r="F22" s="110"/>
      <c r="G22" s="115"/>
    </row>
    <row r="23" spans="1:7" ht="24" customHeight="1">
      <c r="A23" s="113" t="s">
        <v>326</v>
      </c>
      <c r="B23" s="793">
        <v>80757000</v>
      </c>
      <c r="C23" s="794">
        <v>32592466.680000011</v>
      </c>
      <c r="D23" s="708">
        <v>0.4035868925294403</v>
      </c>
      <c r="E23" s="110"/>
      <c r="F23" s="110"/>
      <c r="G23" s="115"/>
    </row>
    <row r="24" spans="1:7" ht="24" customHeight="1">
      <c r="A24" s="113" t="s">
        <v>327</v>
      </c>
      <c r="B24" s="793">
        <v>278599000</v>
      </c>
      <c r="C24" s="794">
        <v>121209506.89999995</v>
      </c>
      <c r="D24" s="708">
        <v>0.43506798983485206</v>
      </c>
      <c r="E24" s="110"/>
      <c r="F24" s="110"/>
      <c r="G24" s="115"/>
    </row>
    <row r="25" spans="1:7" ht="24" customHeight="1">
      <c r="A25" s="117" t="s">
        <v>328</v>
      </c>
      <c r="B25" s="795">
        <v>107384000</v>
      </c>
      <c r="C25" s="796">
        <v>58082329.239999995</v>
      </c>
      <c r="D25" s="709">
        <v>0.54088438910824699</v>
      </c>
      <c r="E25" s="110"/>
      <c r="F25" s="110"/>
      <c r="G25" s="115"/>
    </row>
    <row r="26" spans="1:7" ht="23.25" customHeight="1">
      <c r="A26" s="659" t="s">
        <v>766</v>
      </c>
    </row>
    <row r="31" spans="1:7">
      <c r="D31" s="93" t="s">
        <v>4</v>
      </c>
    </row>
  </sheetData>
  <phoneticPr fontId="52" type="noConversion"/>
  <conditionalFormatting sqref="F9:F25">
    <cfRule type="cellIs" dxfId="12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18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showZeros="0" topLeftCell="B28" zoomScale="70" zoomScaleNormal="70" zoomScaleSheetLayoutView="70" workbookViewId="0">
      <selection activeCell="Q38" sqref="Q38"/>
    </sheetView>
  </sheetViews>
  <sheetFormatPr defaultColWidth="7.85546875" defaultRowHeight="15"/>
  <cols>
    <col min="1" max="1" width="6.7109375" style="596" hidden="1" customWidth="1"/>
    <col min="2" max="2" width="2.28515625" style="596" customWidth="1"/>
    <col min="3" max="3" width="4.5703125" style="596" customWidth="1"/>
    <col min="4" max="4" width="66.28515625" style="596" customWidth="1"/>
    <col min="5" max="5" width="16" style="598" customWidth="1"/>
    <col min="6" max="6" width="19.140625" style="596" bestFit="1" customWidth="1"/>
    <col min="7" max="7" width="16" style="596" customWidth="1"/>
    <col min="8" max="8" width="16.42578125" style="596" customWidth="1"/>
    <col min="9" max="9" width="16" style="596" customWidth="1"/>
    <col min="10" max="10" width="11.5703125" style="596" bestFit="1" customWidth="1"/>
    <col min="11" max="12" width="9.28515625" style="596" customWidth="1"/>
    <col min="13" max="13" width="7.85546875" style="596" customWidth="1"/>
    <col min="14" max="14" width="14.140625" style="596" bestFit="1" customWidth="1"/>
    <col min="15" max="15" width="16.28515625" style="596" bestFit="1" customWidth="1"/>
    <col min="16" max="16" width="16.42578125" style="596" customWidth="1"/>
    <col min="17" max="18" width="7.85546875" style="596"/>
    <col min="19" max="19" width="16" style="596" customWidth="1"/>
    <col min="20" max="16384" width="7.85546875" style="596"/>
  </cols>
  <sheetData>
    <row r="1" spans="1:16" ht="19.5" customHeight="1">
      <c r="B1" s="597" t="s">
        <v>644</v>
      </c>
      <c r="C1" s="597"/>
      <c r="D1" s="597"/>
      <c r="I1" s="599"/>
    </row>
    <row r="2" spans="1:16" ht="15.75" customHeight="1">
      <c r="B2" s="1573" t="s">
        <v>645</v>
      </c>
      <c r="C2" s="1573"/>
      <c r="D2" s="1573"/>
      <c r="E2" s="1573"/>
      <c r="F2" s="1573"/>
      <c r="G2" s="1573"/>
      <c r="H2" s="1573"/>
      <c r="I2" s="1573"/>
      <c r="J2" s="1573"/>
      <c r="K2" s="1573"/>
      <c r="L2" s="1573"/>
    </row>
    <row r="3" spans="1:16" ht="15" customHeight="1"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</row>
    <row r="4" spans="1:16" ht="15" customHeight="1">
      <c r="B4" s="716"/>
      <c r="C4" s="716"/>
      <c r="D4" s="716"/>
      <c r="E4" s="716"/>
      <c r="F4" s="716"/>
      <c r="G4" s="716"/>
      <c r="H4" s="716"/>
      <c r="I4" s="716"/>
      <c r="J4" s="716"/>
      <c r="K4" s="716"/>
      <c r="L4" s="716"/>
    </row>
    <row r="5" spans="1:16" ht="15.75">
      <c r="B5" s="600"/>
      <c r="C5" s="601"/>
      <c r="D5" s="602"/>
      <c r="E5" s="99" t="s">
        <v>227</v>
      </c>
      <c r="F5" s="928" t="s">
        <v>516</v>
      </c>
      <c r="G5" s="603" t="s">
        <v>229</v>
      </c>
      <c r="H5" s="604"/>
      <c r="I5" s="604"/>
      <c r="J5" s="604" t="s">
        <v>433</v>
      </c>
      <c r="K5" s="604"/>
      <c r="L5" s="605"/>
    </row>
    <row r="6" spans="1:16" ht="15.75">
      <c r="B6" s="606" t="s">
        <v>3</v>
      </c>
      <c r="C6" s="607"/>
      <c r="D6" s="608"/>
      <c r="E6" s="102" t="s">
        <v>228</v>
      </c>
      <c r="F6" s="929" t="s">
        <v>519</v>
      </c>
      <c r="G6" s="610"/>
      <c r="H6" s="610"/>
      <c r="I6" s="610"/>
      <c r="J6" s="610"/>
      <c r="K6" s="783"/>
      <c r="L6" s="783"/>
    </row>
    <row r="7" spans="1:16" ht="15.75">
      <c r="B7" s="611"/>
      <c r="C7" s="598"/>
      <c r="D7" s="612"/>
      <c r="E7" s="105" t="s">
        <v>743</v>
      </c>
      <c r="F7" s="609"/>
      <c r="G7" s="613" t="s">
        <v>434</v>
      </c>
      <c r="H7" s="614" t="s">
        <v>534</v>
      </c>
      <c r="I7" s="614" t="s">
        <v>436</v>
      </c>
      <c r="J7" s="1102" t="s">
        <v>531</v>
      </c>
      <c r="K7" s="1103" t="s">
        <v>456</v>
      </c>
      <c r="L7" s="1103" t="s">
        <v>765</v>
      </c>
    </row>
    <row r="8" spans="1:16" s="615" customFormat="1" ht="15" customHeight="1">
      <c r="B8" s="616"/>
      <c r="C8" s="617"/>
      <c r="D8" s="618"/>
      <c r="E8" s="1574" t="s">
        <v>646</v>
      </c>
      <c r="F8" s="1575"/>
      <c r="G8" s="1575"/>
      <c r="H8" s="1575"/>
      <c r="I8" s="1576"/>
      <c r="J8" s="784"/>
      <c r="K8" s="784"/>
      <c r="L8" s="784"/>
      <c r="M8" s="596"/>
    </row>
    <row r="9" spans="1:16" s="615" customFormat="1" ht="9.9499999999999993" customHeight="1">
      <c r="B9" s="1577">
        <v>1</v>
      </c>
      <c r="C9" s="1578"/>
      <c r="D9" s="1578"/>
      <c r="E9" s="619">
        <v>2</v>
      </c>
      <c r="F9" s="620">
        <v>3</v>
      </c>
      <c r="G9" s="620">
        <v>4</v>
      </c>
      <c r="H9" s="621">
        <v>5</v>
      </c>
      <c r="I9" s="621">
        <v>6</v>
      </c>
      <c r="J9" s="710">
        <v>7</v>
      </c>
      <c r="K9" s="894">
        <v>8</v>
      </c>
      <c r="L9" s="710">
        <v>9</v>
      </c>
    </row>
    <row r="10" spans="1:16" ht="21.75" customHeight="1">
      <c r="A10" s="622" t="s">
        <v>647</v>
      </c>
      <c r="B10" s="623" t="s">
        <v>648</v>
      </c>
      <c r="C10" s="624"/>
      <c r="D10" s="625"/>
      <c r="E10" s="1131">
        <v>435340000000</v>
      </c>
      <c r="F10" s="1131">
        <v>435340000000.00018</v>
      </c>
      <c r="G10" s="927">
        <v>36844986274.309998</v>
      </c>
      <c r="H10" s="1131">
        <v>73245088550.819931</v>
      </c>
      <c r="I10" s="1131">
        <v>105552645769.01984</v>
      </c>
      <c r="J10" s="892">
        <v>8.4634966403983047E-2</v>
      </c>
      <c r="K10" s="653">
        <v>0.16824800971842674</v>
      </c>
      <c r="L10" s="653">
        <v>0.24246025122667292</v>
      </c>
    </row>
    <row r="11" spans="1:16" ht="15.75">
      <c r="A11" s="622"/>
      <c r="B11" s="627" t="s">
        <v>536</v>
      </c>
      <c r="C11" s="628"/>
      <c r="D11" s="625"/>
      <c r="E11" s="1079"/>
      <c r="F11" s="1079"/>
      <c r="G11" s="671"/>
      <c r="H11" s="1079"/>
      <c r="I11" s="1079"/>
      <c r="J11" s="893"/>
      <c r="K11" s="626"/>
      <c r="L11" s="1074"/>
    </row>
    <row r="12" spans="1:16" ht="21.75" customHeight="1">
      <c r="A12" s="622" t="s">
        <v>649</v>
      </c>
      <c r="B12" s="629" t="s">
        <v>622</v>
      </c>
      <c r="C12" s="630" t="s">
        <v>650</v>
      </c>
      <c r="D12" s="631"/>
      <c r="E12" s="1079">
        <v>235893971000</v>
      </c>
      <c r="F12" s="1079">
        <v>236439727815.50018</v>
      </c>
      <c r="G12" s="671">
        <v>21501511481.480003</v>
      </c>
      <c r="H12" s="1079">
        <v>43030328352.849945</v>
      </c>
      <c r="I12" s="1079">
        <v>61934671549.809975</v>
      </c>
      <c r="J12" s="1125">
        <v>9.0938657729542682E-2</v>
      </c>
      <c r="K12" s="1074">
        <v>0.18199280108471275</v>
      </c>
      <c r="L12" s="1074">
        <v>0.26194697533292349</v>
      </c>
      <c r="P12" s="669"/>
    </row>
    <row r="13" spans="1:16" ht="12" customHeight="1">
      <c r="A13" s="622"/>
      <c r="B13" s="632"/>
      <c r="C13" s="633" t="s">
        <v>564</v>
      </c>
      <c r="D13" s="634"/>
      <c r="E13" s="1078"/>
      <c r="F13" s="1078"/>
      <c r="G13" s="670"/>
      <c r="H13" s="1078"/>
      <c r="I13" s="1078"/>
      <c r="J13" s="1126"/>
      <c r="K13" s="1075"/>
      <c r="L13" s="1075"/>
    </row>
    <row r="14" spans="1:16" ht="15.95" customHeight="1">
      <c r="A14" s="622" t="s">
        <v>651</v>
      </c>
      <c r="B14" s="632"/>
      <c r="C14" s="635" t="s">
        <v>652</v>
      </c>
      <c r="D14" s="634" t="s">
        <v>653</v>
      </c>
      <c r="E14" s="1078">
        <v>66697426000</v>
      </c>
      <c r="F14" s="1078">
        <v>66697426000</v>
      </c>
      <c r="G14" s="670">
        <v>8936489137</v>
      </c>
      <c r="H14" s="1078">
        <v>17872978274</v>
      </c>
      <c r="I14" s="1078">
        <v>22998941907</v>
      </c>
      <c r="J14" s="1126">
        <v>0.13398551747709125</v>
      </c>
      <c r="K14" s="1075">
        <v>0.26797103495418251</v>
      </c>
      <c r="L14" s="1075">
        <v>0.34482502978450774</v>
      </c>
    </row>
    <row r="15" spans="1:16" ht="15.95" customHeight="1">
      <c r="A15" s="622" t="s">
        <v>654</v>
      </c>
      <c r="B15" s="632"/>
      <c r="C15" s="635" t="s">
        <v>655</v>
      </c>
      <c r="D15" s="634" t="s">
        <v>656</v>
      </c>
      <c r="E15" s="1078">
        <v>52612361000</v>
      </c>
      <c r="F15" s="1078">
        <v>52612361000</v>
      </c>
      <c r="G15" s="670">
        <v>4663105146.3999996</v>
      </c>
      <c r="H15" s="1078">
        <v>8681512133.6100006</v>
      </c>
      <c r="I15" s="1078">
        <v>12877294007.349998</v>
      </c>
      <c r="J15" s="1126">
        <v>8.8631360725286587E-2</v>
      </c>
      <c r="K15" s="1075">
        <v>0.16500898208331691</v>
      </c>
      <c r="L15" s="1075">
        <v>0.24475795730493827</v>
      </c>
      <c r="P15" s="669"/>
    </row>
    <row r="16" spans="1:16" ht="12" customHeight="1">
      <c r="A16" s="622"/>
      <c r="B16" s="632"/>
      <c r="C16" s="635"/>
      <c r="D16" s="634" t="s">
        <v>564</v>
      </c>
      <c r="E16" s="1078"/>
      <c r="F16" s="1078"/>
      <c r="G16" s="670"/>
      <c r="H16" s="1078"/>
      <c r="I16" s="1078"/>
      <c r="J16" s="1126" t="e">
        <v>#DIV/0!</v>
      </c>
      <c r="K16" s="1075" t="e">
        <v>#DIV/0!</v>
      </c>
      <c r="L16" s="1075" t="e">
        <v>#DIV/0!</v>
      </c>
    </row>
    <row r="17" spans="1:13" ht="15.95" customHeight="1">
      <c r="A17" s="622" t="s">
        <v>657</v>
      </c>
      <c r="B17" s="636"/>
      <c r="C17" s="635"/>
      <c r="D17" s="634" t="s">
        <v>658</v>
      </c>
      <c r="E17" s="1078">
        <v>33522023000</v>
      </c>
      <c r="F17" s="1078">
        <v>33522023000</v>
      </c>
      <c r="G17" s="670">
        <v>3039351135.75</v>
      </c>
      <c r="H17" s="1078">
        <v>5653579408.0600004</v>
      </c>
      <c r="I17" s="1078">
        <v>8105629277.5299997</v>
      </c>
      <c r="J17" s="1126">
        <v>9.0667294624492079E-2</v>
      </c>
      <c r="K17" s="1075">
        <v>0.16865269163677862</v>
      </c>
      <c r="L17" s="1075">
        <v>0.24180012278883048</v>
      </c>
    </row>
    <row r="18" spans="1:13" ht="15.95" customHeight="1">
      <c r="A18" s="622" t="s">
        <v>659</v>
      </c>
      <c r="B18" s="632"/>
      <c r="C18" s="635"/>
      <c r="D18" s="637" t="s">
        <v>660</v>
      </c>
      <c r="E18" s="1078">
        <v>17627638000</v>
      </c>
      <c r="F18" s="1078">
        <v>17627638000</v>
      </c>
      <c r="G18" s="670">
        <v>1512670677.6500001</v>
      </c>
      <c r="H18" s="1078">
        <v>2805766059.5500002</v>
      </c>
      <c r="I18" s="1078">
        <v>4438415063.8199997</v>
      </c>
      <c r="J18" s="1126">
        <v>8.5812442804305375E-2</v>
      </c>
      <c r="K18" s="1075">
        <v>0.15916857718260383</v>
      </c>
      <c r="L18" s="1075">
        <v>0.25178728221103697</v>
      </c>
    </row>
    <row r="19" spans="1:13" ht="45">
      <c r="A19" s="638" t="s">
        <v>661</v>
      </c>
      <c r="B19" s="632"/>
      <c r="C19" s="639" t="s">
        <v>662</v>
      </c>
      <c r="D19" s="640" t="s">
        <v>663</v>
      </c>
      <c r="E19" s="1078">
        <v>58931034000</v>
      </c>
      <c r="F19" s="1078">
        <v>60082975314.589996</v>
      </c>
      <c r="G19" s="670">
        <v>5169972369.5300007</v>
      </c>
      <c r="H19" s="1078">
        <v>10354156547</v>
      </c>
      <c r="I19" s="1078">
        <v>15559786673.960003</v>
      </c>
      <c r="J19" s="1126">
        <v>8.6047209587414894E-2</v>
      </c>
      <c r="K19" s="1075">
        <v>0.17233095552918951</v>
      </c>
      <c r="L19" s="1075">
        <v>0.25897164034387637</v>
      </c>
    </row>
    <row r="20" spans="1:13" ht="30">
      <c r="A20" s="638" t="s">
        <v>664</v>
      </c>
      <c r="B20" s="632"/>
      <c r="C20" s="639" t="s">
        <v>665</v>
      </c>
      <c r="D20" s="640" t="s">
        <v>666</v>
      </c>
      <c r="E20" s="1078">
        <v>3184860000</v>
      </c>
      <c r="F20" s="1078">
        <v>3398078701.7999997</v>
      </c>
      <c r="G20" s="670">
        <v>251747666.15000001</v>
      </c>
      <c r="H20" s="1078">
        <v>543679669.25</v>
      </c>
      <c r="I20" s="1078">
        <v>861069328.26999986</v>
      </c>
      <c r="J20" s="1126">
        <v>7.4085295910493926E-2</v>
      </c>
      <c r="K20" s="1075">
        <v>0.15999619695741799</v>
      </c>
      <c r="L20" s="1075">
        <v>0.25339887737558342</v>
      </c>
    </row>
    <row r="21" spans="1:13" ht="30">
      <c r="A21" s="638" t="s">
        <v>667</v>
      </c>
      <c r="B21" s="632"/>
      <c r="C21" s="639" t="s">
        <v>668</v>
      </c>
      <c r="D21" s="640" t="s">
        <v>742</v>
      </c>
      <c r="E21" s="1078">
        <v>20276325000</v>
      </c>
      <c r="F21" s="1078">
        <v>20277150400</v>
      </c>
      <c r="G21" s="670">
        <v>1739327787</v>
      </c>
      <c r="H21" s="1078">
        <v>3389429087</v>
      </c>
      <c r="I21" s="1078">
        <v>5171947313.5</v>
      </c>
      <c r="J21" s="1126">
        <v>8.5777722840187642E-2</v>
      </c>
      <c r="K21" s="1075">
        <v>0.16715509921946428</v>
      </c>
      <c r="L21" s="1075">
        <v>0.25506282744245956</v>
      </c>
    </row>
    <row r="22" spans="1:13" ht="21.75" customHeight="1">
      <c r="A22" s="622" t="s">
        <v>669</v>
      </c>
      <c r="B22" s="623" t="s">
        <v>637</v>
      </c>
      <c r="C22" s="624" t="s">
        <v>670</v>
      </c>
      <c r="D22" s="641"/>
      <c r="E22" s="1079">
        <v>26270074000</v>
      </c>
      <c r="F22" s="1079">
        <v>26165324392.48</v>
      </c>
      <c r="G22" s="671">
        <v>2058382849.2299993</v>
      </c>
      <c r="H22" s="1079">
        <v>4071288181.3199973</v>
      </c>
      <c r="I22" s="1079">
        <v>6278029959.2799959</v>
      </c>
      <c r="J22" s="1125">
        <v>7.8668348167759972E-2</v>
      </c>
      <c r="K22" s="1074">
        <v>0.15559861289126992</v>
      </c>
      <c r="L22" s="1074">
        <v>0.23993701989356273</v>
      </c>
    </row>
    <row r="23" spans="1:13" ht="21.75" customHeight="1">
      <c r="A23" s="622" t="s">
        <v>671</v>
      </c>
      <c r="B23" s="642" t="s">
        <v>672</v>
      </c>
      <c r="C23" s="624" t="s">
        <v>673</v>
      </c>
      <c r="D23" s="641"/>
      <c r="E23" s="1079">
        <v>87714670000</v>
      </c>
      <c r="F23" s="1079">
        <v>88864816315.459961</v>
      </c>
      <c r="G23" s="671">
        <v>4973834718.5199995</v>
      </c>
      <c r="H23" s="1079">
        <v>12571047469.149992</v>
      </c>
      <c r="I23" s="1079">
        <v>19695850402.149853</v>
      </c>
      <c r="J23" s="1125">
        <v>5.597079839633555E-2</v>
      </c>
      <c r="K23" s="1074">
        <v>0.14146259442571971</v>
      </c>
      <c r="L23" s="1074">
        <v>0.22163834033293706</v>
      </c>
    </row>
    <row r="24" spans="1:13" ht="12" customHeight="1">
      <c r="A24" s="622"/>
      <c r="B24" s="642"/>
      <c r="C24" s="633" t="s">
        <v>564</v>
      </c>
      <c r="D24" s="641"/>
      <c r="E24" s="1078"/>
      <c r="F24" s="1078"/>
      <c r="G24" s="670"/>
      <c r="H24" s="1078"/>
      <c r="I24" s="1078"/>
      <c r="J24" s="1125"/>
      <c r="K24" s="1074"/>
      <c r="L24" s="1074"/>
    </row>
    <row r="25" spans="1:13" ht="15.75" customHeight="1">
      <c r="A25" s="622" t="s">
        <v>674</v>
      </c>
      <c r="B25" s="642"/>
      <c r="C25" s="635" t="s">
        <v>675</v>
      </c>
      <c r="D25" s="634" t="s">
        <v>676</v>
      </c>
      <c r="E25" s="1078">
        <v>58263333000</v>
      </c>
      <c r="F25" s="1078">
        <v>58223818159</v>
      </c>
      <c r="G25" s="670">
        <v>3370674954.9500003</v>
      </c>
      <c r="H25" s="1078">
        <v>9442654095.4899998</v>
      </c>
      <c r="I25" s="1078">
        <v>14820888452.360006</v>
      </c>
      <c r="J25" s="1126">
        <v>5.7891685250617234E-2</v>
      </c>
      <c r="K25" s="1075">
        <v>0.16217854469288859</v>
      </c>
      <c r="L25" s="1075">
        <v>0.25455026690084998</v>
      </c>
    </row>
    <row r="26" spans="1:13" ht="15.75" customHeight="1">
      <c r="A26" s="622" t="s">
        <v>677</v>
      </c>
      <c r="B26" s="642"/>
      <c r="C26" s="635" t="s">
        <v>678</v>
      </c>
      <c r="D26" s="634" t="s">
        <v>679</v>
      </c>
      <c r="E26" s="1078">
        <v>20452490000</v>
      </c>
      <c r="F26" s="1078">
        <v>22983570231.299999</v>
      </c>
      <c r="G26" s="670">
        <v>822644963.30000019</v>
      </c>
      <c r="H26" s="1078">
        <v>1759430314.6399994</v>
      </c>
      <c r="I26" s="1078">
        <v>3455329019.8100004</v>
      </c>
      <c r="J26" s="1126">
        <v>3.5792740423752245E-2</v>
      </c>
      <c r="K26" s="1075">
        <v>7.6551653939470762E-2</v>
      </c>
      <c r="L26" s="1075">
        <v>0.15033908940328108</v>
      </c>
    </row>
    <row r="27" spans="1:13" ht="21.75" customHeight="1">
      <c r="A27" s="622" t="s">
        <v>680</v>
      </c>
      <c r="B27" s="642" t="s">
        <v>681</v>
      </c>
      <c r="C27" s="624" t="s">
        <v>682</v>
      </c>
      <c r="D27" s="641"/>
      <c r="E27" s="1079">
        <v>24058053000</v>
      </c>
      <c r="F27" s="1079">
        <v>24408982237.600002</v>
      </c>
      <c r="G27" s="671">
        <v>564391225.76999998</v>
      </c>
      <c r="H27" s="1079">
        <v>2052471895.4999995</v>
      </c>
      <c r="I27" s="1079">
        <v>2823955261.3599992</v>
      </c>
      <c r="J27" s="1125">
        <v>2.3122276065267577E-2</v>
      </c>
      <c r="K27" s="1074">
        <v>8.4086746244517216E-2</v>
      </c>
      <c r="L27" s="1074">
        <v>0.11569328183663191</v>
      </c>
    </row>
    <row r="28" spans="1:13" ht="12" customHeight="1">
      <c r="A28" s="622"/>
      <c r="B28" s="642"/>
      <c r="C28" s="633" t="s">
        <v>564</v>
      </c>
      <c r="D28" s="641"/>
      <c r="E28" s="1078"/>
      <c r="F28" s="1078"/>
      <c r="G28" s="670"/>
      <c r="H28" s="1078"/>
      <c r="I28" s="1078"/>
      <c r="J28" s="1126"/>
      <c r="K28" s="1075"/>
      <c r="L28" s="1075"/>
    </row>
    <row r="29" spans="1:13" ht="30" customHeight="1">
      <c r="A29" s="638" t="s">
        <v>683</v>
      </c>
      <c r="B29" s="642"/>
      <c r="C29" s="639" t="s">
        <v>684</v>
      </c>
      <c r="D29" s="643" t="s">
        <v>685</v>
      </c>
      <c r="E29" s="1078">
        <v>16909039000</v>
      </c>
      <c r="F29" s="1078">
        <v>17700882087.09</v>
      </c>
      <c r="G29" s="670">
        <v>525106924.29999995</v>
      </c>
      <c r="H29" s="1078">
        <v>1934778741.96</v>
      </c>
      <c r="I29" s="1078">
        <v>2498528093.7700005</v>
      </c>
      <c r="J29" s="1126">
        <v>2.9665579473182446E-2</v>
      </c>
      <c r="K29" s="1075">
        <v>0.10930408622805955</v>
      </c>
      <c r="L29" s="1075">
        <v>0.1411527449014692</v>
      </c>
    </row>
    <row r="30" spans="1:13" ht="47.25" customHeight="1">
      <c r="A30" s="638" t="s">
        <v>686</v>
      </c>
      <c r="B30" s="642"/>
      <c r="C30" s="639" t="s">
        <v>687</v>
      </c>
      <c r="D30" s="643" t="s">
        <v>688</v>
      </c>
      <c r="E30" s="1078">
        <v>40009000</v>
      </c>
      <c r="F30" s="1078">
        <v>148835898.03</v>
      </c>
      <c r="G30" s="670">
        <v>6055.61</v>
      </c>
      <c r="H30" s="1078">
        <v>2238140.84</v>
      </c>
      <c r="I30" s="1078">
        <v>64612480.699999996</v>
      </c>
      <c r="J30" s="1126">
        <v>4.0686488139974171E-5</v>
      </c>
      <c r="K30" s="1075">
        <v>1.5037641252037668E-2</v>
      </c>
      <c r="L30" s="1075">
        <v>0.4341189293390525</v>
      </c>
      <c r="M30" s="644"/>
    </row>
    <row r="31" spans="1:13" ht="30">
      <c r="A31" s="638" t="s">
        <v>689</v>
      </c>
      <c r="B31" s="642"/>
      <c r="C31" s="639" t="s">
        <v>690</v>
      </c>
      <c r="D31" s="643" t="s">
        <v>691</v>
      </c>
      <c r="E31" s="1078">
        <v>20150000</v>
      </c>
      <c r="F31" s="1078">
        <v>75574397.599999994</v>
      </c>
      <c r="G31" s="670"/>
      <c r="H31" s="1078">
        <v>6639917.3899999997</v>
      </c>
      <c r="I31" s="1078">
        <v>10777890.030000001</v>
      </c>
      <c r="J31" s="1126">
        <v>0</v>
      </c>
      <c r="K31" s="1075">
        <v>8.7859349209023663E-2</v>
      </c>
      <c r="L31" s="1075">
        <v>0.14261297968983086</v>
      </c>
    </row>
    <row r="32" spans="1:13" ht="21.75" customHeight="1">
      <c r="A32" s="638" t="s">
        <v>692</v>
      </c>
      <c r="B32" s="645" t="s">
        <v>693</v>
      </c>
      <c r="C32" s="646" t="s">
        <v>694</v>
      </c>
      <c r="D32" s="647"/>
      <c r="E32" s="1077">
        <v>27599900000</v>
      </c>
      <c r="F32" s="1077">
        <v>27599905000</v>
      </c>
      <c r="G32" s="658">
        <v>3637611105.4899998</v>
      </c>
      <c r="H32" s="1077">
        <v>4542075831.9799995</v>
      </c>
      <c r="I32" s="1077">
        <v>5822827122.6300001</v>
      </c>
      <c r="J32" s="1125">
        <v>0.1317979574744913</v>
      </c>
      <c r="K32" s="1074">
        <v>0.16456853137646668</v>
      </c>
      <c r="L32" s="1074">
        <v>0.21097272337096812</v>
      </c>
    </row>
    <row r="33" spans="1:14" ht="21.75" customHeight="1">
      <c r="A33" s="638" t="s">
        <v>695</v>
      </c>
      <c r="B33" s="645" t="s">
        <v>696</v>
      </c>
      <c r="C33" s="646" t="s">
        <v>697</v>
      </c>
      <c r="D33" s="647"/>
      <c r="E33" s="1079">
        <v>23327650000</v>
      </c>
      <c r="F33" s="1079">
        <v>21372907956.959999</v>
      </c>
      <c r="G33" s="671">
        <v>3547050169.4799995</v>
      </c>
      <c r="H33" s="1079">
        <v>5739182921.4699993</v>
      </c>
      <c r="I33" s="1079">
        <v>7022972606.3800001</v>
      </c>
      <c r="J33" s="1125">
        <v>0.16596011065143418</v>
      </c>
      <c r="K33" s="1074">
        <v>0.26852606734784812</v>
      </c>
      <c r="L33" s="1074">
        <v>0.32859228236619054</v>
      </c>
    </row>
    <row r="34" spans="1:14" ht="21.75" customHeight="1">
      <c r="A34" s="638" t="s">
        <v>698</v>
      </c>
      <c r="B34" s="648" t="s">
        <v>699</v>
      </c>
      <c r="C34" s="649" t="s">
        <v>700</v>
      </c>
      <c r="D34" s="650"/>
      <c r="E34" s="1080">
        <v>10475682000</v>
      </c>
      <c r="F34" s="1080">
        <v>10488336282.000004</v>
      </c>
      <c r="G34" s="672">
        <v>562204724.34000003</v>
      </c>
      <c r="H34" s="1080">
        <v>1238693898.5499969</v>
      </c>
      <c r="I34" s="1080">
        <v>1974338867.4100039</v>
      </c>
      <c r="J34" s="1174">
        <v>5.3602850750013718E-2</v>
      </c>
      <c r="K34" s="1076">
        <v>0.11810203880245841</v>
      </c>
      <c r="L34" s="1076">
        <v>0.18824137730960705</v>
      </c>
    </row>
    <row r="35" spans="1:14" s="781" customFormat="1" ht="14.25">
      <c r="E35" s="782"/>
    </row>
    <row r="36" spans="1:14" s="781" customFormat="1" ht="14.25">
      <c r="E36" s="782"/>
    </row>
    <row r="37" spans="1:14" s="781" customFormat="1" ht="14.25">
      <c r="E37" s="782"/>
    </row>
    <row r="38" spans="1:14" ht="15.75">
      <c r="B38" s="600"/>
      <c r="C38" s="601"/>
      <c r="D38" s="602"/>
      <c r="E38" s="99" t="s">
        <v>227</v>
      </c>
      <c r="F38" s="928" t="s">
        <v>516</v>
      </c>
      <c r="G38" s="603" t="s">
        <v>229</v>
      </c>
      <c r="H38" s="604"/>
      <c r="I38" s="604"/>
      <c r="J38" s="604" t="s">
        <v>433</v>
      </c>
      <c r="K38" s="604"/>
      <c r="L38" s="605"/>
    </row>
    <row r="39" spans="1:14" ht="15.75">
      <c r="B39" s="606" t="s">
        <v>3</v>
      </c>
      <c r="C39" s="607"/>
      <c r="D39" s="608"/>
      <c r="E39" s="102" t="s">
        <v>228</v>
      </c>
      <c r="F39" s="929" t="s">
        <v>519</v>
      </c>
      <c r="G39" s="610"/>
      <c r="H39" s="610"/>
      <c r="I39" s="610"/>
      <c r="J39" s="610"/>
      <c r="K39" s="783"/>
      <c r="L39" s="783"/>
    </row>
    <row r="40" spans="1:14" ht="15.75">
      <c r="B40" s="611"/>
      <c r="C40" s="598"/>
      <c r="D40" s="612"/>
      <c r="E40" s="105" t="s">
        <v>743</v>
      </c>
      <c r="F40" s="609"/>
      <c r="G40" s="613" t="s">
        <v>751</v>
      </c>
      <c r="H40" s="614" t="s">
        <v>752</v>
      </c>
      <c r="I40" s="614" t="s">
        <v>753</v>
      </c>
      <c r="J40" s="1102" t="s">
        <v>531</v>
      </c>
      <c r="K40" s="1103" t="s">
        <v>456</v>
      </c>
      <c r="L40" s="1103" t="s">
        <v>765</v>
      </c>
    </row>
    <row r="41" spans="1:14">
      <c r="B41" s="616"/>
      <c r="C41" s="617"/>
      <c r="D41" s="618"/>
      <c r="E41" s="1574" t="s">
        <v>646</v>
      </c>
      <c r="F41" s="1575"/>
      <c r="G41" s="1575"/>
      <c r="H41" s="1575"/>
      <c r="I41" s="1576"/>
      <c r="J41" s="784"/>
      <c r="K41" s="784"/>
      <c r="L41" s="784"/>
    </row>
    <row r="42" spans="1:14">
      <c r="B42" s="1577">
        <v>1</v>
      </c>
      <c r="C42" s="1578"/>
      <c r="D42" s="1578"/>
      <c r="E42" s="1155">
        <v>2</v>
      </c>
      <c r="F42" s="620">
        <v>3</v>
      </c>
      <c r="G42" s="620">
        <v>4</v>
      </c>
      <c r="H42" s="621">
        <v>5</v>
      </c>
      <c r="I42" s="621">
        <v>6</v>
      </c>
      <c r="J42" s="710">
        <v>7</v>
      </c>
      <c r="K42" s="894">
        <v>8</v>
      </c>
      <c r="L42" s="710">
        <v>9</v>
      </c>
    </row>
    <row r="43" spans="1:14" ht="15.75">
      <c r="B43" s="623" t="s">
        <v>648</v>
      </c>
      <c r="C43" s="624"/>
      <c r="D43" s="625"/>
      <c r="E43" s="1131">
        <v>435340000000</v>
      </c>
      <c r="F43" s="1131">
        <v>435340000000.00018</v>
      </c>
      <c r="G43" s="1131">
        <v>148522813926.77008</v>
      </c>
      <c r="H43" s="1131"/>
      <c r="I43" s="1131"/>
      <c r="J43" s="892">
        <v>0.34116509837545372</v>
      </c>
      <c r="K43" s="653"/>
      <c r="L43" s="653"/>
    </row>
    <row r="44" spans="1:14" ht="15.75">
      <c r="B44" s="627" t="s">
        <v>536</v>
      </c>
      <c r="C44" s="628"/>
      <c r="D44" s="625"/>
      <c r="E44" s="1079"/>
      <c r="F44" s="1079"/>
      <c r="G44" s="1079"/>
      <c r="H44" s="1079"/>
      <c r="I44" s="1079"/>
      <c r="J44" s="1125"/>
      <c r="K44" s="1074"/>
      <c r="L44" s="1074"/>
      <c r="N44" s="669"/>
    </row>
    <row r="45" spans="1:14" ht="15.75">
      <c r="B45" s="629" t="s">
        <v>622</v>
      </c>
      <c r="C45" s="630" t="s">
        <v>650</v>
      </c>
      <c r="D45" s="631"/>
      <c r="E45" s="1079">
        <v>235893971000</v>
      </c>
      <c r="F45" s="1079">
        <v>236439727815.50018</v>
      </c>
      <c r="G45" s="1079">
        <v>86267084104.850067</v>
      </c>
      <c r="H45" s="1079"/>
      <c r="I45" s="1079"/>
      <c r="J45" s="1125">
        <v>0.36485866779616</v>
      </c>
      <c r="K45" s="1074"/>
      <c r="L45" s="1074"/>
      <c r="N45" s="669"/>
    </row>
    <row r="46" spans="1:14">
      <c r="B46" s="632"/>
      <c r="C46" s="633" t="s">
        <v>564</v>
      </c>
      <c r="D46" s="634"/>
      <c r="E46" s="1078"/>
      <c r="F46" s="1078"/>
      <c r="G46" s="1078"/>
      <c r="H46" s="1078"/>
      <c r="I46" s="1078"/>
      <c r="J46" s="1126"/>
      <c r="K46" s="1075"/>
      <c r="L46" s="1075"/>
    </row>
    <row r="47" spans="1:14">
      <c r="B47" s="632"/>
      <c r="C47" s="635" t="s">
        <v>652</v>
      </c>
      <c r="D47" s="634" t="s">
        <v>653</v>
      </c>
      <c r="E47" s="1078">
        <v>66697426000</v>
      </c>
      <c r="F47" s="1078">
        <v>66697426000</v>
      </c>
      <c r="G47" s="1078">
        <v>28174603040</v>
      </c>
      <c r="H47" s="1078"/>
      <c r="I47" s="1078"/>
      <c r="J47" s="1126">
        <v>0.4224241433245115</v>
      </c>
      <c r="K47" s="1075"/>
      <c r="L47" s="1075"/>
    </row>
    <row r="48" spans="1:14">
      <c r="B48" s="632"/>
      <c r="C48" s="635" t="s">
        <v>655</v>
      </c>
      <c r="D48" s="634" t="s">
        <v>656</v>
      </c>
      <c r="E48" s="1078">
        <v>52612361000</v>
      </c>
      <c r="F48" s="1078">
        <v>52612361000</v>
      </c>
      <c r="G48" s="1078">
        <v>20320127043.73</v>
      </c>
      <c r="H48" s="1078"/>
      <c r="I48" s="1078"/>
      <c r="J48" s="1126">
        <v>0.38622343984391805</v>
      </c>
      <c r="K48" s="1075"/>
      <c r="L48" s="1075"/>
    </row>
    <row r="49" spans="2:12">
      <c r="B49" s="632"/>
      <c r="C49" s="635"/>
      <c r="D49" s="634" t="s">
        <v>564</v>
      </c>
      <c r="E49" s="1078"/>
      <c r="F49" s="1078"/>
      <c r="G49" s="1078"/>
      <c r="H49" s="1078"/>
      <c r="I49" s="1078"/>
      <c r="J49" s="1126"/>
      <c r="K49" s="1075"/>
      <c r="L49" s="1075"/>
    </row>
    <row r="50" spans="2:12">
      <c r="B50" s="636"/>
      <c r="C50" s="635"/>
      <c r="D50" s="634" t="s">
        <v>658</v>
      </c>
      <c r="E50" s="1078">
        <v>33522023000</v>
      </c>
      <c r="F50" s="1078">
        <v>33522023000</v>
      </c>
      <c r="G50" s="1078">
        <v>13955731893.68</v>
      </c>
      <c r="H50" s="1078"/>
      <c r="I50" s="1078"/>
      <c r="J50" s="1126">
        <v>0.4163153248143765</v>
      </c>
      <c r="K50" s="1075"/>
      <c r="L50" s="1075"/>
    </row>
    <row r="51" spans="2:12">
      <c r="B51" s="632"/>
      <c r="C51" s="635"/>
      <c r="D51" s="637" t="s">
        <v>660</v>
      </c>
      <c r="E51" s="1078">
        <v>17627638000</v>
      </c>
      <c r="F51" s="1078">
        <v>17627638000</v>
      </c>
      <c r="G51" s="1078">
        <v>5913758484.0500002</v>
      </c>
      <c r="H51" s="1078"/>
      <c r="I51" s="1078"/>
      <c r="J51" s="1126">
        <v>0.33548218337873742</v>
      </c>
      <c r="K51" s="1075"/>
      <c r="L51" s="1075"/>
    </row>
    <row r="52" spans="2:12" ht="45">
      <c r="B52" s="632"/>
      <c r="C52" s="639" t="s">
        <v>662</v>
      </c>
      <c r="D52" s="640" t="s">
        <v>663</v>
      </c>
      <c r="E52" s="1078">
        <v>58931034000</v>
      </c>
      <c r="F52" s="1078">
        <v>60082975314.589996</v>
      </c>
      <c r="G52" s="1078">
        <v>21344365486.799999</v>
      </c>
      <c r="H52" s="1078"/>
      <c r="I52" s="1078"/>
      <c r="J52" s="1126">
        <v>0.35524814433776769</v>
      </c>
      <c r="K52" s="1075"/>
      <c r="L52" s="1075"/>
    </row>
    <row r="53" spans="2:12" ht="30">
      <c r="B53" s="632"/>
      <c r="C53" s="639" t="s">
        <v>665</v>
      </c>
      <c r="D53" s="640" t="s">
        <v>666</v>
      </c>
      <c r="E53" s="1078">
        <v>3184860000</v>
      </c>
      <c r="F53" s="1078">
        <v>3398078701.7999997</v>
      </c>
      <c r="G53" s="1078">
        <v>1220370887.47</v>
      </c>
      <c r="H53" s="1078"/>
      <c r="I53" s="1078"/>
      <c r="J53" s="1126">
        <v>0.35913555704979877</v>
      </c>
      <c r="K53" s="1075"/>
      <c r="L53" s="1075"/>
    </row>
    <row r="54" spans="2:12" ht="30">
      <c r="B54" s="632"/>
      <c r="C54" s="639" t="s">
        <v>668</v>
      </c>
      <c r="D54" s="640" t="s">
        <v>742</v>
      </c>
      <c r="E54" s="1078">
        <v>20276325000</v>
      </c>
      <c r="F54" s="1078">
        <v>20277150400</v>
      </c>
      <c r="G54" s="1078">
        <v>6856793427</v>
      </c>
      <c r="H54" s="1078"/>
      <c r="I54" s="1078"/>
      <c r="J54" s="1126">
        <v>0.3381536996934244</v>
      </c>
      <c r="K54" s="1075"/>
      <c r="L54" s="1075"/>
    </row>
    <row r="55" spans="2:12" ht="15.75">
      <c r="B55" s="623" t="s">
        <v>637</v>
      </c>
      <c r="C55" s="624" t="s">
        <v>670</v>
      </c>
      <c r="D55" s="641"/>
      <c r="E55" s="1079">
        <v>26270074000</v>
      </c>
      <c r="F55" s="1079">
        <v>26165324392.48</v>
      </c>
      <c r="G55" s="1079">
        <v>8787762060.3399849</v>
      </c>
      <c r="H55" s="1079"/>
      <c r="I55" s="1079"/>
      <c r="J55" s="1125">
        <v>0.33585526892476125</v>
      </c>
      <c r="K55" s="1074"/>
      <c r="L55" s="1074"/>
    </row>
    <row r="56" spans="2:12" ht="15.75">
      <c r="B56" s="642" t="s">
        <v>672</v>
      </c>
      <c r="C56" s="624" t="s">
        <v>673</v>
      </c>
      <c r="D56" s="641"/>
      <c r="E56" s="1079">
        <v>87714670000</v>
      </c>
      <c r="F56" s="1079">
        <v>88864816315.459961</v>
      </c>
      <c r="G56" s="1079">
        <v>26628750436.49004</v>
      </c>
      <c r="H56" s="1079"/>
      <c r="I56" s="1079"/>
      <c r="J56" s="1125">
        <v>0.29965459380415543</v>
      </c>
      <c r="K56" s="1074"/>
      <c r="L56" s="1074"/>
    </row>
    <row r="57" spans="2:12" ht="15.75">
      <c r="B57" s="642"/>
      <c r="C57" s="633" t="s">
        <v>564</v>
      </c>
      <c r="D57" s="641"/>
      <c r="E57" s="1078"/>
      <c r="F57" s="1078"/>
      <c r="G57" s="1078"/>
      <c r="H57" s="1078"/>
      <c r="I57" s="1078"/>
      <c r="J57" s="1125"/>
      <c r="K57" s="1074"/>
      <c r="L57" s="1074"/>
    </row>
    <row r="58" spans="2:12" ht="15.75">
      <c r="B58" s="642"/>
      <c r="C58" s="635" t="s">
        <v>675</v>
      </c>
      <c r="D58" s="634" t="s">
        <v>676</v>
      </c>
      <c r="E58" s="1078">
        <v>58263333000</v>
      </c>
      <c r="F58" s="1078">
        <v>58223818159</v>
      </c>
      <c r="G58" s="1078">
        <v>19509857618.229996</v>
      </c>
      <c r="H58" s="1078"/>
      <c r="I58" s="1078"/>
      <c r="J58" s="1126">
        <v>0.33508378933431804</v>
      </c>
      <c r="K58" s="1075"/>
      <c r="L58" s="1075"/>
    </row>
    <row r="59" spans="2:12" ht="15.75">
      <c r="B59" s="642"/>
      <c r="C59" s="635" t="s">
        <v>678</v>
      </c>
      <c r="D59" s="634" t="s">
        <v>679</v>
      </c>
      <c r="E59" s="1078">
        <v>20452490000</v>
      </c>
      <c r="F59" s="1078">
        <v>22983570231.299999</v>
      </c>
      <c r="G59" s="1078">
        <v>5221684859.909996</v>
      </c>
      <c r="H59" s="1078"/>
      <c r="I59" s="1078"/>
      <c r="J59" s="1126">
        <v>0.22719206839322484</v>
      </c>
      <c r="K59" s="1075"/>
      <c r="L59" s="1075"/>
    </row>
    <row r="60" spans="2:12" ht="15.75">
      <c r="B60" s="642" t="s">
        <v>681</v>
      </c>
      <c r="C60" s="624" t="s">
        <v>682</v>
      </c>
      <c r="D60" s="641"/>
      <c r="E60" s="1079">
        <v>24058053000</v>
      </c>
      <c r="F60" s="1079">
        <v>24408982237.600002</v>
      </c>
      <c r="G60" s="1079">
        <v>3974662474.3399978</v>
      </c>
      <c r="H60" s="1079"/>
      <c r="I60" s="1079"/>
      <c r="J60" s="1125">
        <v>0.16283605910521584</v>
      </c>
      <c r="K60" s="1074"/>
      <c r="L60" s="1074"/>
    </row>
    <row r="61" spans="2:12" ht="15.75">
      <c r="B61" s="642"/>
      <c r="C61" s="633" t="s">
        <v>564</v>
      </c>
      <c r="D61" s="641"/>
      <c r="E61" s="1078"/>
      <c r="F61" s="1078"/>
      <c r="G61" s="1078"/>
      <c r="H61" s="1078"/>
      <c r="I61" s="1078"/>
      <c r="J61" s="1126"/>
      <c r="K61" s="1075"/>
      <c r="L61" s="1075"/>
    </row>
    <row r="62" spans="2:12" ht="30">
      <c r="B62" s="642"/>
      <c r="C62" s="639" t="s">
        <v>684</v>
      </c>
      <c r="D62" s="643" t="s">
        <v>685</v>
      </c>
      <c r="E62" s="1078">
        <v>16909039000</v>
      </c>
      <c r="F62" s="1078">
        <v>17700882087.09</v>
      </c>
      <c r="G62" s="1078">
        <v>3139571366.139998</v>
      </c>
      <c r="H62" s="1078"/>
      <c r="I62" s="1078"/>
      <c r="J62" s="1126">
        <v>0.17736807412721087</v>
      </c>
      <c r="K62" s="1075"/>
      <c r="L62" s="1075"/>
    </row>
    <row r="63" spans="2:12" ht="45">
      <c r="B63" s="642"/>
      <c r="C63" s="639" t="s">
        <v>687</v>
      </c>
      <c r="D63" s="643" t="s">
        <v>688</v>
      </c>
      <c r="E63" s="1078">
        <v>40009000</v>
      </c>
      <c r="F63" s="1078">
        <v>148835898.03</v>
      </c>
      <c r="G63" s="1078">
        <v>75454310.25</v>
      </c>
      <c r="H63" s="1078"/>
      <c r="I63" s="1078"/>
      <c r="J63" s="1126">
        <v>0.50696311339345768</v>
      </c>
      <c r="K63" s="1075"/>
      <c r="L63" s="1075"/>
    </row>
    <row r="64" spans="2:12" ht="30">
      <c r="B64" s="642"/>
      <c r="C64" s="639" t="s">
        <v>690</v>
      </c>
      <c r="D64" s="643" t="s">
        <v>691</v>
      </c>
      <c r="E64" s="1078">
        <v>20150000</v>
      </c>
      <c r="F64" s="1078">
        <v>75574397.599999994</v>
      </c>
      <c r="G64" s="1078">
        <v>12574420.890000001</v>
      </c>
      <c r="H64" s="1078"/>
      <c r="I64" s="1078"/>
      <c r="J64" s="1126">
        <v>0.16638466583027056</v>
      </c>
      <c r="K64" s="1075"/>
      <c r="L64" s="1075"/>
    </row>
    <row r="65" spans="2:12" ht="15.75">
      <c r="B65" s="645" t="s">
        <v>693</v>
      </c>
      <c r="C65" s="646" t="s">
        <v>694</v>
      </c>
      <c r="D65" s="647"/>
      <c r="E65" s="1077">
        <v>27599900000</v>
      </c>
      <c r="F65" s="1077">
        <v>27599905000</v>
      </c>
      <c r="G65" s="1077">
        <v>11258891874.92</v>
      </c>
      <c r="H65" s="1077"/>
      <c r="I65" s="1077"/>
      <c r="J65" s="1125">
        <v>0.40793226914802788</v>
      </c>
      <c r="K65" s="1074"/>
      <c r="L65" s="1074"/>
    </row>
    <row r="66" spans="2:12" ht="15.75">
      <c r="B66" s="645" t="s">
        <v>696</v>
      </c>
      <c r="C66" s="646" t="s">
        <v>697</v>
      </c>
      <c r="D66" s="647"/>
      <c r="E66" s="1079">
        <v>23327650000</v>
      </c>
      <c r="F66" s="1079">
        <v>21372907956.959999</v>
      </c>
      <c r="G66" s="1079">
        <v>8967316182.7700005</v>
      </c>
      <c r="H66" s="1079"/>
      <c r="I66" s="1079"/>
      <c r="J66" s="1125">
        <v>0.41956462830551944</v>
      </c>
      <c r="K66" s="1074"/>
      <c r="L66" s="1074"/>
    </row>
    <row r="67" spans="2:12" ht="15.75">
      <c r="B67" s="648" t="s">
        <v>699</v>
      </c>
      <c r="C67" s="649" t="s">
        <v>700</v>
      </c>
      <c r="D67" s="650"/>
      <c r="E67" s="1080">
        <v>10475682000</v>
      </c>
      <c r="F67" s="1080">
        <v>10488336282.000004</v>
      </c>
      <c r="G67" s="1080">
        <v>2638346793.0599971</v>
      </c>
      <c r="H67" s="1080"/>
      <c r="I67" s="1080"/>
      <c r="J67" s="1174">
        <v>0.25155055312136643</v>
      </c>
      <c r="K67" s="1076"/>
      <c r="L67" s="1076"/>
    </row>
  </sheetData>
  <mergeCells count="5">
    <mergeCell ref="B2:L2"/>
    <mergeCell ref="E8:I8"/>
    <mergeCell ref="B9:D9"/>
    <mergeCell ref="E41:I41"/>
    <mergeCell ref="B42:D42"/>
  </mergeCells>
  <conditionalFormatting sqref="J10:J11">
    <cfRule type="containsErrors" dxfId="11" priority="23">
      <formula>ISERROR(J10)</formula>
    </cfRule>
  </conditionalFormatting>
  <conditionalFormatting sqref="K10:K11">
    <cfRule type="containsErrors" dxfId="10" priority="22">
      <formula>ISERROR(K10)</formula>
    </cfRule>
  </conditionalFormatting>
  <conditionalFormatting sqref="L10:L11">
    <cfRule type="containsErrors" dxfId="9" priority="13">
      <formula>ISERROR(L10)</formula>
    </cfRule>
  </conditionalFormatting>
  <conditionalFormatting sqref="J43:J44">
    <cfRule type="containsErrors" dxfId="8" priority="6">
      <formula>ISERROR(J43)</formula>
    </cfRule>
  </conditionalFormatting>
  <conditionalFormatting sqref="K43:K44">
    <cfRule type="containsErrors" dxfId="7" priority="5">
      <formula>ISERROR(K43)</formula>
    </cfRule>
  </conditionalFormatting>
  <conditionalFormatting sqref="L43:L44">
    <cfRule type="containsErrors" dxfId="6" priority="4">
      <formula>ISERROR(L43)</formula>
    </cfRule>
  </conditionalFormatting>
  <conditionalFormatting sqref="J12:J34">
    <cfRule type="containsErrors" dxfId="5" priority="9">
      <formula>ISERROR(J12)</formula>
    </cfRule>
  </conditionalFormatting>
  <conditionalFormatting sqref="K12:K34">
    <cfRule type="containsErrors" dxfId="4" priority="8">
      <formula>ISERROR(K12)</formula>
    </cfRule>
  </conditionalFormatting>
  <conditionalFormatting sqref="L12:L34">
    <cfRule type="containsErrors" dxfId="3" priority="7">
      <formula>ISERROR(L12)</formula>
    </cfRule>
  </conditionalFormatting>
  <conditionalFormatting sqref="J45:J67">
    <cfRule type="containsErrors" dxfId="2" priority="3">
      <formula>ISERROR(J45)</formula>
    </cfRule>
  </conditionalFormatting>
  <conditionalFormatting sqref="K45:K67">
    <cfRule type="containsErrors" dxfId="1" priority="2">
      <formula>ISERROR(K45)</formula>
    </cfRule>
  </conditionalFormatting>
  <conditionalFormatting sqref="L45:L67">
    <cfRule type="containsErrors" dxfId="0" priority="1">
      <formula>ISERROR(L45)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0" fitToWidth="0" fitToHeight="4" orientation="landscape" useFirstPageNumber="1" r:id="rId1"/>
  <headerFooter alignWithMargins="0">
    <oddHeader>&amp;C&amp;"Helv,Standardowy"&amp;12- &amp;P -</oddHead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   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   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styczeń - kwiecień 2020 r.</dc:title>
  <cp:lastPrinted>2020-06-01T13:05:30Z</cp:lastPrinted>
  <dcterms:created xsi:type="dcterms:W3CDTF">2019-07-31T09:18:36Z</dcterms:created>
  <dcterms:modified xsi:type="dcterms:W3CDTF">2020-06-08T11:46:19Z</dcterms:modified>
</cp:coreProperties>
</file>