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5825" windowWidth="25230" windowHeight="1170" tabRatio="933"/>
  </bookViews>
  <sheets>
    <sheet name="INFO" sheetId="28" r:id="rId1"/>
    <sheet name="SKUP_SEUROP_tyg" sheetId="1" r:id="rId2"/>
    <sheet name="Ceny_żywiec_tyg" sheetId="10609" r:id="rId3"/>
    <sheet name="Sprzedaż_Półtusz_tyg" sheetId="111" r:id="rId4"/>
    <sheet name="Sprzed_elementy_przetw_tyg" sheetId="10112" r:id="rId5"/>
    <sheet name="prosieta_Polska_tyg" sheetId="274" r:id="rId6"/>
    <sheet name="prosieta_targi " sheetId="2304" r:id="rId7"/>
    <sheet name="prosieta_wojew" sheetId="10529" r:id="rId8"/>
    <sheet name="Ceny_UE" sheetId="10608" r:id="rId9"/>
    <sheet name="Handel_ZESTAWIENIA_I-VII_2018" sheetId="10630" r:id="rId10"/>
    <sheet name="CENY_WRZESIEN_2018" sheetId="10629" r:id="rId11"/>
    <sheet name="Handel zagr. wg krajów 7_18" sheetId="10631" r:id="rId12"/>
    <sheet name="HANDEL_2017_kod0203_OSTATECZNE" sheetId="10634" r:id="rId13"/>
    <sheet name="HANDEL_2017_kod0103_OSTATECZNE" sheetId="10633" r:id="rId14"/>
    <sheet name="UBOJE_wgGUS" sheetId="10635" r:id="rId15"/>
    <sheet name="Ceny zakupu_ZSRIR" sheetId="10637" r:id="rId16"/>
    <sheet name="Ceny_TYG_żywiec" sheetId="10636" r:id="rId17"/>
    <sheet name="Ceny_miesieczneUE_VIII_2018 " sheetId="10628" r:id="rId18"/>
    <sheet name="Arkusz5" sheetId="10632" r:id="rId19"/>
  </sheets>
  <externalReferences>
    <externalReference r:id="rId20"/>
  </externalReferences>
  <definedNames>
    <definedName name="\a">#N/A</definedName>
    <definedName name="\s" localSheetId="15">#REF!</definedName>
    <definedName name="\s" localSheetId="17">#REF!</definedName>
    <definedName name="\s" localSheetId="10">#REF!</definedName>
    <definedName name="\s" localSheetId="2">#REF!</definedName>
    <definedName name="\s" localSheetId="11">#REF!</definedName>
    <definedName name="\s" localSheetId="13">#REF!</definedName>
    <definedName name="\s" localSheetId="12">#REF!</definedName>
    <definedName name="\s" localSheetId="9">#REF!</definedName>
    <definedName name="\s">#REF!</definedName>
    <definedName name="_17_11_2011" localSheetId="17">#REF!</definedName>
    <definedName name="_17_11_2011" localSheetId="2">#REF!</definedName>
    <definedName name="_17_11_2011" localSheetId="11">#REF!</definedName>
    <definedName name="_17_11_2011">#REF!</definedName>
    <definedName name="_7_11_2011" localSheetId="17">#REF!</definedName>
    <definedName name="_7_11_2011" localSheetId="2">#REF!</definedName>
    <definedName name="_7_11_2011" localSheetId="11">#REF!</definedName>
    <definedName name="_7_11_2011" localSheetId="13">#REF!</definedName>
    <definedName name="_7_11_2011" localSheetId="12">#REF!</definedName>
    <definedName name="_7_11_2011">#REF!</definedName>
    <definedName name="_A" localSheetId="15">#REF!</definedName>
    <definedName name="_A" localSheetId="17">#REF!</definedName>
    <definedName name="_A" localSheetId="11">#REF!</definedName>
    <definedName name="_A" localSheetId="13">#REF!</definedName>
    <definedName name="_A" localSheetId="12">#REF!</definedName>
    <definedName name="_A" localSheetId="9">#REF!</definedName>
    <definedName name="_A">#REF!</definedName>
    <definedName name="_xlnm._FilterDatabase" localSheetId="16" hidden="1">Ceny_TYG_żywiec!$G$5:$L$5</definedName>
    <definedName name="_xlnm._FilterDatabase" localSheetId="9" hidden="1">'Handel_ZESTAWIENIA_I-VII_2018'!#REF!</definedName>
    <definedName name="_xlnm._FilterDatabase" localSheetId="6" hidden="1">'prosieta_targi '!$B$4:$F$4</definedName>
    <definedName name="_xlnm._FilterDatabase" localSheetId="3" hidden="1">Sprzedaż_Półtusz_tyg!$B$7:$E$48</definedName>
    <definedName name="_Toc93480291" localSheetId="4">Sprzed_elementy_przetw_tyg!$B$47</definedName>
    <definedName name="_Toc93480292" localSheetId="4">Sprzed_elementy_przetw_tyg!$B$48</definedName>
    <definedName name="_Toc93480293" localSheetId="4">Sprzed_elementy_przetw_tyg!$B$52</definedName>
    <definedName name="AllPerc" localSheetId="17">#REF!,#REF!</definedName>
    <definedName name="AllPerc" localSheetId="8">#REF!,#REF!</definedName>
    <definedName name="AllPerc" localSheetId="10">#REF!,#REF!</definedName>
    <definedName name="AllPerc" localSheetId="2">#REF!,#REF!</definedName>
    <definedName name="AllPerc" localSheetId="11">#REF!,#REF!</definedName>
    <definedName name="AllPerc" localSheetId="13">#REF!,#REF!</definedName>
    <definedName name="AllPerc" localSheetId="12">#REF!,#REF!</definedName>
    <definedName name="AllPerc">#REF!,#REF!</definedName>
    <definedName name="BothPerc" localSheetId="17">#REF!</definedName>
    <definedName name="BothPerc" localSheetId="8">#REF!</definedName>
    <definedName name="BothPerc" localSheetId="10">#REF!</definedName>
    <definedName name="BothPerc" localSheetId="2">#REF!</definedName>
    <definedName name="BothPerc" localSheetId="11">#REF!</definedName>
    <definedName name="BothPerc" localSheetId="13">#REF!</definedName>
    <definedName name="BothPerc" localSheetId="12">#REF!</definedName>
    <definedName name="BothPerc">#REF!</definedName>
    <definedName name="ColPre" localSheetId="17">#REF!</definedName>
    <definedName name="ColPre" localSheetId="2">#REF!</definedName>
    <definedName name="ColPre" localSheetId="11">#REF!</definedName>
    <definedName name="ColPre" localSheetId="13">#REF!</definedName>
    <definedName name="ColPre" localSheetId="12">#REF!</definedName>
    <definedName name="ColPre">#REF!</definedName>
    <definedName name="CurShe" localSheetId="17">#REF!</definedName>
    <definedName name="CurShe" localSheetId="11">#REF!</definedName>
    <definedName name="CurShe" localSheetId="13">#REF!</definedName>
    <definedName name="CurShe" localSheetId="12">#REF!</definedName>
    <definedName name="CurShe">#REF!</definedName>
    <definedName name="FirstPerc" localSheetId="17">#REF!</definedName>
    <definedName name="FirstPerc" localSheetId="11">#REF!</definedName>
    <definedName name="FirstPerc" localSheetId="13">#REF!</definedName>
    <definedName name="FirstPerc" localSheetId="12">#REF!</definedName>
    <definedName name="FirstPerc">#REF!</definedName>
    <definedName name="gg" localSheetId="17">#REF!</definedName>
    <definedName name="gg" localSheetId="11">#REF!</definedName>
    <definedName name="gg" localSheetId="13">#REF!</definedName>
    <definedName name="gg" localSheetId="12">#REF!</definedName>
    <definedName name="gg">#REF!</definedName>
    <definedName name="jose" localSheetId="17">#REF!</definedName>
    <definedName name="jose" localSheetId="11">#REF!</definedName>
    <definedName name="jose" localSheetId="13">#REF!</definedName>
    <definedName name="jose" localSheetId="12">#REF!</definedName>
    <definedName name="jose">#REF!</definedName>
    <definedName name="Last5" localSheetId="17">#REF!</definedName>
    <definedName name="Last5" localSheetId="11">#REF!</definedName>
    <definedName name="Last5" localSheetId="13">#REF!</definedName>
    <definedName name="Last5" localSheetId="12">#REF!</definedName>
    <definedName name="Last5">#REF!</definedName>
    <definedName name="MaxDate">'[1]Amis Exchange rate'!$D$2</definedName>
    <definedName name="MonPre" localSheetId="17">#REF!</definedName>
    <definedName name="MonPre" localSheetId="8">#REF!</definedName>
    <definedName name="MonPre" localSheetId="10">#REF!</definedName>
    <definedName name="MonPre" localSheetId="2">#REF!</definedName>
    <definedName name="MonPre" localSheetId="11">#REF!</definedName>
    <definedName name="MonPre" localSheetId="13">#REF!</definedName>
    <definedName name="MonPre" localSheetId="12">#REF!</definedName>
    <definedName name="MonPre">#REF!</definedName>
    <definedName name="NumPri" localSheetId="17">#REF!</definedName>
    <definedName name="NumPri" localSheetId="2">#REF!</definedName>
    <definedName name="NumPri" localSheetId="11">#REF!</definedName>
    <definedName name="NumPri" localSheetId="13">#REF!</definedName>
    <definedName name="NumPri" localSheetId="12">#REF!</definedName>
    <definedName name="NumPri">#REF!</definedName>
    <definedName name="_xlnm.Print_Area" localSheetId="15">'Ceny zakupu_ZSRIR'!$A$1:$N$22</definedName>
    <definedName name="_xlnm.Print_Area" localSheetId="17">#REF!</definedName>
    <definedName name="_xlnm.Print_Area" localSheetId="16">#REF!</definedName>
    <definedName name="_xlnm.Print_Area" localSheetId="10">#REF!</definedName>
    <definedName name="_xlnm.Print_Area" localSheetId="2">#REF!</definedName>
    <definedName name="_xlnm.Print_Area" localSheetId="11">#REF!</definedName>
    <definedName name="_xlnm.Print_Area" localSheetId="13">#REF!</definedName>
    <definedName name="_xlnm.Print_Area" localSheetId="12">#REF!</definedName>
    <definedName name="_xlnm.Print_Area" localSheetId="9">#REF!</definedName>
    <definedName name="_xlnm.Print_Area" localSheetId="5">prosieta_Polska_tyg!$A$1:$AA$23</definedName>
    <definedName name="_xlnm.Print_Area" localSheetId="7">prosieta_wojew!$A$1:$M$45</definedName>
    <definedName name="_xlnm.Print_Area" localSheetId="14">UBOJE_wgGUS!$P$1:$AN$48</definedName>
    <definedName name="_xlnm.Print_Area">#REF!</definedName>
    <definedName name="ppp" localSheetId="17">#REF!</definedName>
    <definedName name="ppp" localSheetId="2">#REF!</definedName>
    <definedName name="ppp" localSheetId="11">#REF!</definedName>
    <definedName name="ppp" localSheetId="13">#REF!</definedName>
    <definedName name="ppp" localSheetId="12">#REF!</definedName>
    <definedName name="ppp">#REF!</definedName>
    <definedName name="Prosieta" localSheetId="17">#REF!</definedName>
    <definedName name="Prosieta" localSheetId="2">#REF!</definedName>
    <definedName name="Prosieta" localSheetId="11">#REF!</definedName>
    <definedName name="Prosieta" localSheetId="13">#REF!</definedName>
    <definedName name="Prosieta" localSheetId="12">#REF!</definedName>
    <definedName name="Prosieta" localSheetId="9">#REF!</definedName>
    <definedName name="Prosieta">#REF!</definedName>
    <definedName name="recap" localSheetId="17">#REF!</definedName>
    <definedName name="recap" localSheetId="16">#REF!</definedName>
    <definedName name="recap" localSheetId="11">#REF!</definedName>
    <definedName name="recap" localSheetId="13">#REF!</definedName>
    <definedName name="recap" localSheetId="12">#REF!</definedName>
    <definedName name="recap" localSheetId="9">#REF!</definedName>
    <definedName name="recap">#REF!</definedName>
    <definedName name="SecondPerc" localSheetId="17">#REF!</definedName>
    <definedName name="SecondPerc" localSheetId="11">#REF!</definedName>
    <definedName name="SecondPerc" localSheetId="13">#REF!</definedName>
    <definedName name="SecondPerc" localSheetId="12">#REF!</definedName>
    <definedName name="SecondPerc">#REF!</definedName>
    <definedName name="TodDat" localSheetId="17">#REF!</definedName>
    <definedName name="TodDat" localSheetId="11">#REF!</definedName>
    <definedName name="TodDat" localSheetId="13">#REF!</definedName>
    <definedName name="TodDat" localSheetId="12">#REF!</definedName>
    <definedName name="TodDat">#REF!</definedName>
    <definedName name="WeeNum" localSheetId="17">#REF!</definedName>
    <definedName name="WeeNum" localSheetId="11">#REF!</definedName>
    <definedName name="WeeNum" localSheetId="13">#REF!</definedName>
    <definedName name="WeeNum" localSheetId="12">#REF!</definedName>
    <definedName name="WeeNum">#REF!</definedName>
    <definedName name="zywiec" localSheetId="17">#REF!</definedName>
    <definedName name="zywiec" localSheetId="11">#REF!</definedName>
    <definedName name="zywiec" localSheetId="13">#REF!</definedName>
    <definedName name="zywiec" localSheetId="12">#REF!</definedName>
    <definedName name="zywiec" localSheetId="9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AJ44" i="10635" l="1"/>
  <c r="AF44" i="10635"/>
  <c r="AB44" i="10635"/>
  <c r="Y44" i="10635"/>
  <c r="S44" i="10635"/>
  <c r="Q44" i="10635"/>
  <c r="U44" i="10635" s="1"/>
  <c r="I44" i="10635"/>
  <c r="M44" i="10635" s="1"/>
  <c r="B44" i="10635"/>
  <c r="S42" i="10635"/>
  <c r="K42" i="10635"/>
  <c r="D42" i="10635"/>
  <c r="S41" i="10635"/>
  <c r="K41" i="10635"/>
  <c r="D41" i="10635"/>
  <c r="S40" i="10635"/>
  <c r="K40" i="10635"/>
  <c r="D40" i="10635"/>
  <c r="S39" i="10635"/>
  <c r="K39" i="10635"/>
  <c r="D39" i="10635"/>
  <c r="S38" i="10635"/>
  <c r="K38" i="10635"/>
  <c r="D38" i="10635"/>
  <c r="S37" i="10635"/>
  <c r="K37" i="10635"/>
  <c r="D37" i="10635"/>
  <c r="S36" i="10635"/>
  <c r="K36" i="10635"/>
  <c r="D36" i="10635"/>
  <c r="S35" i="10635"/>
  <c r="K35" i="10635"/>
  <c r="D35" i="10635"/>
  <c r="S34" i="10635"/>
  <c r="K34" i="10635"/>
  <c r="D34" i="10635"/>
  <c r="S33" i="10635"/>
  <c r="K33" i="10635"/>
  <c r="D33" i="10635"/>
  <c r="AG32" i="10635"/>
  <c r="AG33" i="10635" s="1"/>
  <c r="AG34" i="10635" s="1"/>
  <c r="AG35" i="10635" s="1"/>
  <c r="AG36" i="10635" s="1"/>
  <c r="AG37" i="10635" s="1"/>
  <c r="AG38" i="10635" s="1"/>
  <c r="AG39" i="10635" s="1"/>
  <c r="AG40" i="10635" s="1"/>
  <c r="AG41" i="10635" s="1"/>
  <c r="AG42" i="10635" s="1"/>
  <c r="S32" i="10635"/>
  <c r="K32" i="10635"/>
  <c r="D32" i="10635"/>
  <c r="C32" i="10635"/>
  <c r="C33" i="10635" s="1"/>
  <c r="AG31" i="10635"/>
  <c r="S31" i="10635"/>
  <c r="R31" i="10635"/>
  <c r="R32" i="10635" s="1"/>
  <c r="K31" i="10635"/>
  <c r="J31" i="10635"/>
  <c r="E31" i="10635" s="1"/>
  <c r="D31" i="10635"/>
  <c r="C31" i="10635"/>
  <c r="AJ27" i="10635"/>
  <c r="AF27" i="10635"/>
  <c r="Y27" i="10635"/>
  <c r="AB27" i="10635" s="1"/>
  <c r="S27" i="10635"/>
  <c r="Q27" i="10635"/>
  <c r="R27" i="10635" s="1"/>
  <c r="U27" i="10635" s="1"/>
  <c r="M27" i="10635"/>
  <c r="J27" i="10635"/>
  <c r="I27" i="10635"/>
  <c r="B27" i="10635"/>
  <c r="T25" i="10635"/>
  <c r="S25" i="10635"/>
  <c r="K25" i="10635"/>
  <c r="D25" i="10635"/>
  <c r="T24" i="10635"/>
  <c r="S24" i="10635"/>
  <c r="K24" i="10635"/>
  <c r="D24" i="10635"/>
  <c r="T23" i="10635"/>
  <c r="S23" i="10635"/>
  <c r="K23" i="10635"/>
  <c r="D23" i="10635"/>
  <c r="T22" i="10635"/>
  <c r="S22" i="10635"/>
  <c r="K22" i="10635"/>
  <c r="D22" i="10635"/>
  <c r="T21" i="10635"/>
  <c r="S21" i="10635"/>
  <c r="K21" i="10635"/>
  <c r="D21" i="10635"/>
  <c r="T20" i="10635"/>
  <c r="S20" i="10635"/>
  <c r="K20" i="10635"/>
  <c r="D20" i="10635"/>
  <c r="T19" i="10635"/>
  <c r="S19" i="10635"/>
  <c r="K19" i="10635"/>
  <c r="D19" i="10635"/>
  <c r="T18" i="10635"/>
  <c r="S18" i="10635"/>
  <c r="K18" i="10635"/>
  <c r="D18" i="10635"/>
  <c r="T17" i="10635"/>
  <c r="S17" i="10635"/>
  <c r="K17" i="10635"/>
  <c r="D17" i="10635"/>
  <c r="AG16" i="10635"/>
  <c r="AG17" i="10635" s="1"/>
  <c r="AG18" i="10635" s="1"/>
  <c r="AG19" i="10635" s="1"/>
  <c r="AG20" i="10635" s="1"/>
  <c r="AG21" i="10635" s="1"/>
  <c r="AG22" i="10635" s="1"/>
  <c r="AG23" i="10635" s="1"/>
  <c r="AG24" i="10635" s="1"/>
  <c r="AG25" i="10635" s="1"/>
  <c r="T16" i="10635"/>
  <c r="S16" i="10635"/>
  <c r="K16" i="10635"/>
  <c r="D16" i="10635"/>
  <c r="AG15" i="10635"/>
  <c r="T15" i="10635"/>
  <c r="S15" i="10635"/>
  <c r="K15" i="10635"/>
  <c r="D15" i="10635"/>
  <c r="AG14" i="10635"/>
  <c r="T14" i="10635"/>
  <c r="S14" i="10635"/>
  <c r="K14" i="10635"/>
  <c r="J14" i="10635"/>
  <c r="L14" i="10635" s="1"/>
  <c r="E14" i="10635"/>
  <c r="D14" i="10635"/>
  <c r="C14" i="10635"/>
  <c r="C15" i="10635" s="1"/>
  <c r="D22" i="10630"/>
  <c r="C22" i="10630"/>
  <c r="D19" i="10630"/>
  <c r="C19" i="10630"/>
  <c r="D18" i="10630"/>
  <c r="C18" i="10630"/>
  <c r="E81" i="10628"/>
  <c r="D81" i="10628"/>
  <c r="E80" i="10628"/>
  <c r="D80" i="10628"/>
  <c r="E79" i="10628"/>
  <c r="D79" i="10628"/>
  <c r="E78" i="10628"/>
  <c r="D78" i="10628"/>
  <c r="E77" i="10628"/>
  <c r="D77" i="10628"/>
  <c r="E76" i="10628"/>
  <c r="D76" i="10628"/>
  <c r="E75" i="10628"/>
  <c r="D75" i="10628"/>
  <c r="E74" i="10628"/>
  <c r="D74" i="10628"/>
  <c r="E73" i="10628"/>
  <c r="D73" i="10628"/>
  <c r="E72" i="10628"/>
  <c r="D72" i="10628"/>
  <c r="E71" i="10628"/>
  <c r="D71" i="10628"/>
  <c r="E70" i="10628"/>
  <c r="D70" i="10628"/>
  <c r="E69" i="10628"/>
  <c r="D69" i="10628"/>
  <c r="E68" i="10628"/>
  <c r="D68" i="10628"/>
  <c r="E67" i="10628"/>
  <c r="D67" i="10628"/>
  <c r="E66" i="10628"/>
  <c r="D66" i="10628"/>
  <c r="E65" i="10628"/>
  <c r="D65" i="10628"/>
  <c r="E64" i="10628"/>
  <c r="D64" i="10628"/>
  <c r="E63" i="10628"/>
  <c r="D63" i="10628"/>
  <c r="E62" i="10628"/>
  <c r="D62" i="10628"/>
  <c r="E61" i="10628"/>
  <c r="D61" i="10628"/>
  <c r="E60" i="10628"/>
  <c r="D60" i="10628"/>
  <c r="E59" i="10628"/>
  <c r="D59" i="10628"/>
  <c r="E58" i="10628"/>
  <c r="D58" i="10628"/>
  <c r="E57" i="10628"/>
  <c r="D57" i="10628"/>
  <c r="E56" i="10628"/>
  <c r="D56" i="10628"/>
  <c r="E55" i="10628"/>
  <c r="D55" i="10628"/>
  <c r="E54" i="10628"/>
  <c r="D54" i="10628"/>
  <c r="E53" i="10628"/>
  <c r="D53" i="10628"/>
  <c r="R33" i="10635" l="1"/>
  <c r="T32" i="10635"/>
  <c r="C16" i="10635"/>
  <c r="C34" i="10635"/>
  <c r="J15" i="10635"/>
  <c r="L31" i="10635"/>
  <c r="J32" i="10635"/>
  <c r="T31" i="10635"/>
  <c r="J33" i="10635" l="1"/>
  <c r="L32" i="10635"/>
  <c r="C35" i="10635"/>
  <c r="R34" i="10635"/>
  <c r="T33" i="10635"/>
  <c r="C17" i="10635"/>
  <c r="E32" i="10635"/>
  <c r="J16" i="10635"/>
  <c r="L15" i="10635"/>
  <c r="E15" i="10635"/>
  <c r="L16" i="10635" l="1"/>
  <c r="J17" i="10635"/>
  <c r="R35" i="10635"/>
  <c r="T34" i="10635"/>
  <c r="J34" i="10635"/>
  <c r="L33" i="10635"/>
  <c r="E33" i="10635"/>
  <c r="E16" i="10635"/>
  <c r="C18" i="10635"/>
  <c r="C36" i="10635"/>
  <c r="C19" i="10635" l="1"/>
  <c r="E18" i="10635"/>
  <c r="J18" i="10635"/>
  <c r="L17" i="10635"/>
  <c r="E17" i="10635"/>
  <c r="J35" i="10635"/>
  <c r="L34" i="10635"/>
  <c r="E34" i="10635"/>
  <c r="C37" i="10635"/>
  <c r="R36" i="10635"/>
  <c r="T35" i="10635"/>
  <c r="J36" i="10635" l="1"/>
  <c r="L35" i="10635"/>
  <c r="E35" i="10635"/>
  <c r="C20" i="10635"/>
  <c r="R37" i="10635"/>
  <c r="T36" i="10635"/>
  <c r="L18" i="10635"/>
  <c r="J19" i="10635"/>
  <c r="L19" i="10635" l="1"/>
  <c r="J20" i="10635"/>
  <c r="E20" i="10635"/>
  <c r="E19" i="10635"/>
  <c r="J37" i="10635"/>
  <c r="L36" i="10635"/>
  <c r="E36" i="10635"/>
  <c r="T37" i="10635"/>
  <c r="R38" i="10635"/>
  <c r="R39" i="10635" l="1"/>
  <c r="T38" i="10635"/>
  <c r="J38" i="10635"/>
  <c r="L37" i="10635"/>
  <c r="E37" i="10635"/>
  <c r="L20" i="10635"/>
  <c r="J21" i="10635"/>
  <c r="L38" i="10635" l="1"/>
  <c r="J39" i="10635"/>
  <c r="E38" i="10635"/>
  <c r="T39" i="10635"/>
  <c r="R40" i="10635"/>
  <c r="L21" i="10635"/>
  <c r="J22" i="10635"/>
  <c r="E21" i="10635"/>
  <c r="L22" i="10635" l="1"/>
  <c r="J23" i="10635"/>
  <c r="E22" i="10635"/>
  <c r="E39" i="10635"/>
  <c r="J40" i="10635"/>
  <c r="L39" i="10635"/>
  <c r="T40" i="10635"/>
  <c r="R41" i="10635"/>
  <c r="T41" i="10635" l="1"/>
  <c r="R42" i="10635"/>
  <c r="T42" i="10635" s="1"/>
  <c r="L23" i="10635"/>
  <c r="J24" i="10635"/>
  <c r="E23" i="10635"/>
  <c r="L40" i="10635"/>
  <c r="E40" i="10635"/>
  <c r="J41" i="10635"/>
  <c r="J42" i="10635" l="1"/>
  <c r="E41" i="10635"/>
  <c r="L41" i="10635"/>
  <c r="L24" i="10635"/>
  <c r="J25" i="10635"/>
  <c r="E24" i="10635"/>
  <c r="L25" i="10635" l="1"/>
  <c r="E25" i="10635"/>
  <c r="E42" i="10635"/>
  <c r="L42" i="10635"/>
  <c r="E1" i="10609" l="1"/>
  <c r="F30" i="10609" l="1"/>
  <c r="E30" i="10609"/>
  <c r="F29" i="10609"/>
  <c r="E29" i="10609"/>
  <c r="F28" i="10609"/>
  <c r="E28" i="10609"/>
  <c r="F27" i="10609"/>
  <c r="E27" i="10609"/>
  <c r="F26" i="10609"/>
  <c r="E26" i="10609"/>
  <c r="F25" i="10609"/>
  <c r="E25" i="10609"/>
  <c r="F24" i="10609"/>
  <c r="E24" i="10609"/>
  <c r="F23" i="10609"/>
  <c r="E23" i="10609"/>
  <c r="G25" i="10609" l="1"/>
  <c r="G29" i="10609"/>
  <c r="G24" i="10609"/>
  <c r="G27" i="10609"/>
  <c r="G26" i="10609"/>
  <c r="G30" i="10609"/>
  <c r="G28" i="10609"/>
  <c r="G1" i="2304" l="1"/>
  <c r="G1" i="274"/>
  <c r="F1" i="10112"/>
  <c r="F1" i="111"/>
  <c r="D12" i="28"/>
  <c r="H1" i="10529"/>
</calcChain>
</file>

<file path=xl/sharedStrings.xml><?xml version="1.0" encoding="utf-8"?>
<sst xmlns="http://schemas.openxmlformats.org/spreadsheetml/2006/main" count="1455" uniqueCount="483">
  <si>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</si>
  <si>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</si>
  <si>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</si>
  <si>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</si>
  <si>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</si>
  <si>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</si>
  <si>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</si>
  <si>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</si>
  <si>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</si>
  <si>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</si>
  <si>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</si>
  <si>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</si>
  <si>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</si>
  <si>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</si>
  <si>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</si>
  <si>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</si>
  <si>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</si>
  <si>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</si>
  <si>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</si>
  <si>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</si>
  <si>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</si>
  <si>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</si>
  <si>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</si>
  <si>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</si>
  <si>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</si>
  <si>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</si>
  <si>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</si>
  <si>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</si>
  <si>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</si>
  <si>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</si>
  <si>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</si>
  <si>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</si>
  <si>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</si>
  <si>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</si>
  <si>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</si>
  <si>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</si>
  <si>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</si>
  <si>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</si>
  <si>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</si>
  <si>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</si>
  <si>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</si>
  <si>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</si>
  <si>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</si>
  <si>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</si>
  <si>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</si>
  <si>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</si>
  <si>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</si>
  <si>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</si>
  <si>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</si>
  <si>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</si>
  <si>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</si>
  <si>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</si>
  <si>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</si>
  <si>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</si>
  <si>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</si>
  <si>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</si>
  <si>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</si>
  <si>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</si>
  <si>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</si>
  <si>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</si>
  <si>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</si>
  <si>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</si>
  <si>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</si>
  <si>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</si>
  <si>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</si>
  <si>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</si>
  <si>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</si>
  <si>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</si>
  <si>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</si>
  <si>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</si>
  <si>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</si>
  <si>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</si>
  <si>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</si>
  <si>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</si>
  <si>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</si>
  <si>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</si>
  <si>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</si>
  <si>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</si>
  <si>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</si>
  <si>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</si>
  <si>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</si>
  <si>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</si>
  <si>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</si>
  <si>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</si>
  <si>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</si>
  <si>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</si>
  <si>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</si>
  <si>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</si>
  <si>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</si>
  <si>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</si>
  <si>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</si>
  <si>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</si>
  <si>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</si>
  <si>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</si>
  <si>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</si>
  <si>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</si>
  <si>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</si>
  <si>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</si>
  <si>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</si>
  <si>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</si>
  <si>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</si>
  <si>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</si>
  <si>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</si>
  <si>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</si>
  <si>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 Szarejko-Pater tel. (022) 623-21-69;</t>
  </si>
  <si>
    <t>Agnieszka.Pater@minrol.gov.pl</t>
  </si>
  <si>
    <t>* Daty podane w tabeli oznaczają  końcowy dzień analizowanego tygodnia (poniedziałek - niedziela)</t>
  </si>
  <si>
    <t xml:space="preserve"> S-P Razem</t>
  </si>
  <si>
    <t>klasa S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</si>
  <si>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</si>
  <si>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</si>
  <si>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</si>
  <si>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</si>
  <si>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</si>
  <si>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</si>
  <si>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</si>
  <si>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</si>
  <si>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</si>
  <si>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</si>
  <si>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</si>
  <si>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</si>
  <si>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</si>
  <si>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</si>
  <si>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</si>
  <si>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</si>
  <si>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</si>
  <si>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</si>
  <si>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</si>
  <si>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REGION POŁUDNIOWO-WSCHODNI</t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</si>
  <si>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</si>
  <si>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</si>
  <si>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</si>
  <si>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</si>
  <si>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</si>
  <si>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</si>
  <si>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</si>
  <si>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</si>
  <si>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 xml:space="preserve"> wg EUROP</t>
  </si>
  <si>
    <t>-  masa poubojowa ciepła [MPC]</t>
  </si>
  <si>
    <t>* - w związku z ustawowym obowiązkiem nieidentyfikowalności dostawców danych rynkowych nie jest możliwe prezentowane danych dla towaru.</t>
  </si>
  <si>
    <t>Nysa</t>
  </si>
  <si>
    <t>Kędzierzyn Koźl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</si>
  <si>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</si>
  <si>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</si>
  <si>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</si>
  <si>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</si>
  <si>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</si>
  <si>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* - wsk. war. atmosferycznych zawiera się między liczbą 1 a 3 i jest średnią arytmetyczną z zanotowanych na targowiskach w dniu badań, jednego z trzech stopni pogody: 1-zła, 2-przeciętna i 3-dobra.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</si>
  <si>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</si>
  <si>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</si>
  <si>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</si>
  <si>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</si>
  <si>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</si>
  <si>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</si>
  <si>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 xml:space="preserve">                 </t>
  </si>
  <si>
    <t>Śmigiel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</si>
  <si>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</si>
  <si>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</si>
  <si>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</si>
  <si>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</si>
  <si>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</si>
  <si>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</si>
  <si>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</si>
  <si>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</si>
  <si>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</si>
  <si>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</si>
  <si>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</si>
  <si>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</si>
  <si>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</si>
  <si>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</si>
  <si>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>Tygodniowa zmiana ceny [%]</t>
  </si>
  <si>
    <t>Tygodniowa zmiana ceny</t>
  </si>
  <si>
    <t>Tygodniowa zmiana w %</t>
  </si>
  <si>
    <t xml:space="preserve"> Zmiana tygod.</t>
  </si>
  <si>
    <t>Makroregiony sprzedaży mięsa wieprzowego w tuszach: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</si>
  <si>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</si>
  <si>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</si>
  <si>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</si>
  <si>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</si>
  <si>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</si>
  <si>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Skoczów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</si>
  <si>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</si>
  <si>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</si>
  <si>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</si>
  <si>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</si>
  <si>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r>
      <t>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</si>
  <si>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Notowania cen prosiąt  realizowane są na targowiskach  w każdym z województwach w kraju na reprezentatywnych targowiskach.</t>
  </si>
  <si>
    <t>Sierpc</t>
  </si>
  <si>
    <t>UWAGA: Dane w trakcie weryfikacji - mogą być obarczone istotnymi błędami</t>
  </si>
  <si>
    <t>EKSPORT</t>
  </si>
  <si>
    <t>IMPORT</t>
  </si>
  <si>
    <t>Kraj</t>
  </si>
  <si>
    <t>Wartość [tys. EUR]</t>
  </si>
  <si>
    <t>Wartość [tys. PLN]</t>
  </si>
  <si>
    <t>Wolumen   [tony]</t>
  </si>
  <si>
    <t>OGÓŁEM</t>
  </si>
  <si>
    <t>USA</t>
  </si>
  <si>
    <t>Niemcy</t>
  </si>
  <si>
    <t>Włochy</t>
  </si>
  <si>
    <t>Belgia</t>
  </si>
  <si>
    <t>Republika Czeska</t>
  </si>
  <si>
    <t>Dania</t>
  </si>
  <si>
    <t>Słowacja</t>
  </si>
  <si>
    <t>Hiszpania</t>
  </si>
  <si>
    <t>Holandia</t>
  </si>
  <si>
    <t>Hongkong</t>
  </si>
  <si>
    <t>Wielka Brytania</t>
  </si>
  <si>
    <t>Francja</t>
  </si>
  <si>
    <t>Litwa</t>
  </si>
  <si>
    <t>Szwecja</t>
  </si>
  <si>
    <t>Węgry</t>
  </si>
  <si>
    <t>Łotwa</t>
  </si>
  <si>
    <t>Kanada</t>
  </si>
  <si>
    <t>Finlandia</t>
  </si>
  <si>
    <t>Rumunia</t>
  </si>
  <si>
    <t>Irlandia</t>
  </si>
  <si>
    <t>Estonia</t>
  </si>
  <si>
    <t>Portugalia</t>
  </si>
  <si>
    <t>Chile</t>
  </si>
  <si>
    <t>Austria</t>
  </si>
  <si>
    <t>Norwegia</t>
  </si>
  <si>
    <t>Bułgaria</t>
  </si>
  <si>
    <t>Chorwacja</t>
  </si>
  <si>
    <t>Wietnam</t>
  </si>
  <si>
    <t>* - Dane wstępne</t>
  </si>
  <si>
    <t>Szczucin</t>
  </si>
  <si>
    <t>Koźminek</t>
  </si>
  <si>
    <t>Ukraina</t>
  </si>
  <si>
    <t>Przytyk</t>
  </si>
  <si>
    <t>Nowa Zelandia</t>
  </si>
  <si>
    <t>Ministerstwo Rolnictwa i Rozwoju Wsi, Departament Promocji i Jakości Żywności.</t>
  </si>
  <si>
    <t>Ceny zakupu świń rzeźnych za okres:</t>
  </si>
  <si>
    <t>- masa schłodzona [MS];  -masa poubojowa ciepła [MPC]</t>
  </si>
  <si>
    <t xml:space="preserve">Tab. 2 Średnie ceny netto zakupu świń rzeźnych za wagę żywą </t>
  </si>
  <si>
    <t>Zmiana</t>
  </si>
  <si>
    <t>Struktura</t>
  </si>
  <si>
    <t>[MS]</t>
  </si>
  <si>
    <t xml:space="preserve"> ceny</t>
  </si>
  <si>
    <t>skupu</t>
  </si>
  <si>
    <t>[kg/szt.]</t>
  </si>
  <si>
    <t xml:space="preserve">Obliczane na podstawie cen za żywiec wg masy poubojowej ciepłej (MPC) </t>
  </si>
  <si>
    <t>przy użyciu współczynnika wydajności rzeźnej podawanego przez GUS (0,78).</t>
  </si>
  <si>
    <t>Słowenia</t>
  </si>
  <si>
    <t>Źródło: GUS</t>
  </si>
  <si>
    <t>Uboje świń w rzeźniach w 2018r. (dane wstępne)</t>
  </si>
  <si>
    <t>Uboje świń w rzeźniach w 2017r. (dane wstępne)</t>
  </si>
  <si>
    <t>Uboje świń w rzeźniach w 2016r. (dane wstępne)</t>
  </si>
  <si>
    <t>Uboje przemysłowe 2015 (dane ostateczne)</t>
  </si>
  <si>
    <t>Uboje przemysłowe 2014 (dane ostateczne)</t>
  </si>
  <si>
    <t>Uboje świń w rzeźniach w 2013r. - dane ostateczne</t>
  </si>
  <si>
    <t>Miesiące</t>
  </si>
  <si>
    <t>Ubój świń</t>
  </si>
  <si>
    <t>Zmiana roczna m/m [%]</t>
  </si>
  <si>
    <t>Zmiana za okres (narastająco) [%]</t>
  </si>
  <si>
    <t>razem</t>
  </si>
  <si>
    <t>razem narastająco</t>
  </si>
  <si>
    <t>I-XII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</si>
  <si>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</si>
  <si>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</si>
  <si>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</si>
  <si>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</si>
  <si>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</si>
  <si>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</si>
  <si>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</si>
  <si>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</si>
  <si>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</si>
  <si>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</si>
  <si>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</si>
  <si>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</si>
  <si>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</si>
  <si>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 w 2018 r.</t>
  </si>
  <si>
    <t>Razem w 2017 r.</t>
  </si>
  <si>
    <t>tys. sztuk</t>
  </si>
  <si>
    <t>Razem w 2016 r.</t>
  </si>
  <si>
    <t>Razem w 2015 r.</t>
  </si>
  <si>
    <t>Razem w 2014 r.</t>
  </si>
  <si>
    <t>Razem w 2013 r.</t>
  </si>
  <si>
    <t>w wadze poubojowej schłodzonej (w kg)</t>
  </si>
  <si>
    <t>tys. ton</t>
  </si>
  <si>
    <t>Miesięczne ceny  trzody chlewnej klasy E w państwach członkowskich UE</t>
  </si>
  <si>
    <t>Zmiana %</t>
  </si>
  <si>
    <t>EUR / 100 Kg</t>
  </si>
  <si>
    <t>BGN/ 100 Kg</t>
  </si>
  <si>
    <t>Czechy</t>
  </si>
  <si>
    <t>CZK/ 100kg</t>
  </si>
  <si>
    <t>DKK / 100 Kg</t>
  </si>
  <si>
    <t>Grecja</t>
  </si>
  <si>
    <t>EUR / 100kg</t>
  </si>
  <si>
    <t>HRK / 100kg</t>
  </si>
  <si>
    <t>Cypr</t>
  </si>
  <si>
    <t>Luksemburg</t>
  </si>
  <si>
    <t>HUF / 100 Kg</t>
  </si>
  <si>
    <t>Malta</t>
  </si>
  <si>
    <t>Polska</t>
  </si>
  <si>
    <t>PLN / 100 Kg</t>
  </si>
  <si>
    <t>RON / 100 Kg</t>
  </si>
  <si>
    <t>SEK / 100 Kg</t>
  </si>
  <si>
    <t>Wlk. Brytania</t>
  </si>
  <si>
    <t>GBP / 100 Kg</t>
  </si>
  <si>
    <t>Średnio w UE</t>
  </si>
  <si>
    <t>-1 year</t>
  </si>
  <si>
    <t>- 1 month</t>
  </si>
  <si>
    <t>BE</t>
  </si>
  <si>
    <t>BG</t>
  </si>
  <si>
    <t>CZ</t>
  </si>
  <si>
    <t>DK</t>
  </si>
  <si>
    <t>DE</t>
  </si>
  <si>
    <t>EE</t>
  </si>
  <si>
    <t>IE</t>
  </si>
  <si>
    <t>GR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</si>
  <si>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</si>
  <si>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</si>
  <si>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</si>
  <si>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</si>
  <si>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</si>
  <si>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</si>
  <si>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</si>
  <si>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</si>
  <si>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</si>
  <si>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</si>
  <si>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</si>
  <si>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</si>
  <si>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</si>
  <si>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</si>
  <si>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</si>
  <si>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</si>
  <si>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</si>
  <si>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</si>
  <si>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</si>
  <si>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</si>
  <si>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EU_28</t>
  </si>
  <si>
    <t xml:space="preserve"> Departament Promocji i Jakości Żywności</t>
  </si>
  <si>
    <t xml:space="preserve">WYDZIAŁ INFORMACJI RYNKOWEJ I STATYSTYKI ROLNEJ 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</si>
  <si>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 xml:space="preserve">czwartek </t>
    </r>
  </si>
  <si>
    <t>Prosięta ok. 25 kg w zł/szt.</t>
  </si>
  <si>
    <t>Kłobuck</t>
  </si>
  <si>
    <t>Mstów</t>
  </si>
  <si>
    <t>Łącko</t>
  </si>
  <si>
    <t>NR 40/2018</t>
  </si>
  <si>
    <t xml:space="preserve"> 01.10.2018 - 07.10.2018 r. </t>
  </si>
  <si>
    <t>VIII 2018/VIII 2017</t>
  </si>
  <si>
    <t>2018-09-03 - 2018-09-30</t>
  </si>
  <si>
    <t>SKUP  - WRZESIEŃ 2018 - ZMIANY MIESIĘCZNE</t>
  </si>
  <si>
    <t>03.09.2018-30.09.2018</t>
  </si>
  <si>
    <t>30.07.2018-02.09.2018</t>
  </si>
  <si>
    <t>IX 2018</t>
  </si>
  <si>
    <t>VIII 2018</t>
  </si>
  <si>
    <r>
      <t>Handel zagraniczny towarami z rynku wieprzowiny w okresie I-VII 2018.  (dane wstępne)</t>
    </r>
    <r>
      <rPr>
        <b/>
        <u/>
        <sz val="12"/>
        <rFont val="Arial CE"/>
        <charset val="238"/>
      </rPr>
      <t/>
    </r>
  </si>
  <si>
    <t>UWAGA:  Dane są w trakcie weryfikacji - mogą być obarczone istotnymi błędami.</t>
  </si>
  <si>
    <t>TONY</t>
  </si>
  <si>
    <t>HANDEL ZAGRANICZNY</t>
  </si>
  <si>
    <t>I-VII 2018 Rok</t>
  </si>
  <si>
    <t>I-VII 2017 Rok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</si>
  <si>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</si>
  <si>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</si>
  <si>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</si>
  <si>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</si>
  <si>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</si>
  <si>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</si>
  <si>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</si>
  <si>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</si>
  <si>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</si>
  <si>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</si>
  <si>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</si>
  <si>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</si>
  <si>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</si>
  <si>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</si>
  <si>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Handel zagraniczny towarami z rynku wieprzowiny w okresie I-VII 2018.  (dane wstępne)</t>
  </si>
  <si>
    <t>ŚWINIE ŻYWE (ogółem) - (kod CN 0103)</t>
  </si>
  <si>
    <t>MIĘSO WIEPRZOWE - (kod CN  0203)</t>
  </si>
  <si>
    <t>MIĘSO WIEPRZOWE  - (kod CN  0203)</t>
  </si>
  <si>
    <t>SALDO w [tys. EUR]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</si>
  <si>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</si>
  <si>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</si>
  <si>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t>I-VII 2017 r.</t>
  </si>
  <si>
    <t>I-VII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</si>
  <si>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</si>
  <si>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</si>
  <si>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t xml:space="preserve"> Dane OSTATECZNE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</si>
  <si>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</si>
  <si>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</si>
  <si>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 xml:space="preserve"> 2016 r.</t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</si>
  <si>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</si>
  <si>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</si>
  <si>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</si>
  <si>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</si>
  <si>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</si>
  <si>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</si>
  <si>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</si>
  <si>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</si>
  <si>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</si>
  <si>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</si>
  <si>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</si>
  <si>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</si>
  <si>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</si>
  <si>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</si>
  <si>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- Dane ostateczne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</si>
  <si>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</si>
  <si>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</si>
  <si>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</si>
  <si>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2017 r.*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</si>
  <si>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</si>
  <si>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</si>
  <si>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</si>
  <si>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</si>
  <si>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</si>
  <si>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</si>
  <si>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</si>
  <si>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</si>
  <si>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</si>
  <si>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</si>
  <si>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</si>
  <si>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</si>
  <si>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</si>
  <si>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</si>
  <si>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</si>
  <si>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</si>
  <si>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</si>
  <si>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</si>
  <si>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</si>
  <si>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</si>
  <si>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</si>
  <si>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</si>
  <si>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</si>
  <si>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</si>
  <si>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</si>
  <si>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</si>
  <si>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</si>
  <si>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</si>
  <si>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</si>
  <si>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</si>
  <si>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</si>
  <si>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</si>
  <si>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</si>
  <si>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</si>
  <si>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</si>
  <si>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</si>
  <si>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</si>
  <si>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</si>
  <si>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</si>
  <si>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</si>
  <si>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</si>
  <si>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</si>
  <si>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</si>
  <si>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</si>
  <si>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</si>
  <si>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</si>
  <si>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</si>
  <si>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</si>
  <si>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</si>
  <si>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</si>
  <si>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</si>
  <si>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TYGODNIE</t>
  </si>
  <si>
    <t>2014 rok</t>
  </si>
  <si>
    <t>2013 rok</t>
  </si>
  <si>
    <t>2012 rok</t>
  </si>
  <si>
    <t>2011 rok</t>
  </si>
  <si>
    <t>2010 rok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</si>
  <si>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</si>
  <si>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 xml:space="preserve">wg Zintegrowanego Systemu Rolniczej Informacji Rynkowej (ZSRIR) </t>
  </si>
  <si>
    <t>ZSRIR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</si>
  <si>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</si>
  <si>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</si>
  <si>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</si>
  <si>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</si>
  <si>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</si>
  <si>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</si>
  <si>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</si>
  <si>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</si>
  <si>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</si>
  <si>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</si>
  <si>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</si>
  <si>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</si>
  <si>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* Cena zakupu żywca wieprzowego obliczona na podstawie cen za żywiec wg masy poubojowej ciepłej (MPC) przy użyciu przelicznika GUS wynoszącego 0,78.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</si>
  <si>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- 286 534 sztuki</t>
    </r>
  </si>
  <si>
    <t>2018-10-07</t>
  </si>
  <si>
    <t>2018-09-30</t>
  </si>
  <si>
    <t>2017-10-08</t>
  </si>
  <si>
    <t xml:space="preserve"> 2018-10-07</t>
  </si>
  <si>
    <t xml:space="preserve"> 2018-09-30</t>
  </si>
  <si>
    <t>CENY SPRZEDAŻY - PÓŁTUSZE WIEPRZOWE</t>
  </si>
  <si>
    <t>Roczna zmiana ceny</t>
  </si>
  <si>
    <t xml:space="preserve"> 2017-10-08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</si>
</sst>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_-* #,##0.00_-;\-* #,##0.00_-;_-* &quot;-&quot;??_-;_-@_-"/>
    <numFmt numFmtId="167" formatCode="#.##0\.00"/>
    <numFmt numFmtId="168" formatCode="_(&quot;$&quot;* #,##0_);_(&quot;$&quot;* \(#,##0\);_(&quot;$&quot;* &quot;-&quot;_);_(@_)"/>
    <numFmt numFmtId="169" formatCode="\$#\.00"/>
    <numFmt numFmtId="170" formatCode="0.0#"/>
    <numFmt numFmtId="171" formatCode="#\."/>
    <numFmt numFmtId="172" formatCode="#,##0_)"/>
    <numFmt numFmtId="173" formatCode="_(* #,##0.0_);_(* \(#,##0.0\);_(* &quot;-&quot;??_);_(@_)"/>
    <numFmt numFmtId="174" formatCode="_(* #,##0_);_(* \(#,##0\);_(* &quot;-&quot;_);_(@_)"/>
    <numFmt numFmtId="175" formatCode="yy/mm/dd;"/>
    <numFmt numFmtId="176" formatCode="@*."/>
    <numFmt numFmtId="177" formatCode="0_)"/>
    <numFmt numFmtId="178" formatCode="0.0E+00"/>
    <numFmt numFmtId="179" formatCode="\+\ 0.0%;\-\ 0.0%"/>
    <numFmt numFmtId="180" formatCode="0.0%"/>
    <numFmt numFmtId="181" formatCode="General_)"/>
    <numFmt numFmtId="182" formatCode="_(General_)"/>
  </numFmts>
  <fonts count="19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10"/>
      <name val="Arial CE"/>
      <family val="2"/>
      <charset val="238"/>
    </font>
    <font>
      <b/>
      <sz val="12"/>
      <color indexed="8"/>
      <name val="Times New Roman"/>
      <family val="1"/>
      <charset val="238"/>
    </font>
    <font>
      <sz val="16"/>
      <color indexed="8"/>
      <name val="Calibri"/>
      <family val="2"/>
    </font>
    <font>
      <sz val="10"/>
      <name val="Arial 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b/>
      <u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b/>
      <sz val="14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0"/>
      <name val="Arial CE"/>
    </font>
    <font>
      <sz val="10"/>
      <color rgb="FFFF0000"/>
      <name val="Times New Roman"/>
      <family val="1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color indexed="8"/>
      <name val="Times New Roman"/>
      <family val="1"/>
      <charset val="238"/>
    </font>
    <font>
      <sz val="9"/>
      <name val="Arial CE"/>
      <family val="2"/>
      <charset val="238"/>
    </font>
    <font>
      <sz val="10"/>
      <name val="Times New Roman CE"/>
      <charset val="238"/>
    </font>
    <font>
      <b/>
      <sz val="14"/>
      <name val="Arial"/>
      <family val="2"/>
      <charset val="238"/>
    </font>
    <font>
      <b/>
      <sz val="14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2"/>
      <name val="Arial"/>
      <family val="2"/>
      <charset val="238"/>
    </font>
    <font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name val="Arial"/>
      <family val="2"/>
    </font>
    <font>
      <sz val="10"/>
      <color rgb="FFFF0000"/>
      <name val="Arial"/>
      <family val="2"/>
      <charset val="238"/>
    </font>
    <font>
      <u/>
      <sz val="12"/>
      <name val="Arial CE"/>
      <charset val="238"/>
    </font>
    <font>
      <b/>
      <i/>
      <sz val="10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sz val="11"/>
      <color rgb="FFFF0000"/>
      <name val="Czcionka tekstu podstawowego"/>
      <family val="2"/>
      <charset val="238"/>
    </font>
    <font>
      <sz val="12"/>
      <name val="Courier"/>
      <family val="1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b/>
      <sz val="20"/>
      <color indexed="12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u/>
      <sz val="12"/>
      <name val="Times New Roman"/>
      <family val="1"/>
      <charset val="238"/>
    </font>
    <font>
      <sz val="10"/>
      <color rgb="FFFF0000"/>
      <name val="Arial CE"/>
      <charset val="238"/>
    </font>
    <font>
      <b/>
      <u/>
      <sz val="16"/>
      <name val="Times New Roman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4"/>
      <color rgb="FFFF0000"/>
      <name val="Arial CE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26">
    <xf numFmtId="0" fontId="0" fillId="0" borderId="0"/>
    <xf numFmtId="0" fontId="21" fillId="0" borderId="0"/>
    <xf numFmtId="0" fontId="51" fillId="2" borderId="0" applyNumberFormat="0" applyBorder="0" applyAlignment="0" applyProtection="0"/>
    <xf numFmtId="0" fontId="99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4" borderId="0" applyNumberFormat="0" applyBorder="0" applyAlignment="0" applyProtection="0"/>
    <xf numFmtId="0" fontId="99" fillId="5" borderId="0" applyNumberFormat="0" applyBorder="0" applyAlignment="0" applyProtection="0"/>
    <xf numFmtId="0" fontId="51" fillId="4" borderId="0" applyNumberFormat="0" applyBorder="0" applyAlignment="0" applyProtection="0"/>
    <xf numFmtId="0" fontId="51" fillId="6" borderId="0" applyNumberFormat="0" applyBorder="0" applyAlignment="0" applyProtection="0"/>
    <xf numFmtId="0" fontId="99" fillId="7" borderId="0" applyNumberFormat="0" applyBorder="0" applyAlignment="0" applyProtection="0"/>
    <xf numFmtId="0" fontId="51" fillId="6" borderId="0" applyNumberFormat="0" applyBorder="0" applyAlignment="0" applyProtection="0"/>
    <xf numFmtId="0" fontId="51" fillId="8" borderId="0" applyNumberFormat="0" applyBorder="0" applyAlignment="0" applyProtection="0"/>
    <xf numFmtId="0" fontId="99" fillId="3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99" fillId="29" borderId="0" applyNumberFormat="0" applyBorder="0" applyAlignment="0" applyProtection="0"/>
    <xf numFmtId="0" fontId="51" fillId="9" borderId="0" applyNumberFormat="0" applyBorder="0" applyAlignment="0" applyProtection="0"/>
    <xf numFmtId="0" fontId="51" fillId="3" borderId="0" applyNumberFormat="0" applyBorder="0" applyAlignment="0" applyProtection="0"/>
    <xf numFmtId="0" fontId="99" fillId="7" borderId="0" applyNumberFormat="0" applyBorder="0" applyAlignment="0" applyProtection="0"/>
    <xf numFmtId="0" fontId="51" fillId="3" borderId="0" applyNumberFormat="0" applyBorder="0" applyAlignment="0" applyProtection="0"/>
    <xf numFmtId="0" fontId="51" fillId="10" borderId="0" applyNumberFormat="0" applyBorder="0" applyAlignment="0" applyProtection="0"/>
    <xf numFmtId="0" fontId="99" fillId="11" borderId="0" applyNumberFormat="0" applyBorder="0" applyAlignment="0" applyProtection="0"/>
    <xf numFmtId="0" fontId="51" fillId="10" borderId="0" applyNumberFormat="0" applyBorder="0" applyAlignment="0" applyProtection="0"/>
    <xf numFmtId="0" fontId="51" fillId="5" borderId="0" applyNumberFormat="0" applyBorder="0" applyAlignment="0" applyProtection="0"/>
    <xf numFmtId="0" fontId="99" fillId="30" borderId="0" applyNumberFormat="0" applyBorder="0" applyAlignment="0" applyProtection="0"/>
    <xf numFmtId="0" fontId="51" fillId="5" borderId="0" applyNumberFormat="0" applyBorder="0" applyAlignment="0" applyProtection="0"/>
    <xf numFmtId="0" fontId="51" fillId="12" borderId="0" applyNumberFormat="0" applyBorder="0" applyAlignment="0" applyProtection="0"/>
    <xf numFmtId="0" fontId="99" fillId="13" borderId="0" applyNumberFormat="0" applyBorder="0" applyAlignment="0" applyProtection="0"/>
    <xf numFmtId="0" fontId="51" fillId="12" borderId="0" applyNumberFormat="0" applyBorder="0" applyAlignment="0" applyProtection="0"/>
    <xf numFmtId="0" fontId="51" fillId="8" borderId="0" applyNumberFormat="0" applyBorder="0" applyAlignment="0" applyProtection="0"/>
    <xf numFmtId="0" fontId="99" fillId="11" borderId="0" applyNumberFormat="0" applyBorder="0" applyAlignment="0" applyProtection="0"/>
    <xf numFmtId="0" fontId="51" fillId="8" borderId="0" applyNumberFormat="0" applyBorder="0" applyAlignment="0" applyProtection="0"/>
    <xf numFmtId="0" fontId="51" fillId="10" borderId="0" applyNumberFormat="0" applyBorder="0" applyAlignment="0" applyProtection="0"/>
    <xf numFmtId="0" fontId="99" fillId="31" borderId="0" applyNumberFormat="0" applyBorder="0" applyAlignment="0" applyProtection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99" fillId="13" borderId="0" applyNumberFormat="0" applyBorder="0" applyAlignment="0" applyProtection="0"/>
    <xf numFmtId="0" fontId="51" fillId="14" borderId="0" applyNumberFormat="0" applyBorder="0" applyAlignment="0" applyProtection="0"/>
    <xf numFmtId="0" fontId="52" fillId="15" borderId="0" applyNumberFormat="0" applyBorder="0" applyAlignment="0" applyProtection="0"/>
    <xf numFmtId="0" fontId="100" fillId="16" borderId="0" applyNumberFormat="0" applyBorder="0" applyAlignment="0" applyProtection="0"/>
    <xf numFmtId="0" fontId="52" fillId="15" borderId="0" applyNumberFormat="0" applyBorder="0" applyAlignment="0" applyProtection="0"/>
    <xf numFmtId="0" fontId="52" fillId="5" borderId="0" applyNumberFormat="0" applyBorder="0" applyAlignment="0" applyProtection="0"/>
    <xf numFmtId="0" fontId="100" fillId="32" borderId="0" applyNumberFormat="0" applyBorder="0" applyAlignment="0" applyProtection="0"/>
    <xf numFmtId="0" fontId="52" fillId="5" borderId="0" applyNumberFormat="0" applyBorder="0" applyAlignment="0" applyProtection="0"/>
    <xf numFmtId="0" fontId="52" fillId="12" borderId="0" applyNumberFormat="0" applyBorder="0" applyAlignment="0" applyProtection="0"/>
    <xf numFmtId="0" fontId="100" fillId="13" borderId="0" applyNumberFormat="0" applyBorder="0" applyAlignment="0" applyProtection="0"/>
    <xf numFmtId="0" fontId="52" fillId="12" borderId="0" applyNumberFormat="0" applyBorder="0" applyAlignment="0" applyProtection="0"/>
    <xf numFmtId="0" fontId="52" fillId="17" borderId="0" applyNumberFormat="0" applyBorder="0" applyAlignment="0" applyProtection="0"/>
    <xf numFmtId="0" fontId="100" fillId="11" borderId="0" applyNumberFormat="0" applyBorder="0" applyAlignment="0" applyProtection="0"/>
    <xf numFmtId="0" fontId="52" fillId="17" borderId="0" applyNumberFormat="0" applyBorder="0" applyAlignment="0" applyProtection="0"/>
    <xf numFmtId="0" fontId="52" fillId="16" borderId="0" applyNumberFormat="0" applyBorder="0" applyAlignment="0" applyProtection="0"/>
    <xf numFmtId="0" fontId="100" fillId="33" borderId="0" applyNumberFormat="0" applyBorder="0" applyAlignment="0" applyProtection="0"/>
    <xf numFmtId="0" fontId="52" fillId="16" borderId="0" applyNumberFormat="0" applyBorder="0" applyAlignment="0" applyProtection="0"/>
    <xf numFmtId="0" fontId="52" fillId="18" borderId="0" applyNumberFormat="0" applyBorder="0" applyAlignment="0" applyProtection="0"/>
    <xf numFmtId="0" fontId="100" fillId="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100" fillId="16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100" fillId="34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100" fillId="35" borderId="0" applyNumberFormat="0" applyBorder="0" applyAlignment="0" applyProtection="0"/>
    <xf numFmtId="0" fontId="52" fillId="21" borderId="0" applyNumberFormat="0" applyBorder="0" applyAlignment="0" applyProtection="0"/>
    <xf numFmtId="0" fontId="52" fillId="17" borderId="0" applyNumberFormat="0" applyBorder="0" applyAlignment="0" applyProtection="0"/>
    <xf numFmtId="0" fontId="100" fillId="22" borderId="0" applyNumberFormat="0" applyBorder="0" applyAlignment="0" applyProtection="0"/>
    <xf numFmtId="0" fontId="52" fillId="17" borderId="0" applyNumberFormat="0" applyBorder="0" applyAlignment="0" applyProtection="0"/>
    <xf numFmtId="0" fontId="52" fillId="16" borderId="0" applyNumberFormat="0" applyBorder="0" applyAlignment="0" applyProtection="0"/>
    <xf numFmtId="0" fontId="100" fillId="36" borderId="0" applyNumberFormat="0" applyBorder="0" applyAlignment="0" applyProtection="0"/>
    <xf numFmtId="0" fontId="52" fillId="16" borderId="0" applyNumberFormat="0" applyBorder="0" applyAlignment="0" applyProtection="0"/>
    <xf numFmtId="0" fontId="52" fillId="23" borderId="0" applyNumberFormat="0" applyBorder="0" applyAlignment="0" applyProtection="0"/>
    <xf numFmtId="0" fontId="100" fillId="18" borderId="0" applyNumberFormat="0" applyBorder="0" applyAlignment="0" applyProtection="0"/>
    <xf numFmtId="0" fontId="52" fillId="23" borderId="0" applyNumberFormat="0" applyBorder="0" applyAlignment="0" applyProtection="0"/>
    <xf numFmtId="0" fontId="74" fillId="0" borderId="0">
      <protection locked="0"/>
    </xf>
    <xf numFmtId="174" fontId="32" fillId="0" borderId="0" applyFont="0" applyFill="0" applyBorder="0" applyAlignment="0" applyProtection="0"/>
    <xf numFmtId="167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168" fontId="32" fillId="0" borderId="0" applyFont="0" applyFill="0" applyBorder="0" applyAlignment="0" applyProtection="0"/>
    <xf numFmtId="169" fontId="74" fillId="0" borderId="0">
      <protection locked="0"/>
    </xf>
    <xf numFmtId="0" fontId="74" fillId="0" borderId="0">
      <protection locked="0"/>
    </xf>
    <xf numFmtId="170" fontId="75" fillId="24" borderId="0" applyFont="0" applyBorder="0"/>
    <xf numFmtId="0" fontId="53" fillId="3" borderId="1" applyNumberFormat="0" applyAlignment="0" applyProtection="0"/>
    <xf numFmtId="0" fontId="101" fillId="13" borderId="71" applyNumberFormat="0" applyAlignment="0" applyProtection="0"/>
    <xf numFmtId="0" fontId="53" fillId="3" borderId="1" applyNumberFormat="0" applyAlignment="0" applyProtection="0"/>
    <xf numFmtId="0" fontId="54" fillId="11" borderId="2" applyNumberFormat="0" applyAlignment="0" applyProtection="0"/>
    <xf numFmtId="0" fontId="102" fillId="25" borderId="72" applyNumberFormat="0" applyAlignment="0" applyProtection="0"/>
    <xf numFmtId="0" fontId="54" fillId="11" borderId="2" applyNumberFormat="0" applyAlignment="0" applyProtection="0"/>
    <xf numFmtId="0" fontId="74" fillId="0" borderId="0">
      <protection locked="0"/>
    </xf>
    <xf numFmtId="0" fontId="55" fillId="6" borderId="0" applyNumberFormat="0" applyBorder="0" applyAlignment="0" applyProtection="0"/>
    <xf numFmtId="0" fontId="103" fillId="37" borderId="0" applyNumberFormat="0" applyBorder="0" applyAlignment="0" applyProtection="0"/>
    <xf numFmtId="0" fontId="55" fillId="6" borderId="0" applyNumberFormat="0" applyBorder="0" applyAlignment="0" applyProtection="0"/>
    <xf numFmtId="166" fontId="7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72" fillId="0" borderId="0" applyFon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171" fontId="76" fillId="0" borderId="0">
      <protection locked="0"/>
    </xf>
    <xf numFmtId="171" fontId="76" fillId="0" borderId="0"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56" fillId="0" borderId="3" applyNumberFormat="0" applyFill="0" applyAlignment="0" applyProtection="0"/>
    <xf numFmtId="0" fontId="104" fillId="0" borderId="73" applyNumberFormat="0" applyFill="0" applyAlignment="0" applyProtection="0"/>
    <xf numFmtId="0" fontId="56" fillId="0" borderId="3" applyNumberFormat="0" applyFill="0" applyAlignment="0" applyProtection="0"/>
    <xf numFmtId="0" fontId="57" fillId="26" borderId="4" applyNumberFormat="0" applyAlignment="0" applyProtection="0"/>
    <xf numFmtId="0" fontId="105" fillId="38" borderId="74" applyNumberFormat="0" applyAlignment="0" applyProtection="0"/>
    <xf numFmtId="0" fontId="57" fillId="26" borderId="4" applyNumberFormat="0" applyAlignment="0" applyProtection="0"/>
    <xf numFmtId="172" fontId="77" fillId="0" borderId="5"/>
    <xf numFmtId="0" fontId="58" fillId="0" borderId="6" applyNumberFormat="0" applyFill="0" applyAlignment="0" applyProtection="0"/>
    <xf numFmtId="0" fontId="95" fillId="0" borderId="7" applyNumberFormat="0" applyFill="0" applyAlignment="0" applyProtection="0"/>
    <xf numFmtId="0" fontId="58" fillId="0" borderId="6" applyNumberFormat="0" applyFill="0" applyAlignment="0" applyProtection="0"/>
    <xf numFmtId="0" fontId="59" fillId="0" borderId="8" applyNumberFormat="0" applyFill="0" applyAlignment="0" applyProtection="0"/>
    <xf numFmtId="0" fontId="106" fillId="0" borderId="75" applyNumberFormat="0" applyFill="0" applyAlignment="0" applyProtection="0"/>
    <xf numFmtId="0" fontId="59" fillId="0" borderId="8" applyNumberFormat="0" applyFill="0" applyAlignment="0" applyProtection="0"/>
    <xf numFmtId="0" fontId="60" fillId="0" borderId="9" applyNumberFormat="0" applyFill="0" applyAlignment="0" applyProtection="0"/>
    <xf numFmtId="0" fontId="96" fillId="0" borderId="10" applyNumberFormat="0" applyFill="0" applyAlignment="0" applyProtection="0"/>
    <xf numFmtId="0" fontId="60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13" borderId="0" applyNumberFormat="0" applyBorder="0" applyAlignment="0" applyProtection="0"/>
    <xf numFmtId="0" fontId="107" fillId="39" borderId="0" applyNumberFormat="0" applyBorder="0" applyAlignment="0" applyProtection="0"/>
    <xf numFmtId="0" fontId="61" fillId="13" borderId="0" applyNumberFormat="0" applyBorder="0" applyAlignment="0" applyProtection="0"/>
    <xf numFmtId="37" fontId="78" fillId="0" borderId="0"/>
    <xf numFmtId="0" fontId="70" fillId="0" borderId="0"/>
    <xf numFmtId="0" fontId="108" fillId="0" borderId="0"/>
    <xf numFmtId="0" fontId="108" fillId="0" borderId="0"/>
    <xf numFmtId="0" fontId="79" fillId="0" borderId="0"/>
    <xf numFmtId="0" fontId="99" fillId="0" borderId="0"/>
    <xf numFmtId="0" fontId="92" fillId="0" borderId="0"/>
    <xf numFmtId="0" fontId="72" fillId="0" borderId="0"/>
    <xf numFmtId="0" fontId="32" fillId="0" borderId="0"/>
    <xf numFmtId="0" fontId="109" fillId="0" borderId="0"/>
    <xf numFmtId="0" fontId="21" fillId="0" borderId="0" applyBorder="0"/>
    <xf numFmtId="0" fontId="32" fillId="0" borderId="0"/>
    <xf numFmtId="0" fontId="32" fillId="0" borderId="0"/>
    <xf numFmtId="0" fontId="21" fillId="0" borderId="0"/>
    <xf numFmtId="0" fontId="21" fillId="0" borderId="0"/>
    <xf numFmtId="0" fontId="99" fillId="0" borderId="0"/>
    <xf numFmtId="0" fontId="21" fillId="0" borderId="0"/>
    <xf numFmtId="0" fontId="80" fillId="0" borderId="0"/>
    <xf numFmtId="0" fontId="21" fillId="0" borderId="0" applyBorder="0"/>
    <xf numFmtId="0" fontId="32" fillId="0" borderId="0"/>
    <xf numFmtId="0" fontId="89" fillId="0" borderId="0"/>
    <xf numFmtId="0" fontId="99" fillId="0" borderId="0"/>
    <xf numFmtId="0" fontId="99" fillId="0" borderId="0"/>
    <xf numFmtId="0" fontId="99" fillId="0" borderId="0"/>
    <xf numFmtId="0" fontId="62" fillId="11" borderId="1" applyNumberFormat="0" applyAlignment="0" applyProtection="0"/>
    <xf numFmtId="0" fontId="110" fillId="25" borderId="71" applyNumberFormat="0" applyAlignment="0" applyProtection="0"/>
    <xf numFmtId="0" fontId="62" fillId="11" borderId="1" applyNumberFormat="0" applyAlignment="0" applyProtection="0"/>
    <xf numFmtId="0" fontId="74" fillId="0" borderId="0">
      <protection locked="0"/>
    </xf>
    <xf numFmtId="9" fontId="9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3" fillId="0" borderId="11" applyNumberFormat="0" applyFill="0" applyAlignment="0" applyProtection="0"/>
    <xf numFmtId="0" fontId="111" fillId="0" borderId="12" applyNumberFormat="0" applyFill="0" applyAlignment="0" applyProtection="0"/>
    <xf numFmtId="0" fontId="63" fillId="0" borderId="11" applyNumberFormat="0" applyFill="0" applyAlignment="0" applyProtection="0"/>
    <xf numFmtId="173" fontId="77" fillId="0" borderId="0">
      <alignment vertical="center"/>
    </xf>
    <xf numFmtId="0" fontId="6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4" fillId="0" borderId="0">
      <protection locked="0"/>
    </xf>
    <xf numFmtId="0" fontId="6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4" fillId="7" borderId="13" applyNumberFormat="0" applyFont="0" applyAlignment="0" applyProtection="0"/>
    <xf numFmtId="0" fontId="93" fillId="40" borderId="76" applyNumberFormat="0" applyFont="0" applyAlignment="0" applyProtection="0"/>
    <xf numFmtId="0" fontId="32" fillId="7" borderId="13" applyNumberFormat="0" applyFont="0" applyAlignment="0" applyProtection="0"/>
    <xf numFmtId="0" fontId="67" fillId="4" borderId="0" applyNumberFormat="0" applyBorder="0" applyAlignment="0" applyProtection="0"/>
    <xf numFmtId="0" fontId="114" fillId="41" borderId="0" applyNumberFormat="0" applyBorder="0" applyAlignment="0" applyProtection="0"/>
    <xf numFmtId="0" fontId="67" fillId="4" borderId="0" applyNumberFormat="0" applyBorder="0" applyAlignment="0" applyProtection="0"/>
    <xf numFmtId="0" fontId="116" fillId="0" borderId="0"/>
    <xf numFmtId="0" fontId="117" fillId="0" borderId="0"/>
    <xf numFmtId="0" fontId="118" fillId="0" borderId="0"/>
    <xf numFmtId="0" fontId="119" fillId="41" borderId="0" applyNumberFormat="0" applyBorder="0" applyAlignment="0" applyProtection="0"/>
    <xf numFmtId="0" fontId="7" fillId="0" borderId="0"/>
    <xf numFmtId="0" fontId="72" fillId="0" borderId="0"/>
    <xf numFmtId="0" fontId="121" fillId="0" borderId="0"/>
    <xf numFmtId="0" fontId="122" fillId="0" borderId="0"/>
    <xf numFmtId="0" fontId="123" fillId="0" borderId="0"/>
    <xf numFmtId="0" fontId="123" fillId="0" borderId="0"/>
    <xf numFmtId="0" fontId="8" fillId="0" borderId="0"/>
    <xf numFmtId="0" fontId="32" fillId="0" borderId="0"/>
    <xf numFmtId="0" fontId="125" fillId="0" borderId="0"/>
    <xf numFmtId="0" fontId="6" fillId="0" borderId="0"/>
    <xf numFmtId="0" fontId="5" fillId="0" borderId="0"/>
    <xf numFmtId="0" fontId="131" fillId="0" borderId="0"/>
    <xf numFmtId="0" fontId="132" fillId="0" borderId="0"/>
    <xf numFmtId="0" fontId="132" fillId="0" borderId="0"/>
    <xf numFmtId="0" fontId="4" fillId="0" borderId="0"/>
    <xf numFmtId="0" fontId="133" fillId="0" borderId="0" applyNumberFormat="0" applyFill="0" applyBorder="0" applyAlignment="0" applyProtection="0"/>
    <xf numFmtId="0" fontId="134" fillId="0" borderId="77" applyNumberFormat="0" applyFill="0" applyAlignment="0" applyProtection="0"/>
    <xf numFmtId="0" fontId="135" fillId="0" borderId="75" applyNumberFormat="0" applyFill="0" applyAlignment="0" applyProtection="0"/>
    <xf numFmtId="0" fontId="136" fillId="0" borderId="78" applyNumberFormat="0" applyFill="0" applyAlignment="0" applyProtection="0"/>
    <xf numFmtId="0" fontId="136" fillId="0" borderId="0" applyNumberFormat="0" applyFill="0" applyBorder="0" applyAlignment="0" applyProtection="0"/>
    <xf numFmtId="0" fontId="101" fillId="46" borderId="71" applyNumberFormat="0" applyAlignment="0" applyProtection="0"/>
    <xf numFmtId="0" fontId="102" fillId="47" borderId="72" applyNumberFormat="0" applyAlignment="0" applyProtection="0"/>
    <xf numFmtId="0" fontId="110" fillId="47" borderId="71" applyNumberFormat="0" applyAlignment="0" applyProtection="0"/>
    <xf numFmtId="0" fontId="4" fillId="40" borderId="76" applyNumberFormat="0" applyFont="0" applyAlignment="0" applyProtection="0"/>
    <xf numFmtId="0" fontId="111" fillId="0" borderId="79" applyNumberFormat="0" applyFill="0" applyAlignment="0" applyProtection="0"/>
    <xf numFmtId="0" fontId="100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100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30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100" fillId="55" borderId="0" applyNumberFormat="0" applyBorder="0" applyAlignment="0" applyProtection="0"/>
    <xf numFmtId="0" fontId="100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100" fillId="59" borderId="0" applyNumberFormat="0" applyBorder="0" applyAlignment="0" applyProtection="0"/>
    <xf numFmtId="0" fontId="4" fillId="29" borderId="0" applyNumberFormat="0" applyBorder="0" applyAlignment="0" applyProtection="0"/>
    <xf numFmtId="0" fontId="4" fillId="31" borderId="0" applyNumberFormat="0" applyBorder="0" applyAlignment="0" applyProtection="0"/>
    <xf numFmtId="0" fontId="100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100" fillId="63" borderId="0" applyNumberFormat="0" applyBorder="0" applyAlignment="0" applyProtection="0"/>
    <xf numFmtId="0" fontId="32" fillId="0" borderId="0"/>
    <xf numFmtId="0" fontId="32" fillId="0" borderId="0"/>
    <xf numFmtId="0" fontId="3" fillId="0" borderId="0"/>
    <xf numFmtId="0" fontId="3" fillId="40" borderId="76" applyNumberFormat="0" applyFont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30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41" fillId="0" borderId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29" borderId="0" applyNumberFormat="0" applyBorder="0" applyAlignment="0" applyProtection="0"/>
    <xf numFmtId="0" fontId="2" fillId="61" borderId="0" applyNumberFormat="0" applyBorder="0" applyAlignment="0" applyProtection="0"/>
    <xf numFmtId="0" fontId="2" fillId="50" borderId="0" applyNumberFormat="0" applyBorder="0" applyAlignment="0" applyProtection="0"/>
    <xf numFmtId="0" fontId="2" fillId="30" borderId="0" applyNumberFormat="0" applyBorder="0" applyAlignment="0" applyProtection="0"/>
    <xf numFmtId="0" fontId="2" fillId="54" borderId="0" applyNumberFormat="0" applyBorder="0" applyAlignment="0" applyProtection="0"/>
    <xf numFmtId="0" fontId="2" fillId="58" borderId="0" applyNumberFormat="0" applyBorder="0" applyAlignment="0" applyProtection="0"/>
    <xf numFmtId="0" fontId="2" fillId="31" borderId="0" applyNumberFormat="0" applyBorder="0" applyAlignment="0" applyProtection="0"/>
    <xf numFmtId="0" fontId="2" fillId="62" borderId="0" applyNumberFormat="0" applyBorder="0" applyAlignment="0" applyProtection="0"/>
    <xf numFmtId="0" fontId="143" fillId="0" borderId="0"/>
    <xf numFmtId="0" fontId="123" fillId="0" borderId="0"/>
    <xf numFmtId="0" fontId="123" fillId="0" borderId="0"/>
    <xf numFmtId="0" fontId="123" fillId="0" borderId="0"/>
    <xf numFmtId="0" fontId="32" fillId="0" borderId="0"/>
    <xf numFmtId="0" fontId="32" fillId="0" borderId="0"/>
    <xf numFmtId="0" fontId="2" fillId="0" borderId="0"/>
    <xf numFmtId="0" fontId="8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144" fillId="0" borderId="0"/>
    <xf numFmtId="0" fontId="32" fillId="0" borderId="0"/>
    <xf numFmtId="0" fontId="2" fillId="40" borderId="76" applyNumberFormat="0" applyFont="0" applyAlignment="0" applyProtection="0"/>
    <xf numFmtId="0" fontId="32" fillId="0" borderId="0"/>
    <xf numFmtId="0" fontId="32" fillId="0" borderId="0"/>
    <xf numFmtId="0" fontId="72" fillId="0" borderId="0"/>
    <xf numFmtId="0" fontId="1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1" borderId="0" applyNumberFormat="0" applyBorder="0" applyAlignment="0" applyProtection="0"/>
    <xf numFmtId="0" fontId="1" fillId="6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41" fillId="0" borderId="0"/>
    <xf numFmtId="0" fontId="8" fillId="0" borderId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1" fontId="172" fillId="0" borderId="0"/>
    <xf numFmtId="0" fontId="1" fillId="40" borderId="76" applyNumberFormat="0" applyFont="0" applyAlignment="0" applyProtection="0"/>
  </cellStyleXfs>
  <cellXfs count="1062">
    <xf numFmtId="0" fontId="0" fillId="0" borderId="0" xfId="0"/>
    <xf numFmtId="0" fontId="9" fillId="0" borderId="0" xfId="0" applyFont="1"/>
    <xf numFmtId="0" fontId="0" fillId="0" borderId="0" xfId="0" applyBorder="1"/>
    <xf numFmtId="0" fontId="15" fillId="0" borderId="0" xfId="0" applyFont="1" applyAlignment="1">
      <alignment vertical="center"/>
    </xf>
    <xf numFmtId="0" fontId="16" fillId="0" borderId="14" xfId="0" applyFont="1" applyBorder="1" applyAlignment="1">
      <alignment horizontal="centerContinuous"/>
    </xf>
    <xf numFmtId="0" fontId="16" fillId="0" borderId="15" xfId="0" applyFont="1" applyBorder="1" applyAlignment="1">
      <alignment horizontal="centerContinuous"/>
    </xf>
    <xf numFmtId="0" fontId="16" fillId="0" borderId="16" xfId="0" applyFont="1" applyBorder="1" applyAlignment="1">
      <alignment horizontal="centerContinuous"/>
    </xf>
    <xf numFmtId="49" fontId="12" fillId="0" borderId="17" xfId="0" applyNumberFormat="1" applyFont="1" applyBorder="1" applyAlignment="1">
      <alignment horizontal="centerContinuous" vertical="center"/>
    </xf>
    <xf numFmtId="49" fontId="17" fillId="0" borderId="18" xfId="0" applyNumberFormat="1" applyFont="1" applyBorder="1" applyAlignment="1">
      <alignment horizontal="centerContinuous" vertical="center" wrapText="1"/>
    </xf>
    <xf numFmtId="0" fontId="19" fillId="0" borderId="0" xfId="0" applyFont="1"/>
    <xf numFmtId="4" fontId="0" fillId="0" borderId="0" xfId="0" applyNumberFormat="1"/>
    <xf numFmtId="0" fontId="16" fillId="0" borderId="0" xfId="0" applyFont="1"/>
    <xf numFmtId="0" fontId="20" fillId="0" borderId="0" xfId="0" applyFont="1"/>
    <xf numFmtId="0" fontId="16" fillId="0" borderId="0" xfId="0" applyFont="1" applyAlignment="1">
      <alignment horizontal="left" vertical="center"/>
    </xf>
    <xf numFmtId="0" fontId="9" fillId="0" borderId="0" xfId="0" applyFont="1" applyFill="1" applyBorder="1"/>
    <xf numFmtId="2" fontId="9" fillId="0" borderId="0" xfId="0" applyNumberFormat="1" applyFont="1" applyFill="1" applyBorder="1"/>
    <xf numFmtId="164" fontId="9" fillId="0" borderId="0" xfId="0" applyNumberFormat="1" applyFont="1" applyFill="1" applyBorder="1"/>
    <xf numFmtId="0" fontId="20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/>
    <xf numFmtId="0" fontId="19" fillId="0" borderId="0" xfId="0" applyFont="1" applyBorder="1"/>
    <xf numFmtId="2" fontId="14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22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23" fillId="0" borderId="0" xfId="0" applyFont="1"/>
    <xf numFmtId="0" fontId="25" fillId="0" borderId="0" xfId="0" applyFont="1"/>
    <xf numFmtId="0" fontId="26" fillId="0" borderId="0" xfId="0" applyFont="1" applyAlignment="1">
      <alignment horizontal="left" vertical="center"/>
    </xf>
    <xf numFmtId="0" fontId="27" fillId="0" borderId="0" xfId="0" applyFont="1"/>
    <xf numFmtId="0" fontId="11" fillId="0" borderId="0" xfId="0" quotePrefix="1" applyFont="1" applyAlignment="1">
      <alignment vertical="center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Continuous" vertical="center"/>
    </xf>
    <xf numFmtId="2" fontId="18" fillId="0" borderId="0" xfId="0" applyNumberFormat="1" applyFont="1" applyAlignment="1">
      <alignment horizontal="center" vertical="center"/>
    </xf>
    <xf numFmtId="0" fontId="14" fillId="0" borderId="23" xfId="0" applyFont="1" applyBorder="1" applyAlignment="1">
      <alignment horizontal="centerContinuous" vertical="center"/>
    </xf>
    <xf numFmtId="0" fontId="18" fillId="0" borderId="0" xfId="0" applyFont="1" applyAlignment="1">
      <alignment horizontal="left" vertical="center"/>
    </xf>
    <xf numFmtId="14" fontId="28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9" fillId="0" borderId="22" xfId="0" applyNumberFormat="1" applyFont="1" applyFill="1" applyBorder="1"/>
    <xf numFmtId="164" fontId="9" fillId="0" borderId="24" xfId="0" applyNumberFormat="1" applyFont="1" applyFill="1" applyBorder="1"/>
    <xf numFmtId="164" fontId="14" fillId="0" borderId="25" xfId="0" applyNumberFormat="1" applyFont="1" applyFill="1" applyBorder="1"/>
    <xf numFmtId="0" fontId="8" fillId="0" borderId="0" xfId="0" applyFont="1"/>
    <xf numFmtId="0" fontId="30" fillId="0" borderId="0" xfId="0" applyFont="1"/>
    <xf numFmtId="0" fontId="21" fillId="0" borderId="0" xfId="0" applyFont="1" applyFill="1" applyBorder="1"/>
    <xf numFmtId="0" fontId="12" fillId="0" borderId="0" xfId="0" applyFont="1" applyAlignment="1">
      <alignment horizontal="center"/>
    </xf>
    <xf numFmtId="2" fontId="14" fillId="0" borderId="26" xfId="0" applyNumberFormat="1" applyFont="1" applyBorder="1" applyAlignment="1">
      <alignment horizontal="center" vertical="center"/>
    </xf>
    <xf numFmtId="2" fontId="14" fillId="0" borderId="14" xfId="0" applyNumberFormat="1" applyFont="1" applyBorder="1" applyAlignment="1">
      <alignment horizontal="center" vertical="center" wrapText="1"/>
    </xf>
    <xf numFmtId="2" fontId="14" fillId="0" borderId="26" xfId="0" applyNumberFormat="1" applyFont="1" applyBorder="1" applyAlignment="1">
      <alignment horizontal="center" vertical="center" wrapText="1"/>
    </xf>
    <xf numFmtId="2" fontId="14" fillId="0" borderId="27" xfId="0" applyNumberFormat="1" applyFont="1" applyBorder="1" applyAlignment="1">
      <alignment horizontal="center" vertical="center" wrapText="1"/>
    </xf>
    <xf numFmtId="2" fontId="14" fillId="0" borderId="28" xfId="0" applyNumberFormat="1" applyFont="1" applyBorder="1" applyAlignment="1">
      <alignment horizontal="center" vertical="center" wrapText="1"/>
    </xf>
    <xf numFmtId="0" fontId="31" fillId="0" borderId="0" xfId="0" applyFont="1"/>
    <xf numFmtId="0" fontId="10" fillId="0" borderId="0" xfId="103" applyAlignment="1" applyProtection="1"/>
    <xf numFmtId="0" fontId="12" fillId="0" borderId="21" xfId="0" applyFont="1" applyBorder="1" applyAlignment="1">
      <alignment horizontal="center" vertical="center"/>
    </xf>
    <xf numFmtId="1" fontId="17" fillId="0" borderId="29" xfId="0" applyNumberFormat="1" applyFont="1" applyBorder="1" applyAlignment="1">
      <alignment horizontal="center" vertical="center"/>
    </xf>
    <xf numFmtId="1" fontId="17" fillId="0" borderId="30" xfId="0" applyNumberFormat="1" applyFont="1" applyBorder="1" applyAlignment="1">
      <alignment horizontal="center" vertical="center"/>
    </xf>
    <xf numFmtId="1" fontId="17" fillId="0" borderId="30" xfId="0" applyNumberFormat="1" applyFont="1" applyBorder="1" applyAlignment="1">
      <alignment horizontal="center" vertical="center" wrapText="1"/>
    </xf>
    <xf numFmtId="1" fontId="17" fillId="0" borderId="31" xfId="0" applyNumberFormat="1" applyFont="1" applyBorder="1" applyAlignment="1">
      <alignment horizontal="center" vertical="center"/>
    </xf>
    <xf numFmtId="0" fontId="33" fillId="0" borderId="0" xfId="0" quotePrefix="1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0" borderId="0" xfId="0" applyFont="1" applyFill="1"/>
    <xf numFmtId="3" fontId="9" fillId="0" borderId="32" xfId="0" applyNumberFormat="1" applyFont="1" applyBorder="1"/>
    <xf numFmtId="3" fontId="14" fillId="0" borderId="33" xfId="0" applyNumberFormat="1" applyFont="1" applyBorder="1"/>
    <xf numFmtId="49" fontId="17" fillId="0" borderId="17" xfId="0" applyNumberFormat="1" applyFont="1" applyBorder="1" applyAlignment="1">
      <alignment horizontal="centerContinuous" vertical="center" wrapText="1"/>
    </xf>
    <xf numFmtId="49" fontId="17" fillId="0" borderId="18" xfId="0" applyNumberFormat="1" applyFont="1" applyFill="1" applyBorder="1" applyAlignment="1">
      <alignment horizontal="centerContinuous" vertical="center" wrapText="1"/>
    </xf>
    <xf numFmtId="49" fontId="17" fillId="0" borderId="34" xfId="0" applyNumberFormat="1" applyFont="1" applyFill="1" applyBorder="1" applyAlignment="1">
      <alignment horizontal="centerContinuous" vertical="center" wrapText="1"/>
    </xf>
    <xf numFmtId="0" fontId="29" fillId="0" borderId="32" xfId="0" applyFont="1" applyBorder="1"/>
    <xf numFmtId="164" fontId="9" fillId="0" borderId="35" xfId="0" applyNumberFormat="1" applyFont="1" applyFill="1" applyBorder="1"/>
    <xf numFmtId="0" fontId="18" fillId="0" borderId="32" xfId="0" applyFont="1" applyBorder="1"/>
    <xf numFmtId="164" fontId="14" fillId="0" borderId="35" xfId="0" applyNumberFormat="1" applyFont="1" applyFill="1" applyBorder="1"/>
    <xf numFmtId="49" fontId="18" fillId="0" borderId="17" xfId="0" applyNumberFormat="1" applyFont="1" applyBorder="1" applyAlignment="1">
      <alignment horizontal="centerContinuous" vertical="center"/>
    </xf>
    <xf numFmtId="3" fontId="17" fillId="0" borderId="18" xfId="0" applyNumberFormat="1" applyFont="1" applyBorder="1" applyAlignment="1">
      <alignment horizontal="centerContinuous" vertical="center" wrapText="1"/>
    </xf>
    <xf numFmtId="164" fontId="17" fillId="0" borderId="18" xfId="0" applyNumberFormat="1" applyFont="1" applyFill="1" applyBorder="1" applyAlignment="1">
      <alignment horizontal="centerContinuous" vertical="center" wrapText="1"/>
    </xf>
    <xf numFmtId="164" fontId="17" fillId="0" borderId="34" xfId="0" applyNumberFormat="1" applyFont="1" applyFill="1" applyBorder="1" applyAlignment="1">
      <alignment horizontal="centerContinuous" vertical="center" wrapText="1"/>
    </xf>
    <xf numFmtId="164" fontId="14" fillId="0" borderId="24" xfId="0" applyNumberFormat="1" applyFont="1" applyFill="1" applyBorder="1"/>
    <xf numFmtId="3" fontId="17" fillId="0" borderId="17" xfId="0" applyNumberFormat="1" applyFont="1" applyBorder="1" applyAlignment="1">
      <alignment horizontal="centerContinuous" vertical="center" wrapText="1"/>
    </xf>
    <xf numFmtId="3" fontId="9" fillId="0" borderId="35" xfId="0" applyNumberFormat="1" applyFont="1" applyBorder="1"/>
    <xf numFmtId="3" fontId="14" fillId="0" borderId="35" xfId="0" applyNumberFormat="1" applyFont="1" applyBorder="1"/>
    <xf numFmtId="3" fontId="14" fillId="0" borderId="32" xfId="0" applyNumberFormat="1" applyFont="1" applyBorder="1"/>
    <xf numFmtId="0" fontId="18" fillId="0" borderId="33" xfId="0" applyFont="1" applyBorder="1"/>
    <xf numFmtId="3" fontId="14" fillId="0" borderId="36" xfId="0" applyNumberFormat="1" applyFont="1" applyBorder="1"/>
    <xf numFmtId="164" fontId="14" fillId="0" borderId="36" xfId="0" applyNumberFormat="1" applyFont="1" applyFill="1" applyBorder="1"/>
    <xf numFmtId="0" fontId="18" fillId="0" borderId="0" xfId="0" applyFont="1" applyBorder="1"/>
    <xf numFmtId="3" fontId="14" fillId="0" borderId="0" xfId="0" applyNumberFormat="1" applyFont="1" applyBorder="1"/>
    <xf numFmtId="164" fontId="14" fillId="0" borderId="0" xfId="0" applyNumberFormat="1" applyFont="1" applyFill="1" applyBorder="1"/>
    <xf numFmtId="2" fontId="14" fillId="0" borderId="0" xfId="0" applyNumberFormat="1" applyFont="1" applyFill="1" applyBorder="1"/>
    <xf numFmtId="3" fontId="0" fillId="0" borderId="0" xfId="0" applyNumberFormat="1"/>
    <xf numFmtId="0" fontId="8" fillId="0" borderId="0" xfId="0" applyFont="1" applyFill="1"/>
    <xf numFmtId="0" fontId="13" fillId="0" borderId="0" xfId="0" applyFont="1"/>
    <xf numFmtId="4" fontId="9" fillId="27" borderId="24" xfId="0" applyNumberFormat="1" applyFont="1" applyFill="1" applyBorder="1"/>
    <xf numFmtId="2" fontId="21" fillId="0" borderId="0" xfId="0" applyNumberFormat="1" applyFont="1" applyFill="1"/>
    <xf numFmtId="49" fontId="12" fillId="0" borderId="14" xfId="0" applyNumberFormat="1" applyFont="1" applyBorder="1" applyAlignment="1">
      <alignment horizontal="centerContinuous" vertical="center"/>
    </xf>
    <xf numFmtId="49" fontId="17" fillId="0" borderId="15" xfId="0" applyNumberFormat="1" applyFont="1" applyBorder="1" applyAlignment="1">
      <alignment horizontal="centerContinuous" vertical="center" wrapText="1"/>
    </xf>
    <xf numFmtId="49" fontId="17" fillId="0" borderId="16" xfId="0" applyNumberFormat="1" applyFont="1" applyBorder="1" applyAlignment="1">
      <alignment horizontal="centerContinuous" vertical="center" wrapText="1"/>
    </xf>
    <xf numFmtId="4" fontId="35" fillId="0" borderId="32" xfId="0" applyNumberFormat="1" applyFont="1" applyBorder="1" applyAlignment="1"/>
    <xf numFmtId="4" fontId="35" fillId="0" borderId="22" xfId="0" applyNumberFormat="1" applyFont="1" applyBorder="1" applyAlignment="1">
      <alignment horizontal="right" vertical="top" wrapText="1"/>
    </xf>
    <xf numFmtId="4" fontId="35" fillId="0" borderId="24" xfId="0" applyNumberFormat="1" applyFont="1" applyBorder="1" applyAlignment="1">
      <alignment horizontal="right" vertical="top" wrapText="1"/>
    </xf>
    <xf numFmtId="4" fontId="35" fillId="0" borderId="38" xfId="0" applyNumberFormat="1" applyFont="1" applyBorder="1" applyAlignment="1">
      <alignment horizontal="right" vertical="top" wrapText="1"/>
    </xf>
    <xf numFmtId="4" fontId="35" fillId="0" borderId="25" xfId="0" applyNumberFormat="1" applyFont="1" applyBorder="1" applyAlignment="1">
      <alignment horizontal="right" vertical="top" wrapText="1"/>
    </xf>
    <xf numFmtId="2" fontId="35" fillId="0" borderId="2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 vertical="justify"/>
    </xf>
    <xf numFmtId="164" fontId="9" fillId="27" borderId="24" xfId="0" applyNumberFormat="1" applyFont="1" applyFill="1" applyBorder="1" applyAlignment="1">
      <alignment horizontal="center"/>
    </xf>
    <xf numFmtId="164" fontId="9" fillId="27" borderId="25" xfId="0" applyNumberFormat="1" applyFont="1" applyFill="1" applyBorder="1" applyAlignment="1">
      <alignment horizontal="center"/>
    </xf>
    <xf numFmtId="0" fontId="39" fillId="0" borderId="14" xfId="0" applyFont="1" applyBorder="1" applyAlignment="1">
      <alignment horizontal="centerContinuous"/>
    </xf>
    <xf numFmtId="0" fontId="39" fillId="0" borderId="15" xfId="0" applyFont="1" applyBorder="1" applyAlignment="1">
      <alignment horizontal="centerContinuous"/>
    </xf>
    <xf numFmtId="0" fontId="39" fillId="0" borderId="16" xfId="0" applyFont="1" applyBorder="1" applyAlignment="1">
      <alignment horizontal="centerContinuous"/>
    </xf>
    <xf numFmtId="4" fontId="35" fillId="24" borderId="22" xfId="0" applyNumberFormat="1" applyFont="1" applyFill="1" applyBorder="1" applyAlignment="1">
      <alignment horizontal="center" vertical="top" wrapText="1"/>
    </xf>
    <xf numFmtId="4" fontId="35" fillId="24" borderId="24" xfId="0" applyNumberFormat="1" applyFont="1" applyFill="1" applyBorder="1" applyAlignment="1">
      <alignment horizontal="center" vertical="top" wrapText="1"/>
    </xf>
    <xf numFmtId="0" fontId="8" fillId="0" borderId="27" xfId="0" applyFont="1" applyBorder="1" applyAlignment="1">
      <alignment horizontal="center"/>
    </xf>
    <xf numFmtId="0" fontId="8" fillId="0" borderId="17" xfId="0" applyFont="1" applyBorder="1"/>
    <xf numFmtId="0" fontId="8" fillId="0" borderId="39" xfId="0" applyFont="1" applyBorder="1" applyAlignment="1">
      <alignment horizontal="center"/>
    </xf>
    <xf numFmtId="0" fontId="8" fillId="0" borderId="40" xfId="0" applyFont="1" applyBorder="1"/>
    <xf numFmtId="0" fontId="8" fillId="0" borderId="17" xfId="0" applyFont="1" applyFill="1" applyBorder="1"/>
    <xf numFmtId="0" fontId="8" fillId="0" borderId="40" xfId="0" applyFont="1" applyFill="1" applyBorder="1"/>
    <xf numFmtId="0" fontId="8" fillId="0" borderId="41" xfId="0" applyFont="1" applyBorder="1" applyAlignment="1">
      <alignment horizontal="center"/>
    </xf>
    <xf numFmtId="2" fontId="36" fillId="0" borderId="0" xfId="0" applyNumberFormat="1" applyFont="1" applyFill="1"/>
    <xf numFmtId="0" fontId="36" fillId="0" borderId="0" xfId="0" applyFont="1" applyFill="1"/>
    <xf numFmtId="0" fontId="14" fillId="0" borderId="0" xfId="0" applyFont="1" applyFill="1"/>
    <xf numFmtId="0" fontId="18" fillId="0" borderId="0" xfId="0" applyFont="1" applyFill="1" applyAlignment="1">
      <alignment horizontal="left" wrapText="1"/>
    </xf>
    <xf numFmtId="0" fontId="21" fillId="0" borderId="0" xfId="0" applyFont="1" applyFill="1"/>
    <xf numFmtId="0" fontId="14" fillId="0" borderId="46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1" fontId="17" fillId="0" borderId="30" xfId="0" applyNumberFormat="1" applyFont="1" applyFill="1" applyBorder="1" applyAlignment="1">
      <alignment horizontal="center" vertical="center"/>
    </xf>
    <xf numFmtId="0" fontId="14" fillId="24" borderId="22" xfId="0" applyFont="1" applyFill="1" applyBorder="1" applyAlignment="1">
      <alignment horizontal="centerContinuous" vertical="center"/>
    </xf>
    <xf numFmtId="14" fontId="28" fillId="24" borderId="22" xfId="0" applyNumberFormat="1" applyFont="1" applyFill="1" applyBorder="1" applyAlignment="1">
      <alignment horizontal="center" vertical="center" wrapText="1"/>
    </xf>
    <xf numFmtId="1" fontId="17" fillId="24" borderId="30" xfId="0" applyNumberFormat="1" applyFont="1" applyFill="1" applyBorder="1" applyAlignment="1">
      <alignment horizontal="center" vertical="center"/>
    </xf>
    <xf numFmtId="1" fontId="17" fillId="24" borderId="30" xfId="0" applyNumberFormat="1" applyFont="1" applyFill="1" applyBorder="1" applyAlignment="1">
      <alignment horizontal="center" vertical="center" wrapText="1"/>
    </xf>
    <xf numFmtId="3" fontId="9" fillId="0" borderId="22" xfId="0" applyNumberFormat="1" applyFont="1" applyBorder="1"/>
    <xf numFmtId="3" fontId="9" fillId="0" borderId="38" xfId="0" applyNumberFormat="1" applyFont="1" applyBorder="1"/>
    <xf numFmtId="0" fontId="8" fillId="0" borderId="49" xfId="0" applyFont="1" applyFill="1" applyBorder="1"/>
    <xf numFmtId="4" fontId="42" fillId="0" borderId="0" xfId="0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0" fontId="38" fillId="0" borderId="32" xfId="0" applyFont="1" applyBorder="1" applyAlignment="1">
      <alignment vertical="top" wrapText="1"/>
    </xf>
    <xf numFmtId="0" fontId="38" fillId="0" borderId="33" xfId="0" applyFont="1" applyBorder="1" applyAlignment="1">
      <alignment vertical="top" wrapText="1"/>
    </xf>
    <xf numFmtId="0" fontId="9" fillId="0" borderId="32" xfId="0" applyFont="1" applyBorder="1"/>
    <xf numFmtId="2" fontId="9" fillId="27" borderId="24" xfId="0" applyNumberFormat="1" applyFont="1" applyFill="1" applyBorder="1"/>
    <xf numFmtId="0" fontId="9" fillId="0" borderId="32" xfId="0" applyFont="1" applyBorder="1" applyAlignment="1">
      <alignment wrapText="1"/>
    </xf>
    <xf numFmtId="0" fontId="9" fillId="0" borderId="33" xfId="0" applyFont="1" applyBorder="1"/>
    <xf numFmtId="2" fontId="9" fillId="27" borderId="25" xfId="0" applyNumberFormat="1" applyFont="1" applyFill="1" applyBorder="1"/>
    <xf numFmtId="0" fontId="49" fillId="0" borderId="0" xfId="0" applyFont="1" applyAlignment="1">
      <alignment horizontal="justify"/>
    </xf>
    <xf numFmtId="0" fontId="40" fillId="0" borderId="0" xfId="0" applyFont="1"/>
    <xf numFmtId="0" fontId="48" fillId="0" borderId="0" xfId="0" applyFont="1" applyAlignment="1"/>
    <xf numFmtId="4" fontId="35" fillId="0" borderId="20" xfId="0" applyNumberFormat="1" applyFont="1" applyBorder="1" applyAlignment="1"/>
    <xf numFmtId="2" fontId="35" fillId="0" borderId="50" xfId="0" applyNumberFormat="1" applyFont="1" applyBorder="1" applyAlignment="1">
      <alignment horizontal="center"/>
    </xf>
    <xf numFmtId="2" fontId="35" fillId="0" borderId="51" xfId="0" applyNumberFormat="1" applyFont="1" applyBorder="1" applyAlignment="1">
      <alignment horizontal="center" vertical="justify"/>
    </xf>
    <xf numFmtId="3" fontId="36" fillId="0" borderId="0" xfId="0" applyNumberFormat="1" applyFont="1"/>
    <xf numFmtId="0" fontId="0" fillId="0" borderId="0" xfId="0" applyAlignment="1">
      <alignment vertical="center"/>
    </xf>
    <xf numFmtId="2" fontId="9" fillId="27" borderId="22" xfId="0" applyNumberFormat="1" applyFont="1" applyFill="1" applyBorder="1"/>
    <xf numFmtId="3" fontId="14" fillId="0" borderId="22" xfId="0" applyNumberFormat="1" applyFont="1" applyBorder="1"/>
    <xf numFmtId="2" fontId="14" fillId="27" borderId="38" xfId="0" applyNumberFormat="1" applyFont="1" applyFill="1" applyBorder="1"/>
    <xf numFmtId="3" fontId="14" fillId="0" borderId="38" xfId="0" applyNumberFormat="1" applyFont="1" applyBorder="1"/>
    <xf numFmtId="0" fontId="68" fillId="0" borderId="0" xfId="0" applyFont="1"/>
    <xf numFmtId="2" fontId="17" fillId="0" borderId="18" xfId="0" applyNumberFormat="1" applyFont="1" applyBorder="1" applyAlignment="1">
      <alignment horizontal="centerContinuous" vertical="center" wrapText="1"/>
    </xf>
    <xf numFmtId="0" fontId="40" fillId="0" borderId="0" xfId="0" applyFont="1" applyFill="1"/>
    <xf numFmtId="0" fontId="42" fillId="0" borderId="0" xfId="0" applyFont="1" applyFill="1" applyBorder="1" applyAlignment="1"/>
    <xf numFmtId="0" fontId="21" fillId="0" borderId="0" xfId="0" applyFont="1" applyBorder="1"/>
    <xf numFmtId="1" fontId="35" fillId="0" borderId="22" xfId="0" applyNumberFormat="1" applyFont="1" applyBorder="1" applyAlignment="1">
      <alignment horizontal="center"/>
    </xf>
    <xf numFmtId="1" fontId="35" fillId="0" borderId="50" xfId="0" applyNumberFormat="1" applyFont="1" applyBorder="1" applyAlignment="1">
      <alignment horizontal="center"/>
    </xf>
    <xf numFmtId="0" fontId="8" fillId="0" borderId="60" xfId="0" applyFont="1" applyFill="1" applyBorder="1"/>
    <xf numFmtId="0" fontId="35" fillId="0" borderId="0" xfId="0" applyFont="1"/>
    <xf numFmtId="49" fontId="17" fillId="0" borderId="34" xfId="0" applyNumberFormat="1" applyFont="1" applyBorder="1" applyAlignment="1">
      <alignment horizontal="centerContinuous" vertical="center" wrapText="1"/>
    </xf>
    <xf numFmtId="14" fontId="28" fillId="0" borderId="22" xfId="0" applyNumberFormat="1" applyFont="1" applyBorder="1" applyAlignment="1">
      <alignment vertical="center" wrapText="1"/>
    </xf>
    <xf numFmtId="4" fontId="24" fillId="0" borderId="14" xfId="0" applyNumberFormat="1" applyFont="1" applyBorder="1" applyAlignment="1">
      <alignment horizontal="centerContinuous" vertical="center"/>
    </xf>
    <xf numFmtId="4" fontId="24" fillId="0" borderId="15" xfId="0" applyNumberFormat="1" applyFont="1" applyBorder="1" applyAlignment="1">
      <alignment horizontal="centerContinuous" vertical="center"/>
    </xf>
    <xf numFmtId="4" fontId="24" fillId="0" borderId="16" xfId="0" applyNumberFormat="1" applyFont="1" applyBorder="1" applyAlignment="1">
      <alignment horizontal="centerContinuous" vertical="center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2" fontId="12" fillId="0" borderId="16" xfId="0" applyNumberFormat="1" applyFont="1" applyBorder="1" applyAlignment="1">
      <alignment horizontal="center" vertical="center" wrapText="1"/>
    </xf>
    <xf numFmtId="0" fontId="9" fillId="0" borderId="63" xfId="0" applyFont="1" applyBorder="1"/>
    <xf numFmtId="4" fontId="9" fillId="27" borderId="64" xfId="0" applyNumberFormat="1" applyFont="1" applyFill="1" applyBorder="1" applyAlignment="1">
      <alignment horizontal="center"/>
    </xf>
    <xf numFmtId="4" fontId="9" fillId="0" borderId="64" xfId="0" applyNumberFormat="1" applyFont="1" applyFill="1" applyBorder="1" applyAlignment="1">
      <alignment horizontal="center"/>
    </xf>
    <xf numFmtId="164" fontId="9" fillId="0" borderId="65" xfId="0" applyNumberFormat="1" applyFont="1" applyFill="1" applyBorder="1" applyAlignment="1">
      <alignment horizontal="center"/>
    </xf>
    <xf numFmtId="0" fontId="9" fillId="0" borderId="55" xfId="0" applyFont="1" applyBorder="1"/>
    <xf numFmtId="4" fontId="9" fillId="27" borderId="43" xfId="0" applyNumberFormat="1" applyFont="1" applyFill="1" applyBorder="1" applyAlignment="1">
      <alignment horizontal="center"/>
    </xf>
    <xf numFmtId="4" fontId="9" fillId="0" borderId="43" xfId="0" applyNumberFormat="1" applyFont="1" applyFill="1" applyBorder="1" applyAlignment="1">
      <alignment horizontal="center"/>
    </xf>
    <xf numFmtId="164" fontId="9" fillId="0" borderId="66" xfId="0" applyNumberFormat="1" applyFont="1" applyFill="1" applyBorder="1" applyAlignment="1">
      <alignment horizontal="center"/>
    </xf>
    <xf numFmtId="0" fontId="14" fillId="0" borderId="55" xfId="0" applyFont="1" applyBorder="1"/>
    <xf numFmtId="4" fontId="14" fillId="27" borderId="43" xfId="0" applyNumberFormat="1" applyFont="1" applyFill="1" applyBorder="1" applyAlignment="1">
      <alignment horizontal="center"/>
    </xf>
    <xf numFmtId="4" fontId="14" fillId="0" borderId="43" xfId="0" applyNumberFormat="1" applyFont="1" applyFill="1" applyBorder="1" applyAlignment="1">
      <alignment horizontal="center"/>
    </xf>
    <xf numFmtId="164" fontId="14" fillId="0" borderId="66" xfId="0" applyNumberFormat="1" applyFont="1" applyFill="1" applyBorder="1" applyAlignment="1">
      <alignment horizontal="center"/>
    </xf>
    <xf numFmtId="3" fontId="9" fillId="27" borderId="43" xfId="0" applyNumberFormat="1" applyFont="1" applyFill="1" applyBorder="1" applyAlignment="1">
      <alignment horizontal="center"/>
    </xf>
    <xf numFmtId="3" fontId="9" fillId="0" borderId="43" xfId="0" applyNumberFormat="1" applyFont="1" applyFill="1" applyBorder="1" applyAlignment="1">
      <alignment horizontal="center"/>
    </xf>
    <xf numFmtId="0" fontId="9" fillId="0" borderId="56" xfId="0" applyFont="1" applyFill="1" applyBorder="1"/>
    <xf numFmtId="4" fontId="9" fillId="27" borderId="44" xfId="0" applyNumberFormat="1" applyFont="1" applyFill="1" applyBorder="1" applyAlignment="1">
      <alignment horizontal="center"/>
    </xf>
    <xf numFmtId="4" fontId="9" fillId="0" borderId="44" xfId="0" applyNumberFormat="1" applyFont="1" applyFill="1" applyBorder="1" applyAlignment="1">
      <alignment horizontal="center"/>
    </xf>
    <xf numFmtId="164" fontId="9" fillId="0" borderId="45" xfId="0" applyNumberFormat="1" applyFont="1" applyFill="1" applyBorder="1" applyAlignment="1">
      <alignment horizontal="center"/>
    </xf>
    <xf numFmtId="0" fontId="81" fillId="0" borderId="0" xfId="0" quotePrefix="1" applyFont="1" applyAlignment="1" applyProtection="1">
      <alignment horizontal="center"/>
      <protection locked="0"/>
    </xf>
    <xf numFmtId="0" fontId="81" fillId="0" borderId="0" xfId="0" applyFont="1" applyAlignment="1" applyProtection="1">
      <alignment horizontal="center"/>
      <protection locked="0"/>
    </xf>
    <xf numFmtId="0" fontId="41" fillId="0" borderId="32" xfId="0" applyFont="1" applyBorder="1" applyAlignment="1">
      <alignment horizontal="center" vertical="center" wrapText="1"/>
    </xf>
    <xf numFmtId="14" fontId="82" fillId="0" borderId="22" xfId="0" applyNumberFormat="1" applyFont="1" applyBorder="1" applyAlignment="1">
      <alignment horizontal="center" vertical="center" wrapText="1"/>
    </xf>
    <xf numFmtId="14" fontId="82" fillId="0" borderId="24" xfId="0" applyNumberFormat="1" applyFont="1" applyBorder="1" applyAlignment="1">
      <alignment horizontal="center" vertical="center" wrapText="1"/>
    </xf>
    <xf numFmtId="4" fontId="35" fillId="0" borderId="0" xfId="0" applyNumberFormat="1" applyFont="1"/>
    <xf numFmtId="0" fontId="81" fillId="0" borderId="32" xfId="0" applyFont="1" applyBorder="1"/>
    <xf numFmtId="0" fontId="81" fillId="0" borderId="33" xfId="0" applyFont="1" applyBorder="1"/>
    <xf numFmtId="0" fontId="38" fillId="0" borderId="0" xfId="0" applyFont="1"/>
    <xf numFmtId="0" fontId="38" fillId="0" borderId="0" xfId="0" quotePrefix="1" applyFont="1" applyAlignment="1" applyProtection="1">
      <alignment horizontal="center"/>
      <protection locked="0"/>
    </xf>
    <xf numFmtId="0" fontId="37" fillId="0" borderId="0" xfId="0" applyFont="1"/>
    <xf numFmtId="2" fontId="38" fillId="0" borderId="0" xfId="0" applyNumberFormat="1" applyFont="1"/>
    <xf numFmtId="0" fontId="41" fillId="0" borderId="61" xfId="0" applyFont="1" applyBorder="1" applyAlignment="1">
      <alignment horizontal="center" vertical="top" wrapText="1"/>
    </xf>
    <xf numFmtId="3" fontId="46" fillId="0" borderId="23" xfId="0" applyNumberFormat="1" applyFont="1" applyBorder="1" applyAlignment="1">
      <alignment horizontal="center"/>
    </xf>
    <xf numFmtId="165" fontId="46" fillId="27" borderId="53" xfId="0" applyNumberFormat="1" applyFont="1" applyFill="1" applyBorder="1" applyAlignment="1">
      <alignment horizontal="center"/>
    </xf>
    <xf numFmtId="4" fontId="14" fillId="27" borderId="51" xfId="0" applyNumberFormat="1" applyFont="1" applyFill="1" applyBorder="1" applyAlignment="1">
      <alignment horizontal="center" vertical="center" wrapText="1"/>
    </xf>
    <xf numFmtId="0" fontId="38" fillId="0" borderId="0" xfId="0" applyFont="1" applyBorder="1"/>
    <xf numFmtId="2" fontId="37" fillId="0" borderId="0" xfId="0" applyNumberFormat="1" applyFont="1" applyBorder="1" applyAlignment="1">
      <alignment horizontal="left" vertical="center"/>
    </xf>
    <xf numFmtId="0" fontId="12" fillId="0" borderId="26" xfId="0" applyNumberFormat="1" applyFont="1" applyBorder="1" applyAlignment="1">
      <alignment horizontal="center" vertical="center" wrapText="1"/>
    </xf>
    <xf numFmtId="0" fontId="12" fillId="0" borderId="26" xfId="0" applyFont="1" applyBorder="1" applyAlignment="1">
      <alignment wrapText="1"/>
    </xf>
    <xf numFmtId="4" fontId="14" fillId="27" borderId="47" xfId="0" applyNumberFormat="1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Continuous" vertical="center"/>
    </xf>
    <xf numFmtId="2" fontId="18" fillId="28" borderId="0" xfId="0" applyNumberFormat="1" applyFont="1" applyFill="1" applyAlignment="1">
      <alignment vertical="center"/>
    </xf>
    <xf numFmtId="2" fontId="14" fillId="28" borderId="0" xfId="0" applyNumberFormat="1" applyFont="1" applyFill="1" applyAlignment="1">
      <alignment horizontal="left" vertical="center"/>
    </xf>
    <xf numFmtId="0" fontId="14" fillId="0" borderId="57" xfId="0" applyFont="1" applyFill="1" applyBorder="1" applyAlignment="1">
      <alignment horizontal="center" vertical="center" wrapText="1"/>
    </xf>
    <xf numFmtId="2" fontId="0" fillId="0" borderId="0" xfId="0" applyNumberFormat="1"/>
    <xf numFmtId="4" fontId="35" fillId="0" borderId="61" xfId="0" applyNumberFormat="1" applyFont="1" applyBorder="1" applyAlignment="1"/>
    <xf numFmtId="2" fontId="35" fillId="0" borderId="23" xfId="0" applyNumberFormat="1" applyFont="1" applyBorder="1" applyAlignment="1">
      <alignment horizontal="center"/>
    </xf>
    <xf numFmtId="1" fontId="35" fillId="0" borderId="23" xfId="0" applyNumberFormat="1" applyFont="1" applyBorder="1" applyAlignment="1">
      <alignment horizontal="center"/>
    </xf>
    <xf numFmtId="2" fontId="35" fillId="0" borderId="53" xfId="0" applyNumberFormat="1" applyFont="1" applyBorder="1" applyAlignment="1">
      <alignment horizontal="center" vertical="justify"/>
    </xf>
    <xf numFmtId="2" fontId="35" fillId="0" borderId="0" xfId="0" applyNumberFormat="1" applyFont="1" applyBorder="1" applyAlignment="1">
      <alignment horizontal="left" vertical="top"/>
    </xf>
    <xf numFmtId="164" fontId="35" fillId="0" borderId="0" xfId="0" applyNumberFormat="1" applyFont="1" applyBorder="1" applyAlignment="1">
      <alignment horizontal="left" vertical="top"/>
    </xf>
    <xf numFmtId="0" fontId="35" fillId="0" borderId="0" xfId="0" applyFont="1" applyBorder="1" applyAlignment="1">
      <alignment horizontal="left" vertical="top"/>
    </xf>
    <xf numFmtId="0" fontId="41" fillId="0" borderId="0" xfId="0" applyFont="1" applyBorder="1" applyAlignment="1">
      <alignment horizontal="left"/>
    </xf>
    <xf numFmtId="0" fontId="14" fillId="0" borderId="0" xfId="0" applyFont="1"/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36" fillId="0" borderId="0" xfId="0" applyFont="1"/>
    <xf numFmtId="0" fontId="38" fillId="0" borderId="0" xfId="0" applyFont="1" applyAlignment="1">
      <alignment horizontal="left"/>
    </xf>
    <xf numFmtId="0" fontId="34" fillId="0" borderId="15" xfId="0" applyFont="1" applyFill="1" applyBorder="1" applyAlignment="1">
      <alignment horizontal="center" vertical="center"/>
    </xf>
    <xf numFmtId="14" fontId="34" fillId="27" borderId="26" xfId="0" applyNumberFormat="1" applyFont="1" applyFill="1" applyBorder="1" applyAlignment="1">
      <alignment horizontal="center" vertical="center"/>
    </xf>
    <xf numFmtId="14" fontId="34" fillId="0" borderId="26" xfId="0" applyNumberFormat="1" applyFont="1" applyFill="1" applyBorder="1" applyAlignment="1">
      <alignment horizontal="center" vertical="center"/>
    </xf>
    <xf numFmtId="164" fontId="34" fillId="0" borderId="26" xfId="0" applyNumberFormat="1" applyFont="1" applyFill="1" applyBorder="1" applyAlignment="1">
      <alignment horizontal="center" vertical="center" wrapText="1"/>
    </xf>
    <xf numFmtId="0" fontId="29" fillId="0" borderId="63" xfId="0" applyFont="1" applyFill="1" applyBorder="1"/>
    <xf numFmtId="2" fontId="29" fillId="27" borderId="64" xfId="0" applyNumberFormat="1" applyFont="1" applyFill="1" applyBorder="1" applyAlignment="1">
      <alignment horizontal="center"/>
    </xf>
    <xf numFmtId="2" fontId="29" fillId="0" borderId="17" xfId="0" applyNumberFormat="1" applyFont="1" applyFill="1" applyBorder="1" applyAlignment="1">
      <alignment horizontal="center"/>
    </xf>
    <xf numFmtId="165" fontId="29" fillId="0" borderId="64" xfId="0" applyNumberFormat="1" applyFont="1" applyFill="1" applyBorder="1" applyAlignment="1">
      <alignment horizontal="center"/>
    </xf>
    <xf numFmtId="0" fontId="29" fillId="0" borderId="55" xfId="0" applyFont="1" applyFill="1" applyBorder="1"/>
    <xf numFmtId="2" fontId="29" fillId="27" borderId="43" xfId="0" applyNumberFormat="1" applyFont="1" applyFill="1" applyBorder="1" applyAlignment="1">
      <alignment horizontal="center"/>
    </xf>
    <xf numFmtId="2" fontId="29" fillId="0" borderId="40" xfId="0" applyNumberFormat="1" applyFont="1" applyFill="1" applyBorder="1" applyAlignment="1">
      <alignment horizontal="center"/>
    </xf>
    <xf numFmtId="0" fontId="34" fillId="0" borderId="55" xfId="0" applyFont="1" applyFill="1" applyBorder="1"/>
    <xf numFmtId="2" fontId="34" fillId="27" borderId="43" xfId="0" applyNumberFormat="1" applyFont="1" applyFill="1" applyBorder="1" applyAlignment="1">
      <alignment horizontal="center"/>
    </xf>
    <xf numFmtId="2" fontId="34" fillId="0" borderId="40" xfId="0" applyNumberFormat="1" applyFont="1" applyFill="1" applyBorder="1" applyAlignment="1">
      <alignment horizontal="center"/>
    </xf>
    <xf numFmtId="165" fontId="34" fillId="0" borderId="43" xfId="0" applyNumberFormat="1" applyFont="1" applyFill="1" applyBorder="1" applyAlignment="1">
      <alignment horizontal="center"/>
    </xf>
    <xf numFmtId="0" fontId="40" fillId="0" borderId="55" xfId="0" applyFont="1" applyFill="1" applyBorder="1"/>
    <xf numFmtId="3" fontId="29" fillId="27" borderId="43" xfId="0" applyNumberFormat="1" applyFont="1" applyFill="1" applyBorder="1" applyAlignment="1">
      <alignment horizontal="center"/>
    </xf>
    <xf numFmtId="3" fontId="29" fillId="0" borderId="40" xfId="0" applyNumberFormat="1" applyFont="1" applyFill="1" applyBorder="1" applyAlignment="1">
      <alignment horizontal="center"/>
    </xf>
    <xf numFmtId="165" fontId="29" fillId="0" borderId="43" xfId="0" applyNumberFormat="1" applyFont="1" applyFill="1" applyBorder="1" applyAlignment="1">
      <alignment horizontal="center"/>
    </xf>
    <xf numFmtId="0" fontId="29" fillId="0" borderId="56" xfId="0" applyFont="1" applyFill="1" applyBorder="1"/>
    <xf numFmtId="2" fontId="29" fillId="27" borderId="44" xfId="0" applyNumberFormat="1" applyFont="1" applyFill="1" applyBorder="1" applyAlignment="1">
      <alignment horizontal="center"/>
    </xf>
    <xf numFmtId="2" fontId="29" fillId="0" borderId="49" xfId="0" applyNumberFormat="1" applyFont="1" applyFill="1" applyBorder="1" applyAlignment="1">
      <alignment horizontal="center"/>
    </xf>
    <xf numFmtId="165" fontId="29" fillId="0" borderId="44" xfId="0" applyNumberFormat="1" applyFont="1" applyFill="1" applyBorder="1" applyAlignment="1">
      <alignment horizontal="center"/>
    </xf>
    <xf numFmtId="0" fontId="12" fillId="0" borderId="28" xfId="0" applyFont="1" applyFill="1" applyBorder="1" applyAlignment="1">
      <alignment horizontal="center" vertical="center" wrapText="1"/>
    </xf>
    <xf numFmtId="14" fontId="18" fillId="43" borderId="27" xfId="0" applyNumberFormat="1" applyFont="1" applyFill="1" applyBorder="1" applyAlignment="1">
      <alignment horizontal="center" vertical="center" wrapText="1"/>
    </xf>
    <xf numFmtId="14" fontId="18" fillId="0" borderId="28" xfId="0" applyNumberFormat="1" applyFont="1" applyFill="1" applyBorder="1" applyAlignment="1">
      <alignment horizontal="center" vertical="center" wrapText="1"/>
    </xf>
    <xf numFmtId="2" fontId="18" fillId="0" borderId="14" xfId="0" applyNumberFormat="1" applyFont="1" applyFill="1" applyBorder="1" applyAlignment="1">
      <alignment horizontal="center" vertical="center"/>
    </xf>
    <xf numFmtId="3" fontId="18" fillId="43" borderId="27" xfId="0" applyNumberFormat="1" applyFont="1" applyFill="1" applyBorder="1" applyAlignment="1">
      <alignment horizontal="center" vertical="center"/>
    </xf>
    <xf numFmtId="3" fontId="98" fillId="0" borderId="28" xfId="0" applyNumberFormat="1" applyFont="1" applyFill="1" applyBorder="1" applyAlignment="1">
      <alignment horizontal="center" vertical="center"/>
    </xf>
    <xf numFmtId="164" fontId="18" fillId="0" borderId="16" xfId="0" applyNumberFormat="1" applyFont="1" applyFill="1" applyBorder="1" applyAlignment="1">
      <alignment horizontal="center" vertical="center"/>
    </xf>
    <xf numFmtId="0" fontId="29" fillId="0" borderId="60" xfId="0" applyFont="1" applyBorder="1"/>
    <xf numFmtId="3" fontId="18" fillId="43" borderId="42" xfId="0" applyNumberFormat="1" applyFont="1" applyFill="1" applyBorder="1" applyAlignment="1">
      <alignment horizontal="center" vertical="center"/>
    </xf>
    <xf numFmtId="3" fontId="98" fillId="0" borderId="34" xfId="0" applyNumberFormat="1" applyFont="1" applyFill="1" applyBorder="1" applyAlignment="1">
      <alignment horizontal="center" vertical="center"/>
    </xf>
    <xf numFmtId="165" fontId="29" fillId="0" borderId="65" xfId="0" applyNumberFormat="1" applyFont="1" applyFill="1" applyBorder="1" applyAlignment="1">
      <alignment horizontal="center"/>
    </xf>
    <xf numFmtId="0" fontId="29" fillId="0" borderId="40" xfId="0" applyFont="1" applyBorder="1"/>
    <xf numFmtId="3" fontId="18" fillId="43" borderId="43" xfId="0" applyNumberFormat="1" applyFont="1" applyFill="1" applyBorder="1" applyAlignment="1">
      <alignment horizontal="center" vertical="center"/>
    </xf>
    <xf numFmtId="3" fontId="98" fillId="0" borderId="66" xfId="0" applyNumberFormat="1" applyFont="1" applyFill="1" applyBorder="1" applyAlignment="1">
      <alignment horizontal="center" vertical="center"/>
    </xf>
    <xf numFmtId="165" fontId="29" fillId="0" borderId="66" xfId="0" applyNumberFormat="1" applyFont="1" applyFill="1" applyBorder="1" applyAlignment="1">
      <alignment horizontal="center"/>
    </xf>
    <xf numFmtId="0" fontId="29" fillId="0" borderId="40" xfId="0" applyFont="1" applyBorder="1" applyAlignment="1">
      <alignment wrapText="1"/>
    </xf>
    <xf numFmtId="0" fontId="29" fillId="0" borderId="49" xfId="0" applyFont="1" applyBorder="1" applyAlignment="1">
      <alignment wrapText="1"/>
    </xf>
    <xf numFmtId="3" fontId="18" fillId="43" borderId="44" xfId="0" applyNumberFormat="1" applyFont="1" applyFill="1" applyBorder="1" applyAlignment="1">
      <alignment horizontal="center" vertical="center"/>
    </xf>
    <xf numFmtId="3" fontId="98" fillId="0" borderId="45" xfId="0" applyNumberFormat="1" applyFont="1" applyFill="1" applyBorder="1" applyAlignment="1">
      <alignment horizontal="center" vertical="center"/>
    </xf>
    <xf numFmtId="165" fontId="29" fillId="0" borderId="45" xfId="0" applyNumberFormat="1" applyFont="1" applyFill="1" applyBorder="1" applyAlignment="1">
      <alignment horizontal="center"/>
    </xf>
    <xf numFmtId="0" fontId="21" fillId="0" borderId="0" xfId="0" applyFont="1" applyAlignment="1">
      <alignment wrapText="1"/>
    </xf>
    <xf numFmtId="0" fontId="1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4" fillId="0" borderId="30" xfId="0" applyFont="1" applyBorder="1" applyAlignment="1">
      <alignment horizontal="centerContinuous" vertical="center"/>
    </xf>
    <xf numFmtId="0" fontId="14" fillId="0" borderId="31" xfId="0" applyFont="1" applyBorder="1" applyAlignment="1">
      <alignment horizontal="centerContinuous" vertical="center"/>
    </xf>
    <xf numFmtId="0" fontId="14" fillId="0" borderId="26" xfId="0" applyFont="1" applyBorder="1" applyAlignment="1">
      <alignment horizontal="centerContinuous" vertical="center"/>
    </xf>
    <xf numFmtId="0" fontId="14" fillId="0" borderId="16" xfId="0" applyFont="1" applyBorder="1" applyAlignment="1">
      <alignment horizontal="centerContinuous" vertical="center"/>
    </xf>
    <xf numFmtId="14" fontId="14" fillId="0" borderId="16" xfId="0" applyNumberFormat="1" applyFont="1" applyBorder="1" applyAlignment="1">
      <alignment horizontal="center" vertical="center" wrapText="1"/>
    </xf>
    <xf numFmtId="0" fontId="29" fillId="0" borderId="17" xfId="0" applyFont="1" applyBorder="1"/>
    <xf numFmtId="3" fontId="29" fillId="0" borderId="42" xfId="0" applyNumberFormat="1" applyFont="1" applyFill="1" applyBorder="1" applyAlignment="1">
      <alignment horizontal="center"/>
    </xf>
    <xf numFmtId="3" fontId="29" fillId="0" borderId="34" xfId="0" applyNumberFormat="1" applyFont="1" applyFill="1" applyBorder="1" applyAlignment="1">
      <alignment horizontal="center"/>
    </xf>
    <xf numFmtId="2" fontId="29" fillId="43" borderId="34" xfId="0" applyNumberFormat="1" applyFont="1" applyFill="1" applyBorder="1" applyAlignment="1">
      <alignment horizontal="center"/>
    </xf>
    <xf numFmtId="164" fontId="29" fillId="24" borderId="34" xfId="0" applyNumberFormat="1" applyFont="1" applyFill="1" applyBorder="1" applyAlignment="1">
      <alignment horizontal="center"/>
    </xf>
    <xf numFmtId="2" fontId="29" fillId="43" borderId="66" xfId="0" applyNumberFormat="1" applyFont="1" applyFill="1" applyBorder="1" applyAlignment="1">
      <alignment horizontal="center"/>
    </xf>
    <xf numFmtId="164" fontId="29" fillId="24" borderId="66" xfId="0" applyNumberFormat="1" applyFont="1" applyFill="1" applyBorder="1" applyAlignment="1">
      <alignment horizontal="center"/>
    </xf>
    <xf numFmtId="0" fontId="29" fillId="0" borderId="49" xfId="0" applyFont="1" applyBorder="1"/>
    <xf numFmtId="2" fontId="18" fillId="43" borderId="45" xfId="0" applyNumberFormat="1" applyFont="1" applyFill="1" applyBorder="1" applyAlignment="1">
      <alignment horizontal="center"/>
    </xf>
    <xf numFmtId="164" fontId="18" fillId="24" borderId="45" xfId="0" applyNumberFormat="1" applyFont="1" applyFill="1" applyBorder="1" applyAlignment="1">
      <alignment horizontal="center"/>
    </xf>
    <xf numFmtId="14" fontId="14" fillId="0" borderId="27" xfId="0" applyNumberFormat="1" applyFont="1" applyFill="1" applyBorder="1" applyAlignment="1">
      <alignment horizontal="center" vertical="center" wrapText="1"/>
    </xf>
    <xf numFmtId="175" fontId="14" fillId="0" borderId="28" xfId="0" applyNumberFormat="1" applyFont="1" applyFill="1" applyBorder="1" applyAlignment="1">
      <alignment horizontal="center" vertical="center" wrapText="1"/>
    </xf>
    <xf numFmtId="3" fontId="29" fillId="0" borderId="66" xfId="0" applyNumberFormat="1" applyFont="1" applyFill="1" applyBorder="1" applyAlignment="1">
      <alignment horizontal="center"/>
    </xf>
    <xf numFmtId="3" fontId="29" fillId="0" borderId="43" xfId="0" applyNumberFormat="1" applyFont="1" applyFill="1" applyBorder="1" applyAlignment="1">
      <alignment horizontal="center"/>
    </xf>
    <xf numFmtId="3" fontId="34" fillId="0" borderId="44" xfId="0" applyNumberFormat="1" applyFont="1" applyFill="1" applyBorder="1" applyAlignment="1">
      <alignment horizontal="center"/>
    </xf>
    <xf numFmtId="3" fontId="34" fillId="0" borderId="45" xfId="0" applyNumberFormat="1" applyFont="1" applyFill="1" applyBorder="1" applyAlignment="1">
      <alignment horizontal="center"/>
    </xf>
    <xf numFmtId="2" fontId="18" fillId="42" borderId="0" xfId="0" applyNumberFormat="1" applyFont="1" applyFill="1" applyAlignment="1">
      <alignment vertical="center"/>
    </xf>
    <xf numFmtId="4" fontId="35" fillId="0" borderId="0" xfId="0" applyNumberFormat="1" applyFont="1" applyAlignment="1">
      <alignment horizontal="left" vertical="center"/>
    </xf>
    <xf numFmtId="2" fontId="18" fillId="0" borderId="0" xfId="0" applyNumberFormat="1" applyFont="1" applyAlignment="1">
      <alignment vertical="center"/>
    </xf>
    <xf numFmtId="2" fontId="14" fillId="0" borderId="0" xfId="0" applyNumberFormat="1" applyFont="1" applyFill="1" applyAlignment="1">
      <alignment horizontal="left" vertical="center"/>
    </xf>
    <xf numFmtId="0" fontId="120" fillId="0" borderId="0" xfId="0" applyFont="1"/>
    <xf numFmtId="2" fontId="120" fillId="0" borderId="0" xfId="0" applyNumberFormat="1" applyFont="1"/>
    <xf numFmtId="0" fontId="37" fillId="0" borderId="0" xfId="0" applyFont="1" applyFill="1" applyAlignment="1">
      <alignment horizontal="left" vertical="center"/>
    </xf>
    <xf numFmtId="2" fontId="12" fillId="0" borderId="0" xfId="0" applyNumberFormat="1" applyFont="1" applyAlignment="1">
      <alignment vertical="center"/>
    </xf>
    <xf numFmtId="0" fontId="71" fillId="0" borderId="0" xfId="134" applyFont="1"/>
    <xf numFmtId="0" fontId="126" fillId="0" borderId="0" xfId="0" applyFont="1" applyAlignment="1">
      <alignment vertical="center"/>
    </xf>
    <xf numFmtId="0" fontId="5" fillId="0" borderId="0" xfId="205"/>
    <xf numFmtId="0" fontId="129" fillId="45" borderId="0" xfId="134" applyFont="1" applyFill="1" applyAlignment="1">
      <alignment vertical="center"/>
    </xf>
    <xf numFmtId="14" fontId="129" fillId="45" borderId="0" xfId="134" applyNumberFormat="1" applyFont="1" applyFill="1" applyAlignment="1">
      <alignment horizontal="right" vertical="center"/>
    </xf>
    <xf numFmtId="0" fontId="130" fillId="45" borderId="0" xfId="134" applyFont="1" applyFill="1" applyProtection="1">
      <protection locked="0"/>
    </xf>
    <xf numFmtId="0" fontId="130" fillId="45" borderId="0" xfId="134" applyFont="1" applyFill="1"/>
    <xf numFmtId="9" fontId="130" fillId="45" borderId="0" xfId="159" applyFont="1" applyFill="1"/>
    <xf numFmtId="4" fontId="124" fillId="45" borderId="0" xfId="134" applyNumberFormat="1" applyFont="1" applyFill="1"/>
    <xf numFmtId="3" fontId="41" fillId="0" borderId="32" xfId="0" applyNumberFormat="1" applyFont="1" applyBorder="1" applyAlignment="1">
      <alignment horizontal="center" vertical="center" wrapText="1"/>
    </xf>
    <xf numFmtId="3" fontId="82" fillId="0" borderId="22" xfId="0" applyNumberFormat="1" applyFont="1" applyBorder="1" applyAlignment="1">
      <alignment horizontal="center" vertical="center" wrapText="1"/>
    </xf>
    <xf numFmtId="3" fontId="82" fillId="0" borderId="24" xfId="0" applyNumberFormat="1" applyFont="1" applyBorder="1" applyAlignment="1">
      <alignment horizontal="center" vertical="center" wrapText="1"/>
    </xf>
    <xf numFmtId="0" fontId="35" fillId="24" borderId="32" xfId="0" applyFont="1" applyFill="1" applyBorder="1" applyAlignment="1">
      <alignment horizontal="center"/>
    </xf>
    <xf numFmtId="0" fontId="32" fillId="0" borderId="42" xfId="0" applyFont="1" applyFill="1" applyBorder="1" applyAlignment="1"/>
    <xf numFmtId="3" fontId="32" fillId="0" borderId="42" xfId="0" applyNumberFormat="1" applyFont="1" applyFill="1" applyBorder="1" applyAlignment="1">
      <alignment horizontal="center"/>
    </xf>
    <xf numFmtId="4" fontId="32" fillId="0" borderId="42" xfId="0" applyNumberFormat="1" applyFont="1" applyFill="1" applyBorder="1" applyAlignment="1">
      <alignment horizontal="center"/>
    </xf>
    <xf numFmtId="4" fontId="32" fillId="0" borderId="34" xfId="0" applyNumberFormat="1" applyFont="1" applyFill="1" applyBorder="1" applyAlignment="1">
      <alignment horizontal="center"/>
    </xf>
    <xf numFmtId="4" fontId="32" fillId="0" borderId="43" xfId="0" applyNumberFormat="1" applyFont="1" applyFill="1" applyBorder="1" applyAlignment="1">
      <alignment horizontal="center"/>
    </xf>
    <xf numFmtId="3" fontId="32" fillId="0" borderId="44" xfId="0" applyNumberFormat="1" applyFont="1" applyFill="1" applyBorder="1" applyAlignment="1">
      <alignment horizontal="center"/>
    </xf>
    <xf numFmtId="4" fontId="32" fillId="0" borderId="45" xfId="0" applyNumberFormat="1" applyFont="1" applyFill="1" applyBorder="1" applyAlignment="1">
      <alignment horizontal="center"/>
    </xf>
    <xf numFmtId="4" fontId="32" fillId="0" borderId="44" xfId="0" applyNumberFormat="1" applyFont="1" applyFill="1" applyBorder="1" applyAlignment="1">
      <alignment horizontal="center"/>
    </xf>
    <xf numFmtId="0" fontId="3" fillId="0" borderId="0" xfId="241"/>
    <xf numFmtId="1" fontId="17" fillId="0" borderId="0" xfId="0" applyNumberFormat="1" applyFont="1" applyFill="1" applyBorder="1" applyAlignment="1">
      <alignment horizontal="center" vertical="center"/>
    </xf>
    <xf numFmtId="4" fontId="35" fillId="0" borderId="32" xfId="0" applyNumberFormat="1" applyFont="1" applyFill="1" applyBorder="1" applyAlignment="1"/>
    <xf numFmtId="2" fontId="35" fillId="0" borderId="22" xfId="0" applyNumberFormat="1" applyFont="1" applyFill="1" applyBorder="1" applyAlignment="1">
      <alignment horizontal="center"/>
    </xf>
    <xf numFmtId="1" fontId="35" fillId="0" borderId="22" xfId="0" applyNumberFormat="1" applyFont="1" applyFill="1" applyBorder="1" applyAlignment="1">
      <alignment horizontal="center"/>
    </xf>
    <xf numFmtId="2" fontId="35" fillId="0" borderId="24" xfId="0" applyNumberFormat="1" applyFont="1" applyFill="1" applyBorder="1" applyAlignment="1">
      <alignment horizontal="center" vertical="justify"/>
    </xf>
    <xf numFmtId="4" fontId="35" fillId="0" borderId="20" xfId="0" applyNumberFormat="1" applyFont="1" applyFill="1" applyBorder="1" applyAlignment="1"/>
    <xf numFmtId="2" fontId="35" fillId="0" borderId="50" xfId="0" applyNumberFormat="1" applyFont="1" applyFill="1" applyBorder="1" applyAlignment="1">
      <alignment horizontal="center"/>
    </xf>
    <xf numFmtId="1" fontId="35" fillId="0" borderId="50" xfId="0" applyNumberFormat="1" applyFont="1" applyFill="1" applyBorder="1" applyAlignment="1">
      <alignment horizontal="center"/>
    </xf>
    <xf numFmtId="2" fontId="35" fillId="0" borderId="51" xfId="0" applyNumberFormat="1" applyFont="1" applyFill="1" applyBorder="1" applyAlignment="1">
      <alignment horizontal="center" vertical="justify"/>
    </xf>
    <xf numFmtId="0" fontId="137" fillId="0" borderId="0" xfId="255" applyFont="1" applyFill="1"/>
    <xf numFmtId="0" fontId="138" fillId="0" borderId="0" xfId="255" applyFont="1"/>
    <xf numFmtId="0" fontId="138" fillId="0" borderId="0" xfId="256" applyFont="1"/>
    <xf numFmtId="0" fontId="8" fillId="0" borderId="0" xfId="256" applyFont="1"/>
    <xf numFmtId="0" fontId="35" fillId="0" borderId="0" xfId="257" applyFont="1"/>
    <xf numFmtId="0" fontId="139" fillId="0" borderId="0" xfId="257" applyFont="1"/>
    <xf numFmtId="0" fontId="37" fillId="0" borderId="0" xfId="257" applyFont="1"/>
    <xf numFmtId="0" fontId="38" fillId="0" borderId="0" xfId="257" applyFont="1"/>
    <xf numFmtId="0" fontId="49" fillId="0" borderId="0" xfId="257" applyFont="1"/>
    <xf numFmtId="0" fontId="41" fillId="0" borderId="0" xfId="257" applyFont="1"/>
    <xf numFmtId="0" fontId="50" fillId="0" borderId="14" xfId="257" applyFont="1" applyBorder="1" applyAlignment="1">
      <alignment horizontal="centerContinuous"/>
    </xf>
    <xf numFmtId="0" fontId="50" fillId="0" borderId="15" xfId="257" applyFont="1" applyBorder="1" applyAlignment="1">
      <alignment horizontal="centerContinuous"/>
    </xf>
    <xf numFmtId="0" fontId="50" fillId="0" borderId="16" xfId="257" applyFont="1" applyBorder="1" applyAlignment="1">
      <alignment horizontal="centerContinuous"/>
    </xf>
    <xf numFmtId="0" fontId="37" fillId="0" borderId="80" xfId="257" applyFont="1" applyBorder="1" applyAlignment="1">
      <alignment horizontal="centerContinuous"/>
    </xf>
    <xf numFmtId="0" fontId="37" fillId="0" borderId="81" xfId="257" applyFont="1" applyBorder="1" applyAlignment="1">
      <alignment horizontal="centerContinuous"/>
    </xf>
    <xf numFmtId="0" fontId="37" fillId="0" borderId="82" xfId="257" applyFont="1" applyBorder="1" applyAlignment="1">
      <alignment horizontal="centerContinuous"/>
    </xf>
    <xf numFmtId="0" fontId="37" fillId="0" borderId="83" xfId="257" applyFont="1" applyBorder="1" applyAlignment="1">
      <alignment horizontal="centerContinuous"/>
    </xf>
    <xf numFmtId="0" fontId="49" fillId="0" borderId="80" xfId="257" applyFont="1" applyBorder="1" applyAlignment="1">
      <alignment horizontal="center" vertical="center"/>
    </xf>
    <xf numFmtId="0" fontId="49" fillId="0" borderId="81" xfId="257" applyFont="1" applyFill="1" applyBorder="1" applyAlignment="1">
      <alignment horizontal="center" vertical="center" wrapText="1"/>
    </xf>
    <xf numFmtId="0" fontId="49" fillId="27" borderId="82" xfId="257" applyFont="1" applyFill="1" applyBorder="1" applyAlignment="1">
      <alignment horizontal="center" vertical="center" wrapText="1"/>
    </xf>
    <xf numFmtId="0" fontId="49" fillId="0" borderId="83" xfId="257" applyFont="1" applyBorder="1" applyAlignment="1">
      <alignment horizontal="center" vertical="center" wrapText="1"/>
    </xf>
    <xf numFmtId="0" fontId="49" fillId="0" borderId="84" xfId="257" applyFont="1" applyBorder="1" applyAlignment="1">
      <alignment horizontal="center" vertical="center"/>
    </xf>
    <xf numFmtId="0" fontId="49" fillId="0" borderId="29" xfId="257" applyFont="1" applyBorder="1" applyAlignment="1">
      <alignment vertical="center"/>
    </xf>
    <xf numFmtId="3" fontId="41" fillId="0" borderId="30" xfId="258" applyNumberFormat="1" applyFont="1" applyBorder="1"/>
    <xf numFmtId="3" fontId="41" fillId="27" borderId="85" xfId="258" applyNumberFormat="1" applyFont="1" applyFill="1" applyBorder="1"/>
    <xf numFmtId="3" fontId="41" fillId="0" borderId="31" xfId="258" applyNumberFormat="1" applyFont="1" applyBorder="1"/>
    <xf numFmtId="3" fontId="41" fillId="27" borderId="15" xfId="258" applyNumberFormat="1" applyFont="1" applyFill="1" applyBorder="1"/>
    <xf numFmtId="3" fontId="35" fillId="0" borderId="32" xfId="258" applyNumberFormat="1" applyFont="1" applyBorder="1"/>
    <xf numFmtId="3" fontId="35" fillId="0" borderId="50" xfId="257" applyNumberFormat="1" applyFont="1" applyBorder="1"/>
    <xf numFmtId="3" fontId="35" fillId="27" borderId="50" xfId="257" applyNumberFormat="1" applyFont="1" applyFill="1" applyBorder="1"/>
    <xf numFmtId="3" fontId="35" fillId="0" borderId="51" xfId="257" applyNumberFormat="1" applyFont="1" applyFill="1" applyBorder="1"/>
    <xf numFmtId="3" fontId="35" fillId="0" borderId="61" xfId="258" applyNumberFormat="1" applyFont="1" applyBorder="1"/>
    <xf numFmtId="3" fontId="35" fillId="0" borderId="23" xfId="257" applyNumberFormat="1" applyFont="1" applyBorder="1"/>
    <xf numFmtId="3" fontId="35" fillId="27" borderId="23" xfId="257" applyNumberFormat="1" applyFont="1" applyFill="1" applyBorder="1"/>
    <xf numFmtId="3" fontId="35" fillId="0" borderId="53" xfId="257" applyNumberFormat="1" applyFont="1" applyFill="1" applyBorder="1"/>
    <xf numFmtId="3" fontId="35" fillId="0" borderId="20" xfId="258" applyNumberFormat="1" applyFont="1" applyBorder="1"/>
    <xf numFmtId="3" fontId="35" fillId="0" borderId="22" xfId="257" applyNumberFormat="1" applyFont="1" applyBorder="1"/>
    <xf numFmtId="3" fontId="35" fillId="27" borderId="22" xfId="257" applyNumberFormat="1" applyFont="1" applyFill="1" applyBorder="1"/>
    <xf numFmtId="3" fontId="35" fillId="0" borderId="24" xfId="257" applyNumberFormat="1" applyFont="1" applyFill="1" applyBorder="1"/>
    <xf numFmtId="164" fontId="35" fillId="0" borderId="0" xfId="257" applyNumberFormat="1" applyFont="1"/>
    <xf numFmtId="0" fontId="142" fillId="0" borderId="0" xfId="257" applyFont="1" applyFill="1"/>
    <xf numFmtId="0" fontId="41" fillId="0" borderId="0" xfId="256" applyFont="1"/>
    <xf numFmtId="3" fontId="35" fillId="0" borderId="33" xfId="258" applyNumberFormat="1" applyFont="1" applyBorder="1"/>
    <xf numFmtId="3" fontId="35" fillId="0" borderId="38" xfId="257" applyNumberFormat="1" applyFont="1" applyBorder="1"/>
    <xf numFmtId="3" fontId="35" fillId="27" borderId="38" xfId="257" applyNumberFormat="1" applyFont="1" applyFill="1" applyBorder="1"/>
    <xf numFmtId="3" fontId="35" fillId="0" borderId="25" xfId="257" applyNumberFormat="1" applyFont="1" applyFill="1" applyBorder="1"/>
    <xf numFmtId="3" fontId="35" fillId="0" borderId="0" xfId="257" applyNumberFormat="1" applyFont="1"/>
    <xf numFmtId="3" fontId="35" fillId="0" borderId="0" xfId="258" applyNumberFormat="1" applyFont="1" applyBorder="1"/>
    <xf numFmtId="3" fontId="35" fillId="0" borderId="0" xfId="257" applyNumberFormat="1" applyFont="1" applyBorder="1"/>
    <xf numFmtId="3" fontId="35" fillId="0" borderId="0" xfId="257" applyNumberFormat="1" applyFont="1" applyFill="1" applyBorder="1"/>
    <xf numFmtId="0" fontId="40" fillId="0" borderId="0" xfId="257" applyFont="1"/>
    <xf numFmtId="4" fontId="35" fillId="0" borderId="32" xfId="258" applyNumberFormat="1" applyFont="1" applyBorder="1"/>
    <xf numFmtId="3" fontId="35" fillId="0" borderId="22" xfId="258" applyNumberFormat="1" applyFont="1" applyBorder="1"/>
    <xf numFmtId="3" fontId="35" fillId="27" borderId="35" xfId="258" applyNumberFormat="1" applyFont="1" applyFill="1" applyBorder="1"/>
    <xf numFmtId="3" fontId="35" fillId="0" borderId="24" xfId="258" applyNumberFormat="1" applyFont="1" applyBorder="1"/>
    <xf numFmtId="4" fontId="35" fillId="0" borderId="89" xfId="258" applyNumberFormat="1" applyFont="1" applyBorder="1"/>
    <xf numFmtId="4" fontId="35" fillId="0" borderId="90" xfId="258" applyNumberFormat="1" applyFont="1" applyBorder="1"/>
    <xf numFmtId="3" fontId="35" fillId="0" borderId="91" xfId="258" applyNumberFormat="1" applyFont="1" applyBorder="1"/>
    <xf numFmtId="3" fontId="35" fillId="27" borderId="5" xfId="258" applyNumberFormat="1" applyFont="1" applyFill="1" applyBorder="1"/>
    <xf numFmtId="3" fontId="35" fillId="0" borderId="92" xfId="258" applyNumberFormat="1" applyFont="1" applyBorder="1"/>
    <xf numFmtId="3" fontId="35" fillId="0" borderId="90" xfId="258" applyNumberFormat="1" applyFont="1" applyBorder="1"/>
    <xf numFmtId="4" fontId="35" fillId="0" borderId="58" xfId="258" applyNumberFormat="1" applyFont="1" applyBorder="1"/>
    <xf numFmtId="3" fontId="35" fillId="0" borderId="87" xfId="258" applyNumberFormat="1" applyFont="1" applyBorder="1"/>
    <xf numFmtId="3" fontId="35" fillId="27" borderId="93" xfId="258" applyNumberFormat="1" applyFont="1" applyFill="1" applyBorder="1"/>
    <xf numFmtId="3" fontId="35" fillId="0" borderId="59" xfId="258" applyNumberFormat="1" applyFont="1" applyBorder="1"/>
    <xf numFmtId="4" fontId="35" fillId="0" borderId="94" xfId="258" applyNumberFormat="1" applyFont="1" applyBorder="1"/>
    <xf numFmtId="3" fontId="8" fillId="0" borderId="0" xfId="0" applyNumberFormat="1" applyFont="1"/>
    <xf numFmtId="0" fontId="142" fillId="0" borderId="0" xfId="257" applyFont="1"/>
    <xf numFmtId="0" fontId="146" fillId="0" borderId="29" xfId="257" applyFont="1" applyBorder="1" applyAlignment="1">
      <alignment vertical="center"/>
    </xf>
    <xf numFmtId="3" fontId="147" fillId="0" borderId="30" xfId="258" applyNumberFormat="1" applyFont="1" applyBorder="1"/>
    <xf numFmtId="3" fontId="147" fillId="27" borderId="85" xfId="258" applyNumberFormat="1" applyFont="1" applyFill="1" applyBorder="1"/>
    <xf numFmtId="3" fontId="147" fillId="0" borderId="31" xfId="258" applyNumberFormat="1" applyFont="1" applyBorder="1"/>
    <xf numFmtId="3" fontId="147" fillId="27" borderId="15" xfId="258" applyNumberFormat="1" applyFont="1" applyFill="1" applyBorder="1"/>
    <xf numFmtId="3" fontId="148" fillId="0" borderId="32" xfId="258" applyNumberFormat="1" applyFont="1" applyBorder="1"/>
    <xf numFmtId="3" fontId="148" fillId="0" borderId="50" xfId="258" applyNumberFormat="1" applyFont="1" applyBorder="1"/>
    <xf numFmtId="3" fontId="148" fillId="27" borderId="86" xfId="258" applyNumberFormat="1" applyFont="1" applyFill="1" applyBorder="1"/>
    <xf numFmtId="3" fontId="148" fillId="0" borderId="51" xfId="258" applyNumberFormat="1" applyFont="1" applyBorder="1"/>
    <xf numFmtId="3" fontId="148" fillId="0" borderId="50" xfId="257" applyNumberFormat="1" applyFont="1" applyBorder="1"/>
    <xf numFmtId="3" fontId="148" fillId="27" borderId="50" xfId="257" applyNumberFormat="1" applyFont="1" applyFill="1" applyBorder="1"/>
    <xf numFmtId="3" fontId="148" fillId="0" borderId="51" xfId="257" applyNumberFormat="1" applyFont="1" applyFill="1" applyBorder="1"/>
    <xf numFmtId="3" fontId="148" fillId="0" borderId="20" xfId="258" applyNumberFormat="1" applyFont="1" applyBorder="1"/>
    <xf numFmtId="3" fontId="148" fillId="0" borderId="22" xfId="257" applyNumberFormat="1" applyFont="1" applyBorder="1"/>
    <xf numFmtId="3" fontId="148" fillId="27" borderId="22" xfId="257" applyNumberFormat="1" applyFont="1" applyFill="1" applyBorder="1"/>
    <xf numFmtId="3" fontId="148" fillId="0" borderId="24" xfId="257" applyNumberFormat="1" applyFont="1" applyBorder="1"/>
    <xf numFmtId="3" fontId="148" fillId="0" borderId="24" xfId="257" applyNumberFormat="1" applyFont="1" applyFill="1" applyBorder="1"/>
    <xf numFmtId="3" fontId="35" fillId="0" borderId="0" xfId="258" applyNumberFormat="1" applyFont="1" applyFill="1" applyBorder="1"/>
    <xf numFmtId="164" fontId="35" fillId="0" borderId="0" xfId="257" applyNumberFormat="1" applyFont="1" applyFill="1"/>
    <xf numFmtId="0" fontId="35" fillId="0" borderId="0" xfId="257" applyFont="1" applyFill="1"/>
    <xf numFmtId="3" fontId="148" fillId="0" borderId="33" xfId="258" applyNumberFormat="1" applyFont="1" applyBorder="1"/>
    <xf numFmtId="3" fontId="148" fillId="0" borderId="38" xfId="257" applyNumberFormat="1" applyFont="1" applyBorder="1"/>
    <xf numFmtId="3" fontId="148" fillId="27" borderId="38" xfId="257" applyNumberFormat="1" applyFont="1" applyFill="1" applyBorder="1"/>
    <xf numFmtId="3" fontId="148" fillId="0" borderId="25" xfId="257" applyNumberFormat="1" applyFont="1" applyBorder="1"/>
    <xf numFmtId="4" fontId="148" fillId="0" borderId="20" xfId="258" applyNumberFormat="1" applyFont="1" applyBorder="1"/>
    <xf numFmtId="4" fontId="148" fillId="0" borderId="88" xfId="258" applyNumberFormat="1" applyFont="1" applyBorder="1"/>
    <xf numFmtId="4" fontId="148" fillId="0" borderId="32" xfId="258" applyNumberFormat="1" applyFont="1" applyBorder="1"/>
    <xf numFmtId="3" fontId="148" fillId="0" borderId="22" xfId="258" applyNumberFormat="1" applyFont="1" applyBorder="1"/>
    <xf numFmtId="3" fontId="148" fillId="27" borderId="35" xfId="258" applyNumberFormat="1" applyFont="1" applyFill="1" applyBorder="1"/>
    <xf numFmtId="3" fontId="148" fillId="0" borderId="24" xfId="258" applyNumberFormat="1" applyFont="1" applyBorder="1"/>
    <xf numFmtId="4" fontId="148" fillId="0" borderId="89" xfId="258" applyNumberFormat="1" applyFont="1" applyBorder="1"/>
    <xf numFmtId="4" fontId="148" fillId="0" borderId="89" xfId="258" applyNumberFormat="1" applyFont="1" applyFill="1" applyBorder="1"/>
    <xf numFmtId="3" fontId="148" fillId="0" borderId="24" xfId="258" applyNumberFormat="1" applyFont="1" applyFill="1" applyBorder="1"/>
    <xf numFmtId="3" fontId="148" fillId="0" borderId="91" xfId="258" applyNumberFormat="1" applyFont="1" applyBorder="1"/>
    <xf numFmtId="3" fontId="148" fillId="27" borderId="5" xfId="258" applyNumberFormat="1" applyFont="1" applyFill="1" applyBorder="1"/>
    <xf numFmtId="3" fontId="148" fillId="0" borderId="92" xfId="258" applyNumberFormat="1" applyFont="1" applyBorder="1"/>
    <xf numFmtId="3" fontId="148" fillId="0" borderId="90" xfId="258" applyNumberFormat="1" applyFont="1" applyBorder="1"/>
    <xf numFmtId="4" fontId="148" fillId="0" borderId="33" xfId="258" applyNumberFormat="1" applyFont="1" applyBorder="1"/>
    <xf numFmtId="3" fontId="148" fillId="0" borderId="38" xfId="258" applyNumberFormat="1" applyFont="1" applyBorder="1"/>
    <xf numFmtId="3" fontId="148" fillId="27" borderId="36" xfId="258" applyNumberFormat="1" applyFont="1" applyFill="1" applyBorder="1"/>
    <xf numFmtId="3" fontId="148" fillId="0" borderId="25" xfId="258" applyNumberFormat="1" applyFont="1" applyBorder="1"/>
    <xf numFmtId="3" fontId="35" fillId="0" borderId="58" xfId="258" applyNumberFormat="1" applyFont="1" applyBorder="1"/>
    <xf numFmtId="3" fontId="9" fillId="0" borderId="35" xfId="0" applyNumberFormat="1" applyFont="1" applyBorder="1" applyAlignment="1">
      <alignment horizontal="left"/>
    </xf>
    <xf numFmtId="0" fontId="37" fillId="0" borderId="0" xfId="0" applyFont="1" applyAlignment="1">
      <alignment vertical="center"/>
    </xf>
    <xf numFmtId="0" fontId="149" fillId="0" borderId="0" xfId="0" applyFont="1" applyAlignment="1">
      <alignment vertical="center"/>
    </xf>
    <xf numFmtId="0" fontId="150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24" fillId="0" borderId="14" xfId="0" applyFont="1" applyBorder="1" applyAlignment="1">
      <alignment horizontal="centerContinuous"/>
    </xf>
    <xf numFmtId="0" fontId="11" fillId="0" borderId="15" xfId="0" applyFont="1" applyBorder="1" applyAlignment="1">
      <alignment horizontal="centerContinuous"/>
    </xf>
    <xf numFmtId="0" fontId="24" fillId="0" borderId="15" xfId="0" applyFont="1" applyBorder="1" applyAlignment="1">
      <alignment horizontal="centerContinuous"/>
    </xf>
    <xf numFmtId="0" fontId="24" fillId="0" borderId="16" xfId="0" applyFont="1" applyBorder="1" applyAlignment="1">
      <alignment horizontal="centerContinuous"/>
    </xf>
    <xf numFmtId="0" fontId="11" fillId="0" borderId="16" xfId="0" applyFont="1" applyBorder="1" applyAlignment="1">
      <alignment horizontal="centerContinuous"/>
    </xf>
    <xf numFmtId="0" fontId="18" fillId="0" borderId="0" xfId="0" applyFont="1"/>
    <xf numFmtId="0" fontId="18" fillId="0" borderId="27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Continuous" vertical="center"/>
    </xf>
    <xf numFmtId="0" fontId="18" fillId="0" borderId="96" xfId="0" applyFont="1" applyBorder="1" applyAlignment="1">
      <alignment horizontal="centerContinuous" vertical="center"/>
    </xf>
    <xf numFmtId="0" fontId="18" fillId="0" borderId="47" xfId="0" applyFont="1" applyBorder="1" applyAlignment="1">
      <alignment horizontal="centerContinuous" vertical="center"/>
    </xf>
    <xf numFmtId="0" fontId="18" fillId="0" borderId="27" xfId="0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 wrapText="1"/>
    </xf>
    <xf numFmtId="0" fontId="18" fillId="0" borderId="39" xfId="0" applyFont="1" applyBorder="1" applyAlignment="1">
      <alignment horizontal="center" wrapText="1"/>
    </xf>
    <xf numFmtId="0" fontId="18" fillId="0" borderId="29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95" xfId="0" applyFont="1" applyBorder="1" applyAlignment="1">
      <alignment horizontal="centerContinuous" vertical="center"/>
    </xf>
    <xf numFmtId="0" fontId="18" fillId="0" borderId="39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18" fillId="0" borderId="97" xfId="0" applyFont="1" applyFill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14" fontId="12" fillId="0" borderId="27" xfId="0" applyNumberFormat="1" applyFont="1" applyBorder="1" applyAlignment="1">
      <alignment horizontal="center" vertical="center" wrapText="1"/>
    </xf>
    <xf numFmtId="14" fontId="12" fillId="0" borderId="98" xfId="0" applyNumberFormat="1" applyFont="1" applyBorder="1" applyAlignment="1">
      <alignment horizontal="center" vertical="center" wrapText="1"/>
    </xf>
    <xf numFmtId="0" fontId="11" fillId="24" borderId="39" xfId="0" applyFont="1" applyFill="1" applyBorder="1" applyAlignment="1">
      <alignment horizontal="center"/>
    </xf>
    <xf numFmtId="4" fontId="152" fillId="24" borderId="26" xfId="0" applyNumberFormat="1" applyFont="1" applyFill="1" applyBorder="1" applyAlignment="1">
      <alignment horizontal="center" vertical="top" wrapText="1"/>
    </xf>
    <xf numFmtId="4" fontId="152" fillId="24" borderId="16" xfId="0" applyNumberFormat="1" applyFont="1" applyFill="1" applyBorder="1" applyAlignment="1">
      <alignment horizontal="center" vertical="top" wrapText="1"/>
    </xf>
    <xf numFmtId="0" fontId="11" fillId="0" borderId="42" xfId="0" applyFont="1" applyBorder="1"/>
    <xf numFmtId="4" fontId="152" fillId="0" borderId="42" xfId="0" applyNumberFormat="1" applyFont="1" applyBorder="1" applyAlignment="1">
      <alignment horizontal="right" vertical="top" wrapText="1"/>
    </xf>
    <xf numFmtId="4" fontId="152" fillId="0" borderId="34" xfId="0" applyNumberFormat="1" applyFont="1" applyBorder="1" applyAlignment="1">
      <alignment horizontal="right" vertical="top" wrapText="1"/>
    </xf>
    <xf numFmtId="0" fontId="11" fillId="0" borderId="43" xfId="0" applyFont="1" applyBorder="1"/>
    <xf numFmtId="4" fontId="152" fillId="0" borderId="43" xfId="0" applyNumberFormat="1" applyFont="1" applyBorder="1" applyAlignment="1">
      <alignment horizontal="right" vertical="top" wrapText="1"/>
    </xf>
    <xf numFmtId="4" fontId="152" fillId="0" borderId="66" xfId="0" applyNumberFormat="1" applyFont="1" applyBorder="1" applyAlignment="1">
      <alignment horizontal="right" vertical="top" wrapText="1"/>
    </xf>
    <xf numFmtId="0" fontId="11" fillId="0" borderId="44" xfId="0" applyFont="1" applyBorder="1"/>
    <xf numFmtId="4" fontId="152" fillId="0" borderId="44" xfId="0" applyNumberFormat="1" applyFont="1" applyBorder="1" applyAlignment="1">
      <alignment horizontal="right" vertical="top" wrapText="1"/>
    </xf>
    <xf numFmtId="4" fontId="152" fillId="0" borderId="45" xfId="0" applyNumberFormat="1" applyFont="1" applyBorder="1" applyAlignment="1">
      <alignment horizontal="right" vertical="top" wrapText="1"/>
    </xf>
    <xf numFmtId="1" fontId="17" fillId="0" borderId="18" xfId="0" applyNumberFormat="1" applyFont="1" applyBorder="1" applyAlignment="1">
      <alignment horizontal="centerContinuous" vertical="center" wrapText="1"/>
    </xf>
    <xf numFmtId="1" fontId="17" fillId="0" borderId="17" xfId="0" applyNumberFormat="1" applyFont="1" applyBorder="1" applyAlignment="1">
      <alignment horizontal="centerContinuous" vertical="center" wrapText="1"/>
    </xf>
    <xf numFmtId="0" fontId="153" fillId="0" borderId="0" xfId="0" applyFont="1"/>
    <xf numFmtId="0" fontId="35" fillId="0" borderId="0" xfId="257" applyFont="1" applyBorder="1"/>
    <xf numFmtId="164" fontId="35" fillId="0" borderId="0" xfId="257" applyNumberFormat="1" applyFont="1" applyFill="1" applyBorder="1"/>
    <xf numFmtId="0" fontId="35" fillId="0" borderId="0" xfId="257" applyFont="1" applyFill="1" applyBorder="1"/>
    <xf numFmtId="3" fontId="148" fillId="0" borderId="0" xfId="257" applyNumberFormat="1" applyFont="1" applyFill="1" applyBorder="1"/>
    <xf numFmtId="3" fontId="148" fillId="0" borderId="0" xfId="258" applyNumberFormat="1" applyFont="1" applyFill="1" applyBorder="1"/>
    <xf numFmtId="0" fontId="32" fillId="0" borderId="0" xfId="135"/>
    <xf numFmtId="0" fontId="155" fillId="0" borderId="0" xfId="135" applyFont="1" applyBorder="1" applyAlignment="1">
      <alignment horizontal="center"/>
    </xf>
    <xf numFmtId="0" fontId="156" fillId="0" borderId="0" xfId="0" applyFont="1" applyAlignment="1">
      <alignment horizontal="justify" vertical="center"/>
    </xf>
    <xf numFmtId="0" fontId="155" fillId="0" borderId="0" xfId="0" applyFont="1" applyBorder="1" applyAlignment="1">
      <alignment horizontal="left"/>
    </xf>
    <xf numFmtId="0" fontId="155" fillId="0" borderId="0" xfId="135" applyFont="1" applyBorder="1" applyAlignment="1">
      <alignment horizontal="left"/>
    </xf>
    <xf numFmtId="0" fontId="155" fillId="0" borderId="0" xfId="0" applyFont="1" applyBorder="1" applyAlignment="1"/>
    <xf numFmtId="0" fontId="155" fillId="0" borderId="0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 wrapText="1"/>
    </xf>
    <xf numFmtId="0" fontId="157" fillId="0" borderId="0" xfId="135" applyFont="1"/>
    <xf numFmtId="0" fontId="40" fillId="0" borderId="10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91" xfId="0" applyFont="1" applyBorder="1" applyAlignment="1">
      <alignment horizontal="center" vertical="center" wrapText="1"/>
    </xf>
    <xf numFmtId="164" fontId="32" fillId="0" borderId="0" xfId="135" applyNumberFormat="1"/>
    <xf numFmtId="0" fontId="40" fillId="0" borderId="50" xfId="0" applyFont="1" applyBorder="1" applyAlignment="1">
      <alignment horizontal="center" vertical="center" wrapText="1"/>
    </xf>
    <xf numFmtId="2" fontId="32" fillId="0" borderId="0" xfId="135" applyNumberFormat="1"/>
    <xf numFmtId="0" fontId="40" fillId="0" borderId="0" xfId="135" applyFont="1" applyBorder="1" applyAlignment="1">
      <alignment horizontal="center" vertical="center" wrapText="1"/>
    </xf>
    <xf numFmtId="0" fontId="37" fillId="0" borderId="10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100" xfId="135" applyFont="1" applyBorder="1" applyAlignment="1">
      <alignment horizontal="center"/>
    </xf>
    <xf numFmtId="0" fontId="37" fillId="0" borderId="0" xfId="135" applyFont="1" applyBorder="1" applyAlignment="1">
      <alignment horizontal="center"/>
    </xf>
    <xf numFmtId="0" fontId="37" fillId="0" borderId="100" xfId="285" applyFont="1" applyBorder="1" applyAlignment="1">
      <alignment horizontal="center"/>
    </xf>
    <xf numFmtId="3" fontId="32" fillId="0" borderId="0" xfId="135" applyNumberFormat="1"/>
    <xf numFmtId="176" fontId="38" fillId="0" borderId="101" xfId="0" applyNumberFormat="1" applyFont="1" applyBorder="1" applyAlignment="1">
      <alignment horizontal="left"/>
    </xf>
    <xf numFmtId="3" fontId="32" fillId="0" borderId="100" xfId="295" applyNumberFormat="1" applyFont="1" applyBorder="1" applyAlignment="1">
      <alignment horizontal="right"/>
    </xf>
    <xf numFmtId="3" fontId="32" fillId="0" borderId="0" xfId="296" applyNumberFormat="1" applyFont="1" applyBorder="1" applyAlignment="1">
      <alignment horizontal="right"/>
    </xf>
    <xf numFmtId="165" fontId="0" fillId="0" borderId="0" xfId="0" applyNumberFormat="1"/>
    <xf numFmtId="3" fontId="32" fillId="0" borderId="100" xfId="293" applyNumberFormat="1" applyFont="1" applyBorder="1" applyAlignment="1">
      <alignment horizontal="right"/>
    </xf>
    <xf numFmtId="3" fontId="32" fillId="0" borderId="100" xfId="294" applyNumberFormat="1" applyFont="1" applyBorder="1" applyAlignment="1">
      <alignment horizontal="right"/>
    </xf>
    <xf numFmtId="176" fontId="38" fillId="0" borderId="101" xfId="135" applyNumberFormat="1" applyFont="1" applyBorder="1" applyAlignment="1">
      <alignment horizontal="left"/>
    </xf>
    <xf numFmtId="3" fontId="32" fillId="0" borderId="100" xfId="135" applyNumberFormat="1" applyBorder="1" applyAlignment="1">
      <alignment horizontal="right"/>
    </xf>
    <xf numFmtId="3" fontId="32" fillId="0" borderId="0" xfId="135" applyNumberFormat="1" applyBorder="1" applyAlignment="1">
      <alignment horizontal="right"/>
    </xf>
    <xf numFmtId="3" fontId="32" fillId="0" borderId="100" xfId="135" applyNumberFormat="1" applyFont="1" applyBorder="1" applyAlignment="1">
      <alignment horizontal="right"/>
    </xf>
    <xf numFmtId="3" fontId="32" fillId="0" borderId="0" xfId="135" applyNumberFormat="1" applyFont="1" applyBorder="1" applyAlignment="1">
      <alignment horizontal="right"/>
    </xf>
    <xf numFmtId="3" fontId="32" fillId="0" borderId="0" xfId="293" applyNumberFormat="1" applyFont="1"/>
    <xf numFmtId="3" fontId="32" fillId="0" borderId="0" xfId="294" applyNumberFormat="1" applyFont="1"/>
    <xf numFmtId="165" fontId="0" fillId="0" borderId="0" xfId="0" applyNumberFormat="1" applyFill="1"/>
    <xf numFmtId="165" fontId="158" fillId="0" borderId="0" xfId="135" applyNumberFormat="1" applyFont="1"/>
    <xf numFmtId="3" fontId="158" fillId="0" borderId="0" xfId="135" applyNumberFormat="1" applyFont="1"/>
    <xf numFmtId="0" fontId="40" fillId="0" borderId="0" xfId="0" applyFont="1" applyBorder="1" applyAlignment="1">
      <alignment horizontal="center"/>
    </xf>
    <xf numFmtId="177" fontId="0" fillId="0" borderId="100" xfId="0" applyNumberFormat="1" applyBorder="1" applyAlignment="1">
      <alignment horizontal="center"/>
    </xf>
    <xf numFmtId="0" fontId="40" fillId="0" borderId="0" xfId="135" applyFont="1" applyBorder="1" applyAlignment="1">
      <alignment horizontal="center"/>
    </xf>
    <xf numFmtId="3" fontId="32" fillId="0" borderId="100" xfId="135" applyNumberFormat="1" applyBorder="1" applyAlignment="1">
      <alignment horizontal="center"/>
    </xf>
    <xf numFmtId="3" fontId="32" fillId="0" borderId="0" xfId="135" applyNumberFormat="1" applyBorder="1" applyAlignment="1">
      <alignment horizontal="center"/>
    </xf>
    <xf numFmtId="176" fontId="159" fillId="66" borderId="55" xfId="0" applyNumberFormat="1" applyFont="1" applyFill="1" applyBorder="1" applyAlignment="1">
      <alignment horizontal="left"/>
    </xf>
    <xf numFmtId="3" fontId="158" fillId="66" borderId="35" xfId="135" applyNumberFormat="1" applyFont="1" applyFill="1" applyBorder="1" applyAlignment="1">
      <alignment horizontal="right"/>
    </xf>
    <xf numFmtId="0" fontId="158" fillId="0" borderId="0" xfId="135" applyFont="1"/>
    <xf numFmtId="176" fontId="159" fillId="66" borderId="55" xfId="135" applyNumberFormat="1" applyFont="1" applyFill="1" applyBorder="1" applyAlignment="1">
      <alignment horizontal="left"/>
    </xf>
    <xf numFmtId="3" fontId="158" fillId="66" borderId="0" xfId="135" applyNumberFormat="1" applyFont="1" applyFill="1" applyBorder="1" applyAlignment="1">
      <alignment horizontal="right"/>
    </xf>
    <xf numFmtId="0" fontId="0" fillId="0" borderId="100" xfId="0" applyBorder="1"/>
    <xf numFmtId="0" fontId="32" fillId="0" borderId="0" xfId="135" applyBorder="1"/>
    <xf numFmtId="3" fontId="32" fillId="0" borderId="100" xfId="135" applyNumberFormat="1" applyBorder="1"/>
    <xf numFmtId="3" fontId="32" fillId="0" borderId="0" xfId="135" applyNumberFormat="1" applyBorder="1"/>
    <xf numFmtId="0" fontId="32" fillId="0" borderId="100" xfId="285" applyBorder="1"/>
    <xf numFmtId="3" fontId="37" fillId="0" borderId="100" xfId="135" applyNumberFormat="1" applyFont="1" applyBorder="1" applyAlignment="1">
      <alignment horizontal="center"/>
    </xf>
    <xf numFmtId="3" fontId="37" fillId="0" borderId="0" xfId="135" applyNumberFormat="1" applyFont="1" applyBorder="1" applyAlignment="1">
      <alignment horizontal="center"/>
    </xf>
    <xf numFmtId="0" fontId="49" fillId="0" borderId="100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3" fontId="49" fillId="0" borderId="100" xfId="135" applyNumberFormat="1" applyFont="1" applyBorder="1" applyAlignment="1">
      <alignment horizontal="center" vertical="center" wrapText="1"/>
    </xf>
    <xf numFmtId="3" fontId="49" fillId="0" borderId="0" xfId="135" applyNumberFormat="1" applyFont="1" applyBorder="1" applyAlignment="1">
      <alignment horizontal="center" vertical="center" wrapText="1"/>
    </xf>
    <xf numFmtId="0" fontId="49" fillId="0" borderId="100" xfId="285" applyFont="1" applyBorder="1" applyAlignment="1">
      <alignment horizontal="center" vertical="center" wrapText="1"/>
    </xf>
    <xf numFmtId="176" fontId="38" fillId="0" borderId="0" xfId="0" applyNumberFormat="1" applyFont="1" applyBorder="1"/>
    <xf numFmtId="176" fontId="38" fillId="0" borderId="0" xfId="135" applyNumberFormat="1" applyFont="1" applyBorder="1"/>
    <xf numFmtId="176" fontId="38" fillId="0" borderId="101" xfId="0" applyNumberFormat="1" applyFont="1" applyBorder="1"/>
    <xf numFmtId="176" fontId="38" fillId="0" borderId="101" xfId="135" applyNumberFormat="1" applyFont="1" applyBorder="1"/>
    <xf numFmtId="3" fontId="32" fillId="0" borderId="0" xfId="295" applyNumberFormat="1" applyFont="1"/>
    <xf numFmtId="3" fontId="32" fillId="0" borderId="100" xfId="293" applyNumberFormat="1" applyBorder="1" applyAlignment="1">
      <alignment horizontal="right"/>
    </xf>
    <xf numFmtId="3" fontId="32" fillId="0" borderId="100" xfId="294" applyNumberFormat="1" applyBorder="1" applyAlignment="1">
      <alignment horizontal="right"/>
    </xf>
    <xf numFmtId="1" fontId="32" fillId="0" borderId="0" xfId="135" applyNumberFormat="1"/>
    <xf numFmtId="3" fontId="32" fillId="0" borderId="86" xfId="135" applyNumberFormat="1" applyBorder="1"/>
    <xf numFmtId="0" fontId="32" fillId="0" borderId="0" xfId="135" applyFill="1"/>
    <xf numFmtId="3" fontId="159" fillId="66" borderId="35" xfId="135" applyNumberFormat="1" applyFont="1" applyFill="1" applyBorder="1" applyAlignment="1">
      <alignment horizontal="right"/>
    </xf>
    <xf numFmtId="3" fontId="159" fillId="66" borderId="0" xfId="135" applyNumberFormat="1" applyFont="1" applyFill="1" applyBorder="1" applyAlignment="1">
      <alignment horizontal="right"/>
    </xf>
    <xf numFmtId="0" fontId="158" fillId="0" borderId="0" xfId="135" applyFont="1" applyFill="1" applyBorder="1"/>
    <xf numFmtId="177" fontId="158" fillId="0" borderId="0" xfId="135" applyNumberFormat="1" applyFont="1" applyFill="1" applyBorder="1"/>
    <xf numFmtId="165" fontId="32" fillId="0" borderId="0" xfId="135" applyNumberFormat="1"/>
    <xf numFmtId="164" fontId="32" fillId="0" borderId="0" xfId="135" applyNumberFormat="1" applyBorder="1"/>
    <xf numFmtId="178" fontId="32" fillId="0" borderId="0" xfId="135" applyNumberFormat="1" applyBorder="1"/>
    <xf numFmtId="0" fontId="32" fillId="0" borderId="0" xfId="291"/>
    <xf numFmtId="0" fontId="38" fillId="0" borderId="0" xfId="202" applyFont="1"/>
    <xf numFmtId="164" fontId="32" fillId="0" borderId="0" xfId="291" applyNumberFormat="1"/>
    <xf numFmtId="0" fontId="139" fillId="0" borderId="0" xfId="292" applyFont="1"/>
    <xf numFmtId="0" fontId="145" fillId="0" borderId="0" xfId="292" applyFont="1"/>
    <xf numFmtId="0" fontId="160" fillId="0" borderId="0" xfId="292" applyFont="1"/>
    <xf numFmtId="0" fontId="32" fillId="0" borderId="0" xfId="292"/>
    <xf numFmtId="0" fontId="160" fillId="0" borderId="0" xfId="291" applyFont="1"/>
    <xf numFmtId="0" fontId="38" fillId="67" borderId="70" xfId="291" applyFont="1" applyFill="1" applyBorder="1"/>
    <xf numFmtId="0" fontId="38" fillId="67" borderId="96" xfId="291" applyFont="1" applyFill="1" applyBorder="1"/>
    <xf numFmtId="0" fontId="38" fillId="67" borderId="27" xfId="291" applyFont="1" applyFill="1" applyBorder="1"/>
    <xf numFmtId="0" fontId="38" fillId="67" borderId="95" xfId="291" applyFont="1" applyFill="1" applyBorder="1"/>
    <xf numFmtId="0" fontId="38" fillId="67" borderId="26" xfId="291" applyFont="1" applyFill="1" applyBorder="1"/>
    <xf numFmtId="0" fontId="12" fillId="0" borderId="60" xfId="290" applyFont="1" applyFill="1" applyBorder="1"/>
    <xf numFmtId="0" fontId="143" fillId="0" borderId="42" xfId="291" applyFont="1" applyBorder="1" applyProtection="1">
      <protection locked="0"/>
    </xf>
    <xf numFmtId="4" fontId="124" fillId="0" borderId="22" xfId="289" applyNumberFormat="1" applyFont="1" applyFill="1" applyBorder="1" applyProtection="1">
      <protection locked="0"/>
    </xf>
    <xf numFmtId="4" fontId="124" fillId="0" borderId="35" xfId="289" applyNumberFormat="1" applyFont="1" applyFill="1" applyBorder="1" applyProtection="1">
      <protection locked="0"/>
    </xf>
    <xf numFmtId="179" fontId="124" fillId="0" borderId="43" xfId="156" applyNumberFormat="1" applyFont="1" applyFill="1" applyBorder="1"/>
    <xf numFmtId="9" fontId="32" fillId="0" borderId="0" xfId="291" applyNumberFormat="1"/>
    <xf numFmtId="10" fontId="32" fillId="0" borderId="0" xfId="291" applyNumberFormat="1"/>
    <xf numFmtId="0" fontId="143" fillId="0" borderId="43" xfId="291" applyFont="1" applyBorder="1" applyProtection="1">
      <protection locked="0"/>
    </xf>
    <xf numFmtId="4" fontId="124" fillId="68" borderId="22" xfId="289" applyNumberFormat="1" applyFont="1" applyFill="1" applyBorder="1" applyProtection="1">
      <protection locked="0"/>
    </xf>
    <xf numFmtId="4" fontId="124" fillId="68" borderId="35" xfId="289" applyNumberFormat="1" applyFont="1" applyFill="1" applyBorder="1" applyProtection="1">
      <protection locked="0"/>
    </xf>
    <xf numFmtId="179" fontId="124" fillId="69" borderId="43" xfId="156" applyNumberFormat="1" applyFont="1" applyFill="1" applyBorder="1"/>
    <xf numFmtId="0" fontId="143" fillId="0" borderId="43" xfId="291" applyFont="1" applyFill="1" applyBorder="1" applyProtection="1">
      <protection locked="0"/>
    </xf>
    <xf numFmtId="180" fontId="124" fillId="69" borderId="43" xfId="156" applyNumberFormat="1" applyFont="1" applyFill="1" applyBorder="1"/>
    <xf numFmtId="4" fontId="161" fillId="0" borderId="22" xfId="289" applyNumberFormat="1" applyFont="1" applyFill="1" applyBorder="1" applyProtection="1">
      <protection locked="0"/>
    </xf>
    <xf numFmtId="4" fontId="161" fillId="0" borderId="35" xfId="289" applyNumberFormat="1" applyFont="1" applyFill="1" applyBorder="1" applyProtection="1">
      <protection locked="0"/>
    </xf>
    <xf numFmtId="4" fontId="161" fillId="68" borderId="22" xfId="289" applyNumberFormat="1" applyFont="1" applyFill="1" applyBorder="1" applyProtection="1">
      <protection locked="0"/>
    </xf>
    <xf numFmtId="4" fontId="161" fillId="68" borderId="35" xfId="289" applyNumberFormat="1" applyFont="1" applyFill="1" applyBorder="1" applyProtection="1">
      <protection locked="0"/>
    </xf>
    <xf numFmtId="0" fontId="32" fillId="0" borderId="43" xfId="291" applyFont="1" applyFill="1" applyBorder="1" applyProtection="1">
      <protection locked="0"/>
    </xf>
    <xf numFmtId="0" fontId="32" fillId="0" borderId="0" xfId="291" applyFont="1"/>
    <xf numFmtId="0" fontId="32" fillId="0" borderId="0" xfId="202"/>
    <xf numFmtId="0" fontId="160" fillId="0" borderId="52" xfId="291" applyFont="1" applyBorder="1"/>
    <xf numFmtId="0" fontId="32" fillId="0" borderId="43" xfId="291" applyFont="1" applyBorder="1"/>
    <xf numFmtId="0" fontId="32" fillId="0" borderId="0" xfId="202" applyFont="1"/>
    <xf numFmtId="0" fontId="143" fillId="0" borderId="103" xfId="291" applyFont="1" applyBorder="1" applyProtection="1">
      <protection locked="0"/>
    </xf>
    <xf numFmtId="4" fontId="124" fillId="0" borderId="0" xfId="289" applyNumberFormat="1" applyFont="1" applyBorder="1" applyProtection="1">
      <protection locked="0"/>
    </xf>
    <xf numFmtId="0" fontId="124" fillId="0" borderId="39" xfId="289" applyFont="1" applyBorder="1" applyProtection="1">
      <protection locked="0"/>
    </xf>
    <xf numFmtId="0" fontId="12" fillId="64" borderId="14" xfId="290" applyFont="1" applyFill="1" applyBorder="1"/>
    <xf numFmtId="0" fontId="32" fillId="64" borderId="26" xfId="291" applyFont="1" applyFill="1" applyBorder="1"/>
    <xf numFmtId="4" fontId="162" fillId="70" borderId="38" xfId="289" applyNumberFormat="1" applyFont="1" applyFill="1" applyBorder="1" applyProtection="1">
      <protection locked="0"/>
    </xf>
    <xf numFmtId="4" fontId="162" fillId="70" borderId="36" xfId="289" applyNumberFormat="1" applyFont="1" applyFill="1" applyBorder="1" applyProtection="1">
      <protection locked="0"/>
    </xf>
    <xf numFmtId="179" fontId="162" fillId="71" borderId="44" xfId="156" applyNumberFormat="1" applyFont="1" applyFill="1" applyBorder="1"/>
    <xf numFmtId="2" fontId="32" fillId="0" borderId="0" xfId="291" applyNumberFormat="1"/>
    <xf numFmtId="0" fontId="12" fillId="0" borderId="0" xfId="290" applyFont="1" applyFill="1" applyBorder="1"/>
    <xf numFmtId="179" fontId="163" fillId="0" borderId="0" xfId="156" applyNumberFormat="1" applyFont="1" applyFill="1" applyBorder="1"/>
    <xf numFmtId="0" fontId="32" fillId="0" borderId="0" xfId="291" applyFill="1" applyBorder="1"/>
    <xf numFmtId="0" fontId="32" fillId="42" borderId="0" xfId="291" applyFill="1"/>
    <xf numFmtId="179" fontId="32" fillId="0" borderId="0" xfId="291" applyNumberFormat="1"/>
    <xf numFmtId="180" fontId="32" fillId="0" borderId="0" xfId="291" applyNumberFormat="1"/>
    <xf numFmtId="0" fontId="164" fillId="0" borderId="0" xfId="291" applyFont="1" applyFill="1"/>
    <xf numFmtId="0" fontId="32" fillId="0" borderId="0" xfId="291" applyFill="1"/>
    <xf numFmtId="0" fontId="32" fillId="0" borderId="0" xfId="291" applyBorder="1"/>
    <xf numFmtId="164" fontId="32" fillId="0" borderId="0" xfId="291" applyNumberFormat="1" applyFill="1"/>
    <xf numFmtId="0" fontId="32" fillId="42" borderId="0" xfId="291" applyFont="1" applyFill="1"/>
    <xf numFmtId="165" fontId="12" fillId="0" borderId="0" xfId="290" applyNumberFormat="1" applyFont="1" applyFill="1" applyBorder="1"/>
    <xf numFmtId="3" fontId="32" fillId="0" borderId="0" xfId="291" applyNumberFormat="1" applyFill="1" applyBorder="1"/>
    <xf numFmtId="0" fontId="160" fillId="0" borderId="0" xfId="291" applyFont="1" applyFill="1" applyBorder="1"/>
    <xf numFmtId="164" fontId="32" fillId="0" borderId="0" xfId="291" applyNumberFormat="1" applyFill="1" applyBorder="1"/>
    <xf numFmtId="0" fontId="32" fillId="65" borderId="0" xfId="291" applyFill="1"/>
    <xf numFmtId="179" fontId="32" fillId="65" borderId="0" xfId="291" applyNumberFormat="1" applyFill="1"/>
    <xf numFmtId="180" fontId="32" fillId="65" borderId="0" xfId="291" applyNumberFormat="1" applyFill="1"/>
    <xf numFmtId="0" fontId="32" fillId="65" borderId="0" xfId="291" applyFont="1" applyFill="1"/>
    <xf numFmtId="180" fontId="33" fillId="0" borderId="0" xfId="156" applyNumberFormat="1" applyFont="1" applyFill="1" applyBorder="1"/>
    <xf numFmtId="0" fontId="12" fillId="0" borderId="14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47" fillId="65" borderId="0" xfId="297" applyFont="1" applyFill="1"/>
    <xf numFmtId="0" fontId="165" fillId="65" borderId="0" xfId="297" applyFont="1" applyFill="1"/>
    <xf numFmtId="0" fontId="166" fillId="65" borderId="0" xfId="0" applyFont="1" applyFill="1"/>
    <xf numFmtId="0" fontId="8" fillId="65" borderId="0" xfId="297" applyFill="1"/>
    <xf numFmtId="0" fontId="31" fillId="65" borderId="0" xfId="0" applyFont="1" applyFill="1"/>
    <xf numFmtId="0" fontId="20" fillId="65" borderId="0" xfId="0" applyFont="1" applyFill="1"/>
    <xf numFmtId="0" fontId="167" fillId="27" borderId="0" xfId="297" applyFont="1" applyFill="1" applyAlignment="1">
      <alignment horizontal="left"/>
    </xf>
    <xf numFmtId="0" fontId="168" fillId="27" borderId="0" xfId="297" applyFont="1" applyFill="1"/>
    <xf numFmtId="0" fontId="169" fillId="64" borderId="0" xfId="297" applyFont="1" applyFill="1"/>
    <xf numFmtId="0" fontId="170" fillId="64" borderId="0" xfId="297" applyFont="1" applyFill="1"/>
    <xf numFmtId="0" fontId="31" fillId="64" borderId="0" xfId="0" applyFont="1" applyFill="1"/>
    <xf numFmtId="0" fontId="40" fillId="64" borderId="0" xfId="0" applyFont="1" applyFill="1"/>
    <xf numFmtId="0" fontId="31" fillId="0" borderId="0" xfId="0" applyFont="1" applyFill="1"/>
    <xf numFmtId="4" fontId="35" fillId="0" borderId="33" xfId="0" applyNumberFormat="1" applyFont="1" applyFill="1" applyBorder="1" applyAlignment="1"/>
    <xf numFmtId="2" fontId="35" fillId="0" borderId="38" xfId="0" applyNumberFormat="1" applyFont="1" applyFill="1" applyBorder="1" applyAlignment="1">
      <alignment horizontal="center"/>
    </xf>
    <xf numFmtId="1" fontId="35" fillId="0" borderId="38" xfId="0" applyNumberFormat="1" applyFont="1" applyFill="1" applyBorder="1" applyAlignment="1">
      <alignment horizontal="center"/>
    </xf>
    <xf numFmtId="2" fontId="35" fillId="0" borderId="25" xfId="0" applyNumberFormat="1" applyFont="1" applyFill="1" applyBorder="1" applyAlignment="1">
      <alignment horizontal="center" vertical="justify"/>
    </xf>
    <xf numFmtId="3" fontId="9" fillId="0" borderId="32" xfId="0" applyNumberFormat="1" applyFont="1" applyBorder="1" applyAlignment="1">
      <alignment horizontal="left"/>
    </xf>
    <xf numFmtId="0" fontId="12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40" fillId="0" borderId="99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63" xfId="0" applyFont="1" applyBorder="1" applyAlignment="1">
      <alignment horizontal="center" vertical="center"/>
    </xf>
    <xf numFmtId="0" fontId="40" fillId="0" borderId="100" xfId="285" applyFont="1" applyBorder="1" applyAlignment="1">
      <alignment horizontal="center" vertical="center" wrapText="1"/>
    </xf>
    <xf numFmtId="0" fontId="40" fillId="0" borderId="0" xfId="135" applyFont="1" applyBorder="1" applyAlignment="1">
      <alignment horizontal="center" vertical="center"/>
    </xf>
    <xf numFmtId="0" fontId="40" fillId="0" borderId="100" xfId="135" applyFont="1" applyBorder="1" applyAlignment="1">
      <alignment horizontal="center" vertical="center" wrapText="1"/>
    </xf>
    <xf numFmtId="0" fontId="38" fillId="67" borderId="19" xfId="291" applyFont="1" applyFill="1" applyBorder="1"/>
    <xf numFmtId="0" fontId="38" fillId="67" borderId="29" xfId="291" applyFont="1" applyFill="1" applyBorder="1"/>
    <xf numFmtId="4" fontId="124" fillId="0" borderId="32" xfId="289" applyNumberFormat="1" applyFont="1" applyFill="1" applyBorder="1" applyProtection="1">
      <protection locked="0"/>
    </xf>
    <xf numFmtId="4" fontId="124" fillId="68" borderId="32" xfId="289" applyNumberFormat="1" applyFont="1" applyFill="1" applyBorder="1" applyProtection="1">
      <protection locked="0"/>
    </xf>
    <xf numFmtId="4" fontId="161" fillId="0" borderId="32" xfId="289" applyNumberFormat="1" applyFont="1" applyFill="1" applyBorder="1" applyProtection="1">
      <protection locked="0"/>
    </xf>
    <xf numFmtId="4" fontId="161" fillId="68" borderId="32" xfId="289" applyNumberFormat="1" applyFont="1" applyFill="1" applyBorder="1" applyProtection="1">
      <protection locked="0"/>
    </xf>
    <xf numFmtId="4" fontId="124" fillId="0" borderId="52" xfId="289" applyNumberFormat="1" applyFont="1" applyBorder="1" applyProtection="1">
      <protection locked="0"/>
    </xf>
    <xf numFmtId="4" fontId="162" fillId="70" borderId="33" xfId="289" applyNumberFormat="1" applyFont="1" applyFill="1" applyBorder="1" applyProtection="1">
      <protection locked="0"/>
    </xf>
    <xf numFmtId="2" fontId="171" fillId="0" borderId="0" xfId="91" applyNumberFormat="1" applyFont="1" applyFill="1" applyBorder="1" applyAlignment="1">
      <alignment horizontal="center"/>
    </xf>
    <xf numFmtId="0" fontId="32" fillId="0" borderId="0" xfId="135" applyFill="1" applyBorder="1"/>
    <xf numFmtId="165" fontId="103" fillId="0" borderId="0" xfId="91" applyNumberFormat="1" applyFill="1" applyBorder="1" applyAlignment="1">
      <alignment horizontal="left"/>
    </xf>
    <xf numFmtId="164" fontId="171" fillId="0" borderId="0" xfId="91" applyNumberFormat="1" applyFont="1" applyFill="1" applyBorder="1" applyAlignment="1">
      <alignment horizontal="center"/>
    </xf>
    <xf numFmtId="165" fontId="113" fillId="0" borderId="0" xfId="91" applyNumberFormat="1" applyFont="1" applyFill="1" applyBorder="1" applyAlignment="1">
      <alignment horizontal="left"/>
    </xf>
    <xf numFmtId="165" fontId="164" fillId="0" borderId="0" xfId="135" applyNumberFormat="1" applyFont="1" applyFill="1" applyBorder="1" applyAlignment="1">
      <alignment horizontal="left"/>
    </xf>
    <xf numFmtId="0" fontId="164" fillId="0" borderId="0" xfId="135" applyFont="1"/>
    <xf numFmtId="165" fontId="164" fillId="0" borderId="0" xfId="135" applyNumberFormat="1" applyFont="1" applyAlignment="1">
      <alignment horizontal="left"/>
    </xf>
    <xf numFmtId="165" fontId="114" fillId="0" borderId="0" xfId="189" applyNumberFormat="1" applyFill="1" applyAlignment="1">
      <alignment horizontal="left"/>
    </xf>
    <xf numFmtId="164" fontId="12" fillId="0" borderId="0" xfId="290" applyNumberFormat="1" applyFont="1" applyFill="1" applyBorder="1"/>
    <xf numFmtId="164" fontId="163" fillId="0" borderId="0" xfId="156" applyNumberFormat="1" applyFont="1" applyFill="1" applyBorder="1"/>
    <xf numFmtId="0" fontId="173" fillId="0" borderId="0" xfId="317" applyFont="1"/>
    <xf numFmtId="0" fontId="10" fillId="0" borderId="0" xfId="317" applyFont="1"/>
    <xf numFmtId="0" fontId="8" fillId="0" borderId="0" xfId="320"/>
    <xf numFmtId="0" fontId="139" fillId="27" borderId="0" xfId="318" applyFont="1" applyFill="1" applyAlignment="1"/>
    <xf numFmtId="0" fontId="139" fillId="27" borderId="0" xfId="317" applyFont="1" applyFill="1" applyAlignment="1"/>
    <xf numFmtId="0" fontId="175" fillId="0" borderId="67" xfId="320" applyFont="1" applyBorder="1"/>
    <xf numFmtId="0" fontId="12" fillId="0" borderId="26" xfId="320" applyFont="1" applyBorder="1" applyAlignment="1">
      <alignment horizontal="center" vertical="center"/>
    </xf>
    <xf numFmtId="1" fontId="12" fillId="0" borderId="14" xfId="320" applyNumberFormat="1" applyFont="1" applyFill="1" applyBorder="1" applyAlignment="1">
      <alignment horizontal="center" vertical="center" wrapText="1"/>
    </xf>
    <xf numFmtId="1" fontId="12" fillId="0" borderId="26" xfId="320" applyNumberFormat="1" applyFont="1" applyBorder="1" applyAlignment="1">
      <alignment horizontal="center" vertical="center" wrapText="1"/>
    </xf>
    <xf numFmtId="0" fontId="14" fillId="0" borderId="16" xfId="320" applyFont="1" applyFill="1" applyBorder="1" applyAlignment="1">
      <alignment horizontal="center" vertical="center" wrapText="1"/>
    </xf>
    <xf numFmtId="165" fontId="8" fillId="0" borderId="0" xfId="320" applyNumberFormat="1"/>
    <xf numFmtId="0" fontId="45" fillId="24" borderId="37" xfId="320" applyFont="1" applyFill="1" applyBorder="1" applyAlignment="1">
      <alignment horizontal="center" vertical="center"/>
    </xf>
    <xf numFmtId="3" fontId="45" fillId="0" borderId="37" xfId="320" applyNumberFormat="1" applyFont="1" applyFill="1" applyBorder="1" applyAlignment="1">
      <alignment horizontal="center" vertical="center"/>
    </xf>
    <xf numFmtId="3" fontId="45" fillId="0" borderId="27" xfId="320" applyNumberFormat="1" applyFont="1" applyFill="1" applyBorder="1" applyAlignment="1">
      <alignment horizontal="center" vertical="center"/>
    </xf>
    <xf numFmtId="0" fontId="12" fillId="0" borderId="28" xfId="320" applyFont="1" applyFill="1" applyBorder="1" applyAlignment="1">
      <alignment horizontal="center" vertical="center" wrapText="1"/>
    </xf>
    <xf numFmtId="0" fontId="8" fillId="0" borderId="0" xfId="320" applyFill="1"/>
    <xf numFmtId="0" fontId="45" fillId="0" borderId="42" xfId="320" applyFont="1" applyFill="1" applyBorder="1" applyAlignment="1">
      <alignment horizontal="left"/>
    </xf>
    <xf numFmtId="3" fontId="11" fillId="42" borderId="18" xfId="320" applyNumberFormat="1" applyFont="1" applyFill="1" applyBorder="1" applyAlignment="1">
      <alignment horizontal="right" vertical="center" indent="2"/>
    </xf>
    <xf numFmtId="3" fontId="11" fillId="0" borderId="42" xfId="320" applyNumberFormat="1" applyFont="1" applyFill="1" applyBorder="1" applyAlignment="1">
      <alignment horizontal="right" vertical="center" indent="2"/>
    </xf>
    <xf numFmtId="164" fontId="12" fillId="0" borderId="34" xfId="320" applyNumberFormat="1" applyFont="1" applyFill="1" applyBorder="1" applyAlignment="1">
      <alignment horizontal="right" vertical="center" wrapText="1" indent="2"/>
    </xf>
    <xf numFmtId="164" fontId="8" fillId="0" borderId="0" xfId="320" applyNumberFormat="1"/>
    <xf numFmtId="0" fontId="45" fillId="0" borderId="43" xfId="320" applyFont="1" applyFill="1" applyBorder="1" applyAlignment="1">
      <alignment horizontal="center"/>
    </xf>
    <xf numFmtId="3" fontId="11" fillId="42" borderId="55" xfId="320" applyNumberFormat="1" applyFont="1" applyFill="1" applyBorder="1" applyAlignment="1">
      <alignment horizontal="right" vertical="center" indent="2"/>
    </xf>
    <xf numFmtId="3" fontId="11" fillId="0" borderId="43" xfId="320" applyNumberFormat="1" applyFont="1" applyFill="1" applyBorder="1" applyAlignment="1">
      <alignment horizontal="right" vertical="center" indent="2"/>
    </xf>
    <xf numFmtId="164" fontId="12" fillId="0" borderId="66" xfId="320" applyNumberFormat="1" applyFont="1" applyFill="1" applyBorder="1" applyAlignment="1">
      <alignment horizontal="right" vertical="center" indent="2"/>
    </xf>
    <xf numFmtId="0" fontId="45" fillId="0" borderId="43" xfId="320" applyFont="1" applyFill="1" applyBorder="1" applyAlignment="1">
      <alignment horizontal="left"/>
    </xf>
    <xf numFmtId="3" fontId="11" fillId="42" borderId="55" xfId="320" applyNumberFormat="1" applyFont="1" applyFill="1" applyBorder="1" applyAlignment="1">
      <alignment horizontal="right" indent="2"/>
    </xf>
    <xf numFmtId="3" fontId="11" fillId="0" borderId="43" xfId="320" applyNumberFormat="1" applyFont="1" applyFill="1" applyBorder="1" applyAlignment="1">
      <alignment horizontal="right" indent="2"/>
    </xf>
    <xf numFmtId="164" fontId="12" fillId="0" borderId="66" xfId="320" applyNumberFormat="1" applyFont="1" applyFill="1" applyBorder="1" applyAlignment="1">
      <alignment horizontal="right" indent="2"/>
    </xf>
    <xf numFmtId="0" fontId="45" fillId="24" borderId="14" xfId="320" applyFont="1" applyFill="1" applyBorder="1" applyAlignment="1">
      <alignment horizontal="center" vertical="center"/>
    </xf>
    <xf numFmtId="3" fontId="12" fillId="42" borderId="14" xfId="320" applyNumberFormat="1" applyFont="1" applyFill="1" applyBorder="1" applyAlignment="1">
      <alignment horizontal="center" vertical="center"/>
    </xf>
    <xf numFmtId="3" fontId="12" fillId="0" borderId="26" xfId="320" applyNumberFormat="1" applyFont="1" applyFill="1" applyBorder="1" applyAlignment="1">
      <alignment horizontal="center" vertical="center"/>
    </xf>
    <xf numFmtId="164" fontId="45" fillId="0" borderId="16" xfId="320" applyNumberFormat="1" applyFont="1" applyFill="1" applyBorder="1" applyAlignment="1">
      <alignment horizontal="center" vertical="center" wrapText="1"/>
    </xf>
    <xf numFmtId="3" fontId="11" fillId="42" borderId="17" xfId="320" applyNumberFormat="1" applyFont="1" applyFill="1" applyBorder="1" applyAlignment="1">
      <alignment horizontal="right" vertical="center" indent="2"/>
    </xf>
    <xf numFmtId="164" fontId="12" fillId="0" borderId="34" xfId="320" applyNumberFormat="1" applyFont="1" applyFill="1" applyBorder="1" applyAlignment="1">
      <alignment horizontal="right" vertical="center" indent="2"/>
    </xf>
    <xf numFmtId="3" fontId="11" fillId="42" borderId="40" xfId="320" applyNumberFormat="1" applyFont="1" applyFill="1" applyBorder="1" applyAlignment="1">
      <alignment horizontal="right" vertical="center" indent="2"/>
    </xf>
    <xf numFmtId="164" fontId="12" fillId="0" borderId="66" xfId="320" applyNumberFormat="1" applyFont="1" applyFill="1" applyBorder="1" applyAlignment="1">
      <alignment horizontal="right" vertical="center" wrapText="1" indent="2"/>
    </xf>
    <xf numFmtId="3" fontId="11" fillId="42" borderId="40" xfId="320" applyNumberFormat="1" applyFont="1" applyFill="1" applyBorder="1" applyAlignment="1">
      <alignment horizontal="right" indent="2"/>
    </xf>
    <xf numFmtId="0" fontId="45" fillId="0" borderId="44" xfId="320" applyFont="1" applyFill="1" applyBorder="1" applyAlignment="1">
      <alignment horizontal="center"/>
    </xf>
    <xf numFmtId="3" fontId="11" fillId="42" borderId="49" xfId="320" applyNumberFormat="1" applyFont="1" applyFill="1" applyBorder="1" applyAlignment="1">
      <alignment horizontal="right" indent="2"/>
    </xf>
    <xf numFmtId="3" fontId="11" fillId="0" borderId="44" xfId="320" applyNumberFormat="1" applyFont="1" applyFill="1" applyBorder="1" applyAlignment="1">
      <alignment horizontal="right" indent="2"/>
    </xf>
    <xf numFmtId="164" fontId="12" fillId="0" borderId="45" xfId="320" applyNumberFormat="1" applyFont="1" applyFill="1" applyBorder="1" applyAlignment="1">
      <alignment horizontal="right" indent="2"/>
    </xf>
    <xf numFmtId="0" fontId="177" fillId="0" borderId="0" xfId="320" applyFont="1" applyFill="1" applyBorder="1" applyAlignment="1">
      <alignment horizontal="left"/>
    </xf>
    <xf numFmtId="3" fontId="11" fillId="0" borderId="0" xfId="320" applyNumberFormat="1" applyFont="1" applyFill="1" applyBorder="1" applyAlignment="1">
      <alignment horizontal="right" indent="2"/>
    </xf>
    <xf numFmtId="3" fontId="12" fillId="0" borderId="0" xfId="320" applyNumberFormat="1" applyFont="1" applyFill="1" applyBorder="1" applyAlignment="1">
      <alignment horizontal="right" indent="2"/>
    </xf>
    <xf numFmtId="0" fontId="46" fillId="0" borderId="26" xfId="320" applyFont="1" applyFill="1" applyBorder="1" applyAlignment="1">
      <alignment horizontal="center"/>
    </xf>
    <xf numFmtId="0" fontId="45" fillId="24" borderId="95" xfId="320" applyFont="1" applyFill="1" applyBorder="1" applyAlignment="1">
      <alignment horizontal="center" vertical="center"/>
    </xf>
    <xf numFmtId="0" fontId="45" fillId="24" borderId="31" xfId="320" applyFont="1" applyFill="1" applyBorder="1" applyAlignment="1">
      <alignment horizontal="center" vertical="center"/>
    </xf>
    <xf numFmtId="3" fontId="46" fillId="0" borderId="0" xfId="320" applyNumberFormat="1" applyFont="1" applyFill="1" applyBorder="1" applyAlignment="1">
      <alignment horizontal="center"/>
    </xf>
    <xf numFmtId="0" fontId="37" fillId="0" borderId="64" xfId="317" applyFont="1" applyBorder="1"/>
    <xf numFmtId="164" fontId="37" fillId="42" borderId="88" xfId="317" applyNumberFormat="1" applyFont="1" applyFill="1" applyBorder="1" applyAlignment="1">
      <alignment horizontal="center"/>
    </xf>
    <xf numFmtId="164" fontId="37" fillId="0" borderId="51" xfId="317" applyNumberFormat="1" applyFont="1" applyBorder="1" applyAlignment="1">
      <alignment horizontal="center"/>
    </xf>
    <xf numFmtId="0" fontId="178" fillId="0" borderId="0" xfId="315" applyFont="1" applyBorder="1" applyAlignment="1">
      <alignment horizontal="center"/>
    </xf>
    <xf numFmtId="0" fontId="37" fillId="0" borderId="41" xfId="317" applyFont="1" applyBorder="1"/>
    <xf numFmtId="164" fontId="37" fillId="42" borderId="104" xfId="317" applyNumberFormat="1" applyFont="1" applyFill="1" applyBorder="1" applyAlignment="1">
      <alignment horizontal="center"/>
    </xf>
    <xf numFmtId="164" fontId="37" fillId="0" borderId="25" xfId="317" applyNumberFormat="1" applyFont="1" applyBorder="1" applyAlignment="1">
      <alignment horizontal="center"/>
    </xf>
    <xf numFmtId="0" fontId="145" fillId="0" borderId="0" xfId="317" applyFont="1" applyBorder="1"/>
    <xf numFmtId="164" fontId="145" fillId="0" borderId="0" xfId="317" applyNumberFormat="1" applyFont="1" applyBorder="1" applyAlignment="1">
      <alignment horizontal="center"/>
    </xf>
    <xf numFmtId="0" fontId="36" fillId="0" borderId="0" xfId="320" applyFont="1" applyFill="1" applyAlignment="1"/>
    <xf numFmtId="0" fontId="37" fillId="0" borderId="14" xfId="320" applyFont="1" applyBorder="1" applyAlignment="1">
      <alignment horizontal="center"/>
    </xf>
    <xf numFmtId="1" fontId="37" fillId="0" borderId="27" xfId="320" applyNumberFormat="1" applyFont="1" applyFill="1" applyBorder="1" applyAlignment="1">
      <alignment horizontal="center"/>
    </xf>
    <xf numFmtId="3" fontId="37" fillId="0" borderId="28" xfId="320" applyNumberFormat="1" applyFont="1" applyBorder="1" applyAlignment="1">
      <alignment horizontal="center"/>
    </xf>
    <xf numFmtId="0" fontId="37" fillId="0" borderId="17" xfId="320" applyFont="1" applyFill="1" applyBorder="1" applyAlignment="1">
      <alignment horizontal="left"/>
    </xf>
    <xf numFmtId="3" fontId="38" fillId="42" borderId="42" xfId="320" applyNumberFormat="1" applyFont="1" applyFill="1" applyBorder="1" applyAlignment="1">
      <alignment horizontal="center"/>
    </xf>
    <xf numFmtId="3" fontId="38" fillId="0" borderId="42" xfId="320" applyNumberFormat="1" applyFont="1" applyFill="1" applyBorder="1" applyAlignment="1">
      <alignment horizontal="center"/>
    </xf>
    <xf numFmtId="165" fontId="8" fillId="0" borderId="0" xfId="320" applyNumberFormat="1" applyFill="1"/>
    <xf numFmtId="0" fontId="37" fillId="0" borderId="40" xfId="320" applyFont="1" applyFill="1" applyBorder="1" applyAlignment="1">
      <alignment horizontal="center"/>
    </xf>
    <xf numFmtId="3" fontId="38" fillId="42" borderId="43" xfId="320" applyNumberFormat="1" applyFont="1" applyFill="1" applyBorder="1" applyAlignment="1">
      <alignment horizontal="center"/>
    </xf>
    <xf numFmtId="3" fontId="38" fillId="0" borderId="43" xfId="320" applyNumberFormat="1" applyFont="1" applyFill="1" applyBorder="1" applyAlignment="1">
      <alignment horizontal="center"/>
    </xf>
    <xf numFmtId="0" fontId="37" fillId="0" borderId="40" xfId="320" applyFont="1" applyFill="1" applyBorder="1" applyAlignment="1">
      <alignment horizontal="left"/>
    </xf>
    <xf numFmtId="0" fontId="37" fillId="0" borderId="49" xfId="320" applyFont="1" applyFill="1" applyBorder="1" applyAlignment="1">
      <alignment horizontal="center"/>
    </xf>
    <xf numFmtId="3" fontId="38" fillId="42" borderId="44" xfId="320" applyNumberFormat="1" applyFont="1" applyFill="1" applyBorder="1" applyAlignment="1">
      <alignment horizontal="center"/>
    </xf>
    <xf numFmtId="3" fontId="38" fillId="0" borderId="44" xfId="320" applyNumberFormat="1" applyFont="1" applyFill="1" applyBorder="1" applyAlignment="1">
      <alignment horizontal="center"/>
    </xf>
    <xf numFmtId="0" fontId="175" fillId="0" borderId="0" xfId="320" applyFont="1"/>
    <xf numFmtId="0" fontId="179" fillId="0" borderId="0" xfId="320" applyFont="1"/>
    <xf numFmtId="1" fontId="12" fillId="64" borderId="14" xfId="320" applyNumberFormat="1" applyFont="1" applyFill="1" applyBorder="1" applyAlignment="1">
      <alignment horizontal="center" vertical="center" wrapText="1"/>
    </xf>
    <xf numFmtId="0" fontId="45" fillId="64" borderId="14" xfId="320" applyFont="1" applyFill="1" applyBorder="1" applyAlignment="1">
      <alignment horizontal="center" vertical="center"/>
    </xf>
    <xf numFmtId="0" fontId="45" fillId="0" borderId="26" xfId="320" applyFont="1" applyFill="1" applyBorder="1" applyAlignment="1">
      <alignment horizontal="center" vertical="center"/>
    </xf>
    <xf numFmtId="0" fontId="45" fillId="0" borderId="17" xfId="320" applyFont="1" applyFill="1" applyBorder="1" applyAlignment="1">
      <alignment horizontal="left"/>
    </xf>
    <xf numFmtId="3" fontId="11" fillId="64" borderId="42" xfId="320" applyNumberFormat="1" applyFont="1" applyFill="1" applyBorder="1" applyAlignment="1">
      <alignment horizontal="right" vertical="center" indent="2"/>
    </xf>
    <xf numFmtId="3" fontId="11" fillId="0" borderId="34" xfId="320" applyNumberFormat="1" applyFont="1" applyFill="1" applyBorder="1" applyAlignment="1">
      <alignment horizontal="right" vertical="center" indent="2"/>
    </xf>
    <xf numFmtId="0" fontId="45" fillId="0" borderId="40" xfId="320" applyFont="1" applyFill="1" applyBorder="1" applyAlignment="1">
      <alignment horizontal="center"/>
    </xf>
    <xf numFmtId="3" fontId="11" fillId="64" borderId="43" xfId="320" applyNumberFormat="1" applyFont="1" applyFill="1" applyBorder="1" applyAlignment="1">
      <alignment horizontal="right" vertical="center" indent="2"/>
    </xf>
    <xf numFmtId="3" fontId="11" fillId="0" borderId="66" xfId="320" applyNumberFormat="1" applyFont="1" applyFill="1" applyBorder="1" applyAlignment="1">
      <alignment horizontal="right" vertical="center" indent="2"/>
    </xf>
    <xf numFmtId="0" fontId="45" fillId="0" borderId="40" xfId="320" applyFont="1" applyFill="1" applyBorder="1" applyAlignment="1">
      <alignment horizontal="left"/>
    </xf>
    <xf numFmtId="3" fontId="11" fillId="64" borderId="43" xfId="320" applyNumberFormat="1" applyFont="1" applyFill="1" applyBorder="1" applyAlignment="1">
      <alignment horizontal="right" indent="2"/>
    </xf>
    <xf numFmtId="3" fontId="11" fillId="0" borderId="66" xfId="320" applyNumberFormat="1" applyFont="1" applyFill="1" applyBorder="1" applyAlignment="1">
      <alignment horizontal="right" indent="2"/>
    </xf>
    <xf numFmtId="0" fontId="45" fillId="0" borderId="49" xfId="320" applyFont="1" applyFill="1" applyBorder="1" applyAlignment="1">
      <alignment horizontal="center"/>
    </xf>
    <xf numFmtId="3" fontId="11" fillId="64" borderId="44" xfId="320" applyNumberFormat="1" applyFont="1" applyFill="1" applyBorder="1" applyAlignment="1">
      <alignment horizontal="right" indent="2"/>
    </xf>
    <xf numFmtId="3" fontId="11" fillId="0" borderId="45" xfId="320" applyNumberFormat="1" applyFont="1" applyFill="1" applyBorder="1" applyAlignment="1">
      <alignment horizontal="right" indent="2"/>
    </xf>
    <xf numFmtId="0" fontId="8" fillId="0" borderId="0" xfId="320" applyFont="1"/>
    <xf numFmtId="3" fontId="11" fillId="0" borderId="0" xfId="320" applyNumberFormat="1" applyFont="1" applyFill="1" applyBorder="1" applyAlignment="1">
      <alignment horizontal="right" vertical="center" indent="2"/>
    </xf>
    <xf numFmtId="1" fontId="12" fillId="0" borderId="27" xfId="320" applyNumberFormat="1" applyFont="1" applyBorder="1" applyAlignment="1">
      <alignment horizontal="center" vertical="center" wrapText="1"/>
    </xf>
    <xf numFmtId="3" fontId="11" fillId="0" borderId="45" xfId="320" applyNumberFormat="1" applyFont="1" applyFill="1" applyBorder="1" applyAlignment="1">
      <alignment horizontal="right" vertical="center" indent="2"/>
    </xf>
    <xf numFmtId="0" fontId="137" fillId="0" borderId="0" xfId="319" applyFont="1" applyFill="1"/>
    <xf numFmtId="0" fontId="138" fillId="0" borderId="0" xfId="319" applyFont="1"/>
    <xf numFmtId="0" fontId="138" fillId="0" borderId="0" xfId="323" applyFont="1"/>
    <xf numFmtId="0" fontId="35" fillId="0" borderId="0" xfId="321" applyFont="1"/>
    <xf numFmtId="0" fontId="180" fillId="0" borderId="0" xfId="310" applyFont="1"/>
    <xf numFmtId="0" fontId="1" fillId="0" borderId="0" xfId="310"/>
    <xf numFmtId="164" fontId="35" fillId="0" borderId="0" xfId="321" applyNumberFormat="1" applyFont="1"/>
    <xf numFmtId="0" fontId="37" fillId="0" borderId="0" xfId="321" applyFont="1"/>
    <xf numFmtId="0" fontId="38" fillId="0" borderId="0" xfId="321" applyFont="1"/>
    <xf numFmtId="0" fontId="49" fillId="0" borderId="0" xfId="321" applyFont="1"/>
    <xf numFmtId="0" fontId="50" fillId="0" borderId="14" xfId="321" applyFont="1" applyBorder="1" applyAlignment="1">
      <alignment horizontal="centerContinuous"/>
    </xf>
    <xf numFmtId="0" fontId="50" fillId="0" borderId="15" xfId="321" applyFont="1" applyBorder="1" applyAlignment="1">
      <alignment horizontal="centerContinuous"/>
    </xf>
    <xf numFmtId="0" fontId="50" fillId="0" borderId="16" xfId="321" applyFont="1" applyBorder="1" applyAlignment="1">
      <alignment horizontal="centerContinuous"/>
    </xf>
    <xf numFmtId="0" fontId="37" fillId="0" borderId="80" xfId="321" applyFont="1" applyBorder="1" applyAlignment="1">
      <alignment horizontal="centerContinuous"/>
    </xf>
    <xf numFmtId="0" fontId="37" fillId="0" borderId="81" xfId="321" applyFont="1" applyBorder="1" applyAlignment="1">
      <alignment horizontal="centerContinuous"/>
    </xf>
    <xf numFmtId="0" fontId="37" fillId="0" borderId="82" xfId="321" applyFont="1" applyBorder="1" applyAlignment="1">
      <alignment horizontal="centerContinuous"/>
    </xf>
    <xf numFmtId="0" fontId="37" fillId="0" borderId="83" xfId="321" applyFont="1" applyBorder="1" applyAlignment="1">
      <alignment horizontal="centerContinuous"/>
    </xf>
    <xf numFmtId="0" fontId="37" fillId="0" borderId="84" xfId="321" applyFont="1" applyBorder="1" applyAlignment="1">
      <alignment horizontal="centerContinuous"/>
    </xf>
    <xf numFmtId="0" fontId="49" fillId="0" borderId="80" xfId="321" applyFont="1" applyBorder="1" applyAlignment="1">
      <alignment horizontal="center" vertical="center"/>
    </xf>
    <xf numFmtId="0" fontId="49" fillId="0" borderId="81" xfId="321" applyFont="1" applyFill="1" applyBorder="1" applyAlignment="1">
      <alignment horizontal="center" vertical="center" wrapText="1"/>
    </xf>
    <xf numFmtId="0" fontId="49" fillId="0" borderId="82" xfId="321" applyFont="1" applyFill="1" applyBorder="1" applyAlignment="1">
      <alignment horizontal="center" vertical="center" wrapText="1"/>
    </xf>
    <xf numFmtId="0" fontId="18" fillId="0" borderId="105" xfId="321" applyFont="1" applyBorder="1" applyAlignment="1">
      <alignment horizontal="center" vertical="center" wrapText="1"/>
    </xf>
    <xf numFmtId="0" fontId="49" fillId="0" borderId="84" xfId="321" applyFont="1" applyBorder="1" applyAlignment="1">
      <alignment horizontal="center" vertical="center"/>
    </xf>
    <xf numFmtId="0" fontId="49" fillId="0" borderId="29" xfId="321" applyFont="1" applyBorder="1" applyAlignment="1">
      <alignment vertical="center"/>
    </xf>
    <xf numFmtId="3" fontId="41" fillId="0" borderId="85" xfId="258" applyNumberFormat="1" applyFont="1" applyBorder="1"/>
    <xf numFmtId="165" fontId="41" fillId="0" borderId="31" xfId="258" applyNumberFormat="1" applyFont="1" applyBorder="1"/>
    <xf numFmtId="0" fontId="49" fillId="0" borderId="16" xfId="321" applyFont="1" applyBorder="1" applyAlignment="1">
      <alignment vertical="center"/>
    </xf>
    <xf numFmtId="2" fontId="181" fillId="0" borderId="0" xfId="257" applyNumberFormat="1" applyFont="1" applyFill="1" applyAlignment="1">
      <alignment horizontal="left"/>
    </xf>
    <xf numFmtId="4" fontId="35" fillId="0" borderId="61" xfId="258" applyNumberFormat="1" applyFont="1" applyBorder="1"/>
    <xf numFmtId="3" fontId="35" fillId="0" borderId="23" xfId="258" applyNumberFormat="1" applyFont="1" applyBorder="1"/>
    <xf numFmtId="3" fontId="35" fillId="0" borderId="62" xfId="258" applyNumberFormat="1" applyFont="1" applyBorder="1"/>
    <xf numFmtId="165" fontId="35" fillId="0" borderId="53" xfId="258" applyNumberFormat="1" applyFont="1" applyBorder="1"/>
    <xf numFmtId="4" fontId="35" fillId="0" borderId="54" xfId="258" applyNumberFormat="1" applyFont="1" applyBorder="1"/>
    <xf numFmtId="0" fontId="182" fillId="0" borderId="0" xfId="257" applyFont="1"/>
    <xf numFmtId="0" fontId="183" fillId="0" borderId="0" xfId="257" applyFont="1"/>
    <xf numFmtId="3" fontId="35" fillId="0" borderId="35" xfId="258" applyNumberFormat="1" applyFont="1" applyBorder="1"/>
    <xf numFmtId="165" fontId="35" fillId="0" borderId="24" xfId="258" applyNumberFormat="1" applyFont="1" applyBorder="1"/>
    <xf numFmtId="0" fontId="50" fillId="0" borderId="14" xfId="257" applyFont="1" applyBorder="1" applyAlignment="1">
      <alignment horizontal="center"/>
    </xf>
    <xf numFmtId="0" fontId="50" fillId="0" borderId="15" xfId="257" applyFont="1" applyBorder="1" applyAlignment="1">
      <alignment horizontal="center"/>
    </xf>
    <xf numFmtId="0" fontId="50" fillId="0" borderId="16" xfId="257" applyFont="1" applyBorder="1" applyAlignment="1">
      <alignment horizontal="center"/>
    </xf>
    <xf numFmtId="0" fontId="37" fillId="0" borderId="37" xfId="257" applyFont="1" applyBorder="1" applyAlignment="1">
      <alignment horizontal="center"/>
    </xf>
    <xf numFmtId="0" fontId="49" fillId="0" borderId="37" xfId="257" applyFont="1" applyBorder="1" applyAlignment="1">
      <alignment horizontal="center" vertical="center"/>
    </xf>
    <xf numFmtId="0" fontId="37" fillId="0" borderId="27" xfId="257" applyFont="1" applyBorder="1" applyAlignment="1">
      <alignment horizontal="center" vertical="center"/>
    </xf>
    <xf numFmtId="0" fontId="49" fillId="0" borderId="80" xfId="257" applyFont="1" applyFill="1" applyBorder="1" applyAlignment="1">
      <alignment horizontal="center" vertical="center" wrapText="1"/>
    </xf>
    <xf numFmtId="0" fontId="49" fillId="0" borderId="82" xfId="257" applyFont="1" applyFill="1" applyBorder="1" applyAlignment="1">
      <alignment horizontal="center" vertical="center" wrapText="1"/>
    </xf>
    <xf numFmtId="0" fontId="49" fillId="27" borderId="83" xfId="257" applyFont="1" applyFill="1" applyBorder="1" applyAlignment="1">
      <alignment horizontal="center" vertical="center" wrapText="1"/>
    </xf>
    <xf numFmtId="0" fontId="49" fillId="0" borderId="84" xfId="257" applyFont="1" applyFill="1" applyBorder="1" applyAlignment="1">
      <alignment horizontal="center" vertical="center" wrapText="1"/>
    </xf>
    <xf numFmtId="3" fontId="35" fillId="0" borderId="5" xfId="258" applyNumberFormat="1" applyFont="1" applyBorder="1"/>
    <xf numFmtId="165" fontId="35" fillId="0" borderId="92" xfId="258" applyNumberFormat="1" applyFont="1" applyBorder="1"/>
    <xf numFmtId="3" fontId="35" fillId="0" borderId="89" xfId="258" applyNumberFormat="1" applyFont="1" applyBorder="1"/>
    <xf numFmtId="49" fontId="37" fillId="0" borderId="14" xfId="257" applyNumberFormat="1" applyFont="1" applyBorder="1" applyAlignment="1">
      <alignment horizontal="left" vertical="center"/>
    </xf>
    <xf numFmtId="0" fontId="37" fillId="0" borderId="26" xfId="257" applyFont="1" applyBorder="1" applyAlignment="1">
      <alignment vertical="center"/>
    </xf>
    <xf numFmtId="3" fontId="37" fillId="0" borderId="29" xfId="258" applyNumberFormat="1" applyFont="1" applyBorder="1"/>
    <xf numFmtId="3" fontId="37" fillId="0" borderId="85" xfId="258" applyNumberFormat="1" applyFont="1" applyBorder="1"/>
    <xf numFmtId="3" fontId="37" fillId="27" borderId="31" xfId="258" applyNumberFormat="1" applyFont="1" applyFill="1" applyBorder="1"/>
    <xf numFmtId="3" fontId="37" fillId="0" borderId="95" xfId="258" applyNumberFormat="1" applyFont="1" applyBorder="1"/>
    <xf numFmtId="3" fontId="38" fillId="0" borderId="102" xfId="258" applyNumberFormat="1" applyFont="1" applyBorder="1"/>
    <xf numFmtId="3" fontId="38" fillId="0" borderId="41" xfId="258" applyNumberFormat="1" applyFont="1" applyBorder="1"/>
    <xf numFmtId="3" fontId="38" fillId="0" borderId="58" xfId="258" applyNumberFormat="1" applyFont="1" applyFill="1" applyBorder="1"/>
    <xf numFmtId="3" fontId="38" fillId="0" borderId="93" xfId="258" applyNumberFormat="1" applyFont="1" applyFill="1" applyBorder="1"/>
    <xf numFmtId="3" fontId="38" fillId="27" borderId="59" xfId="258" applyNumberFormat="1" applyFont="1" applyFill="1" applyBorder="1"/>
    <xf numFmtId="3" fontId="38" fillId="0" borderId="94" xfId="258" applyNumberFormat="1" applyFont="1" applyFill="1" applyBorder="1"/>
    <xf numFmtId="4" fontId="35" fillId="0" borderId="20" xfId="258" applyNumberFormat="1" applyFont="1" applyBorder="1"/>
    <xf numFmtId="3" fontId="35" fillId="0" borderId="50" xfId="258" applyNumberFormat="1" applyFont="1" applyBorder="1"/>
    <xf numFmtId="3" fontId="35" fillId="0" borderId="86" xfId="258" applyNumberFormat="1" applyFont="1" applyBorder="1"/>
    <xf numFmtId="165" fontId="35" fillId="0" borderId="51" xfId="258" applyNumberFormat="1" applyFont="1" applyBorder="1"/>
    <xf numFmtId="4" fontId="35" fillId="0" borderId="88" xfId="258" applyNumberFormat="1" applyFont="1" applyBorder="1"/>
    <xf numFmtId="3" fontId="38" fillId="0" borderId="14" xfId="258" applyNumberFormat="1" applyFont="1" applyBorder="1"/>
    <xf numFmtId="3" fontId="38" fillId="0" borderId="26" xfId="258" applyNumberFormat="1" applyFont="1" applyBorder="1"/>
    <xf numFmtId="3" fontId="38" fillId="0" borderId="29" xfId="258" applyNumberFormat="1" applyFont="1" applyFill="1" applyBorder="1"/>
    <xf numFmtId="3" fontId="38" fillId="0" borderId="85" xfId="258" applyNumberFormat="1" applyFont="1" applyFill="1" applyBorder="1"/>
    <xf numFmtId="3" fontId="38" fillId="27" borderId="31" xfId="258" applyNumberFormat="1" applyFont="1" applyFill="1" applyBorder="1"/>
    <xf numFmtId="3" fontId="38" fillId="0" borderId="95" xfId="258" applyNumberFormat="1" applyFont="1" applyFill="1" applyBorder="1"/>
    <xf numFmtId="4" fontId="35" fillId="0" borderId="33" xfId="258" applyNumberFormat="1" applyFont="1" applyBorder="1"/>
    <xf numFmtId="3" fontId="35" fillId="0" borderId="38" xfId="258" applyNumberFormat="1" applyFont="1" applyBorder="1"/>
    <xf numFmtId="3" fontId="35" fillId="0" borderId="36" xfId="258" applyNumberFormat="1" applyFont="1" applyBorder="1"/>
    <xf numFmtId="165" fontId="35" fillId="0" borderId="25" xfId="258" applyNumberFormat="1" applyFont="1" applyBorder="1"/>
    <xf numFmtId="4" fontId="35" fillId="0" borderId="104" xfId="258" applyNumberFormat="1" applyFont="1" applyBorder="1"/>
    <xf numFmtId="3" fontId="35" fillId="0" borderId="0" xfId="321" applyNumberFormat="1" applyFont="1"/>
    <xf numFmtId="165" fontId="35" fillId="0" borderId="0" xfId="321" applyNumberFormat="1" applyFont="1"/>
    <xf numFmtId="0" fontId="184" fillId="0" borderId="0" xfId="256" applyFont="1"/>
    <xf numFmtId="165" fontId="35" fillId="0" borderId="0" xfId="258" applyNumberFormat="1" applyFont="1" applyBorder="1"/>
    <xf numFmtId="0" fontId="115" fillId="0" borderId="0" xfId="321" applyFont="1"/>
    <xf numFmtId="3" fontId="38" fillId="0" borderId="0" xfId="258" applyNumberFormat="1" applyFont="1" applyFill="1" applyBorder="1"/>
    <xf numFmtId="3" fontId="37" fillId="0" borderId="0" xfId="258" applyNumberFormat="1" applyFont="1" applyFill="1" applyBorder="1"/>
    <xf numFmtId="0" fontId="35" fillId="0" borderId="0" xfId="321" applyFont="1" applyBorder="1"/>
    <xf numFmtId="0" fontId="8" fillId="0" borderId="0" xfId="323" applyFont="1"/>
    <xf numFmtId="0" fontId="35" fillId="0" borderId="0" xfId="321" applyFont="1" applyFill="1" applyBorder="1"/>
    <xf numFmtId="0" fontId="40" fillId="0" borderId="0" xfId="321" applyFont="1"/>
    <xf numFmtId="0" fontId="1" fillId="0" borderId="0" xfId="310" applyFill="1" applyBorder="1"/>
    <xf numFmtId="0" fontId="18" fillId="0" borderId="106" xfId="321" applyFont="1" applyBorder="1" applyAlignment="1">
      <alignment horizontal="center" vertical="center" wrapText="1"/>
    </xf>
    <xf numFmtId="1" fontId="35" fillId="0" borderId="0" xfId="321" applyNumberFormat="1" applyFont="1" applyFill="1" applyBorder="1"/>
    <xf numFmtId="3" fontId="35" fillId="0" borderId="51" xfId="258" applyNumberFormat="1" applyFont="1" applyBorder="1"/>
    <xf numFmtId="3" fontId="35" fillId="0" borderId="25" xfId="258" applyNumberFormat="1" applyFont="1" applyBorder="1"/>
    <xf numFmtId="0" fontId="37" fillId="0" borderId="37" xfId="257" applyFont="1" applyBorder="1" applyAlignment="1">
      <alignment horizontal="centerContinuous"/>
    </xf>
    <xf numFmtId="0" fontId="49" fillId="0" borderId="14" xfId="257" applyFont="1" applyBorder="1" applyAlignment="1">
      <alignment horizontal="center" vertical="center"/>
    </xf>
    <xf numFmtId="0" fontId="49" fillId="0" borderId="107" xfId="257" applyFont="1" applyFill="1" applyBorder="1" applyAlignment="1">
      <alignment horizontal="center" vertical="center" wrapText="1"/>
    </xf>
    <xf numFmtId="0" fontId="49" fillId="27" borderId="108" xfId="257" applyFont="1" applyFill="1" applyBorder="1" applyAlignment="1">
      <alignment horizontal="center" vertical="center" wrapText="1"/>
    </xf>
    <xf numFmtId="0" fontId="49" fillId="0" borderId="109" xfId="257" applyFont="1" applyBorder="1" applyAlignment="1">
      <alignment horizontal="center" vertical="center" wrapText="1"/>
    </xf>
    <xf numFmtId="0" fontId="49" fillId="0" borderId="110" xfId="257" applyFont="1" applyBorder="1" applyAlignment="1">
      <alignment horizontal="center" vertical="center"/>
    </xf>
    <xf numFmtId="0" fontId="49" fillId="0" borderId="111" xfId="257" applyFont="1" applyFill="1" applyBorder="1" applyAlignment="1">
      <alignment horizontal="center" vertical="center" wrapText="1"/>
    </xf>
    <xf numFmtId="0" fontId="49" fillId="0" borderId="26" xfId="257" applyFont="1" applyBorder="1" applyAlignment="1">
      <alignment vertical="center"/>
    </xf>
    <xf numFmtId="0" fontId="49" fillId="0" borderId="14" xfId="257" applyFont="1" applyBorder="1" applyAlignment="1">
      <alignment vertical="center"/>
    </xf>
    <xf numFmtId="3" fontId="41" fillId="0" borderId="29" xfId="258" applyNumberFormat="1" applyFont="1" applyBorder="1"/>
    <xf numFmtId="0" fontId="49" fillId="0" borderId="95" xfId="257" applyFont="1" applyBorder="1" applyAlignment="1">
      <alignment vertical="center"/>
    </xf>
    <xf numFmtId="4" fontId="35" fillId="0" borderId="61" xfId="258" applyNumberFormat="1" applyFont="1" applyFill="1" applyBorder="1"/>
    <xf numFmtId="3" fontId="35" fillId="0" borderId="23" xfId="258" applyNumberFormat="1" applyFont="1" applyFill="1" applyBorder="1"/>
    <xf numFmtId="3" fontId="35" fillId="0" borderId="62" xfId="258" applyNumberFormat="1" applyFont="1" applyFill="1" applyBorder="1"/>
    <xf numFmtId="3" fontId="35" fillId="0" borderId="53" xfId="258" applyNumberFormat="1" applyFont="1" applyFill="1" applyBorder="1"/>
    <xf numFmtId="4" fontId="35" fillId="0" borderId="17" xfId="258" applyNumberFormat="1" applyFont="1" applyBorder="1"/>
    <xf numFmtId="3" fontId="35" fillId="0" borderId="53" xfId="258" applyNumberFormat="1" applyFont="1" applyBorder="1"/>
    <xf numFmtId="4" fontId="35" fillId="0" borderId="32" xfId="258" applyNumberFormat="1" applyFont="1" applyFill="1" applyBorder="1"/>
    <xf numFmtId="3" fontId="35" fillId="0" borderId="22" xfId="258" applyNumberFormat="1" applyFont="1" applyFill="1" applyBorder="1"/>
    <xf numFmtId="3" fontId="35" fillId="0" borderId="35" xfId="258" applyNumberFormat="1" applyFont="1" applyFill="1" applyBorder="1"/>
    <xf numFmtId="3" fontId="35" fillId="0" borderId="24" xfId="258" applyNumberFormat="1" applyFont="1" applyFill="1" applyBorder="1"/>
    <xf numFmtId="4" fontId="35" fillId="0" borderId="40" xfId="258" applyNumberFormat="1" applyFont="1" applyBorder="1"/>
    <xf numFmtId="3" fontId="35" fillId="0" borderId="32" xfId="258" applyNumberFormat="1" applyFont="1" applyFill="1" applyBorder="1"/>
    <xf numFmtId="3" fontId="35" fillId="0" borderId="91" xfId="258" applyNumberFormat="1" applyFont="1" applyFill="1" applyBorder="1"/>
    <xf numFmtId="3" fontId="35" fillId="0" borderId="5" xfId="258" applyNumberFormat="1" applyFont="1" applyFill="1" applyBorder="1"/>
    <xf numFmtId="3" fontId="35" fillId="0" borderId="92" xfId="258" applyNumberFormat="1" applyFont="1" applyFill="1" applyBorder="1"/>
    <xf numFmtId="3" fontId="35" fillId="0" borderId="40" xfId="258" applyNumberFormat="1" applyFont="1" applyBorder="1"/>
    <xf numFmtId="4" fontId="35" fillId="0" borderId="20" xfId="258" applyNumberFormat="1" applyFont="1" applyFill="1" applyBorder="1"/>
    <xf numFmtId="3" fontId="35" fillId="0" borderId="50" xfId="258" applyNumberFormat="1" applyFont="1" applyFill="1" applyBorder="1"/>
    <xf numFmtId="3" fontId="35" fillId="0" borderId="86" xfId="258" applyNumberFormat="1" applyFont="1" applyFill="1" applyBorder="1"/>
    <xf numFmtId="3" fontId="35" fillId="0" borderId="51" xfId="258" applyNumberFormat="1" applyFont="1" applyFill="1" applyBorder="1"/>
    <xf numFmtId="4" fontId="35" fillId="0" borderId="60" xfId="258" applyNumberFormat="1" applyFont="1" applyBorder="1"/>
    <xf numFmtId="3" fontId="35" fillId="0" borderId="60" xfId="258" applyNumberFormat="1" applyFont="1" applyBorder="1"/>
    <xf numFmtId="3" fontId="35" fillId="0" borderId="21" xfId="258" applyNumberFormat="1" applyFont="1" applyBorder="1"/>
    <xf numFmtId="3" fontId="35" fillId="0" borderId="100" xfId="258" applyNumberFormat="1" applyFont="1" applyBorder="1"/>
    <xf numFmtId="3" fontId="35" fillId="0" borderId="46" xfId="258" applyNumberFormat="1" applyFont="1" applyBorder="1"/>
    <xf numFmtId="3" fontId="35" fillId="0" borderId="48" xfId="258" applyNumberFormat="1" applyFont="1" applyBorder="1"/>
    <xf numFmtId="4" fontId="35" fillId="0" borderId="49" xfId="258" applyNumberFormat="1" applyFont="1" applyBorder="1"/>
    <xf numFmtId="4" fontId="35" fillId="0" borderId="0" xfId="258" applyNumberFormat="1" applyFont="1" applyBorder="1"/>
    <xf numFmtId="0" fontId="1" fillId="0" borderId="0" xfId="310" applyBorder="1"/>
    <xf numFmtId="4" fontId="35" fillId="0" borderId="33" xfId="258" applyNumberFormat="1" applyFont="1" applyFill="1" applyBorder="1"/>
    <xf numFmtId="3" fontId="35" fillId="0" borderId="38" xfId="258" applyNumberFormat="1" applyFont="1" applyFill="1" applyBorder="1"/>
    <xf numFmtId="3" fontId="35" fillId="0" borderId="36" xfId="258" applyNumberFormat="1" applyFont="1" applyFill="1" applyBorder="1"/>
    <xf numFmtId="3" fontId="35" fillId="0" borderId="25" xfId="258" applyNumberFormat="1" applyFont="1" applyFill="1" applyBorder="1"/>
    <xf numFmtId="0" fontId="36" fillId="0" borderId="14" xfId="0" applyFont="1" applyBorder="1" applyAlignment="1">
      <alignment horizontal="center"/>
    </xf>
    <xf numFmtId="0" fontId="36" fillId="0" borderId="26" xfId="0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1" fontId="36" fillId="0" borderId="29" xfId="0" applyNumberFormat="1" applyFont="1" applyFill="1" applyBorder="1" applyAlignment="1">
      <alignment horizontal="center"/>
    </xf>
    <xf numFmtId="1" fontId="36" fillId="0" borderId="26" xfId="0" applyNumberFormat="1" applyFont="1" applyFill="1" applyBorder="1" applyAlignment="1">
      <alignment horizontal="center"/>
    </xf>
    <xf numFmtId="0" fontId="27" fillId="0" borderId="0" xfId="0" applyFont="1" applyFill="1"/>
    <xf numFmtId="0" fontId="0" fillId="0" borderId="17" xfId="0" applyBorder="1"/>
    <xf numFmtId="2" fontId="0" fillId="0" borderId="43" xfId="0" applyNumberFormat="1" applyFill="1" applyBorder="1"/>
    <xf numFmtId="2" fontId="0" fillId="0" borderId="66" xfId="0" applyNumberFormat="1" applyFill="1" applyBorder="1"/>
    <xf numFmtId="2" fontId="0" fillId="0" borderId="61" xfId="0" applyNumberFormat="1" applyFill="1" applyBorder="1"/>
    <xf numFmtId="2" fontId="0" fillId="0" borderId="42" xfId="0" applyNumberFormat="1" applyFill="1" applyBorder="1"/>
    <xf numFmtId="0" fontId="0" fillId="0" borderId="40" xfId="0" applyBorder="1"/>
    <xf numFmtId="2" fontId="0" fillId="0" borderId="88" xfId="0" applyNumberFormat="1" applyFill="1" applyBorder="1"/>
    <xf numFmtId="2" fontId="0" fillId="0" borderId="32" xfId="0" applyNumberFormat="1" applyFill="1" applyBorder="1"/>
    <xf numFmtId="2" fontId="0" fillId="0" borderId="89" xfId="0" applyNumberFormat="1" applyFill="1" applyBorder="1"/>
    <xf numFmtId="2" fontId="0" fillId="0" borderId="20" xfId="0" applyNumberFormat="1" applyFill="1" applyBorder="1"/>
    <xf numFmtId="2" fontId="0" fillId="0" borderId="64" xfId="0" applyNumberFormat="1" applyFill="1" applyBorder="1"/>
    <xf numFmtId="2" fontId="0" fillId="0" borderId="32" xfId="0" applyNumberFormat="1" applyFont="1" applyFill="1" applyBorder="1"/>
    <xf numFmtId="2" fontId="0" fillId="0" borderId="0" xfId="0" applyNumberFormat="1" applyFill="1"/>
    <xf numFmtId="0" fontId="0" fillId="0" borderId="40" xfId="0" applyFill="1" applyBorder="1"/>
    <xf numFmtId="2" fontId="8" fillId="0" borderId="32" xfId="0" applyNumberFormat="1" applyFont="1" applyFill="1" applyBorder="1"/>
    <xf numFmtId="0" fontId="0" fillId="0" borderId="20" xfId="0" applyBorder="1"/>
    <xf numFmtId="0" fontId="186" fillId="0" borderId="40" xfId="0" applyFont="1" applyBorder="1"/>
    <xf numFmtId="0" fontId="186" fillId="0" borderId="112" xfId="0" applyFont="1" applyBorder="1"/>
    <xf numFmtId="0" fontId="186" fillId="0" borderId="60" xfId="0" applyFont="1" applyBorder="1"/>
    <xf numFmtId="0" fontId="0" fillId="0" borderId="49" xfId="0" applyBorder="1"/>
    <xf numFmtId="0" fontId="0" fillId="0" borderId="44" xfId="0" applyBorder="1"/>
    <xf numFmtId="0" fontId="0" fillId="0" borderId="104" xfId="0" applyBorder="1"/>
    <xf numFmtId="2" fontId="0" fillId="0" borderId="33" xfId="0" applyNumberFormat="1" applyFill="1" applyBorder="1"/>
    <xf numFmtId="0" fontId="0" fillId="0" borderId="33" xfId="0" applyBorder="1"/>
    <xf numFmtId="0" fontId="0" fillId="0" borderId="0" xfId="0" applyAlignment="1">
      <alignment horizontal="right"/>
    </xf>
    <xf numFmtId="181" fontId="188" fillId="0" borderId="0" xfId="324" applyFont="1" applyAlignment="1"/>
    <xf numFmtId="0" fontId="50" fillId="0" borderId="0" xfId="324" applyNumberFormat="1" applyFont="1" applyAlignment="1" applyProtection="1">
      <alignment horizontal="center" vertical="top" wrapText="1"/>
    </xf>
    <xf numFmtId="181" fontId="189" fillId="0" borderId="0" xfId="324" applyFont="1" applyBorder="1"/>
    <xf numFmtId="181" fontId="189" fillId="0" borderId="0" xfId="324" applyFont="1"/>
    <xf numFmtId="181" fontId="190" fillId="0" borderId="0" xfId="324" applyNumberFormat="1" applyFont="1" applyFill="1" applyBorder="1" applyAlignment="1" applyProtection="1">
      <alignment horizontal="center"/>
    </xf>
    <xf numFmtId="181" fontId="37" fillId="0" borderId="102" xfId="324" applyFont="1" applyFill="1" applyBorder="1" applyAlignment="1">
      <alignment horizontal="center" vertical="center"/>
    </xf>
    <xf numFmtId="1" fontId="37" fillId="0" borderId="102" xfId="324" applyNumberFormat="1" applyFont="1" applyFill="1" applyBorder="1" applyAlignment="1">
      <alignment horizontal="center" vertical="center"/>
    </xf>
    <xf numFmtId="0" fontId="37" fillId="0" borderId="102" xfId="324" applyNumberFormat="1" applyFont="1" applyFill="1" applyBorder="1" applyAlignment="1">
      <alignment horizontal="center" vertical="center"/>
    </xf>
    <xf numFmtId="0" fontId="37" fillId="0" borderId="41" xfId="324" applyNumberFormat="1" applyFont="1" applyFill="1" applyBorder="1" applyAlignment="1">
      <alignment horizontal="center" vertical="center"/>
    </xf>
    <xf numFmtId="1" fontId="37" fillId="0" borderId="41" xfId="324" applyNumberFormat="1" applyFont="1" applyFill="1" applyBorder="1" applyAlignment="1">
      <alignment horizontal="center" vertical="center"/>
    </xf>
    <xf numFmtId="181" fontId="191" fillId="0" borderId="0" xfId="324" applyFont="1" applyBorder="1" applyAlignment="1">
      <alignment horizontal="center"/>
    </xf>
    <xf numFmtId="182" fontId="190" fillId="0" borderId="0" xfId="324" applyNumberFormat="1" applyFont="1" applyBorder="1" applyAlignment="1">
      <alignment horizontal="center"/>
    </xf>
    <xf numFmtId="173" fontId="37" fillId="0" borderId="60" xfId="174" applyFont="1" applyBorder="1">
      <alignment vertical="center"/>
    </xf>
    <xf numFmtId="4" fontId="38" fillId="0" borderId="60" xfId="174" applyNumberFormat="1" applyFont="1" applyFill="1" applyBorder="1" applyAlignment="1"/>
    <xf numFmtId="2" fontId="38" fillId="0" borderId="60" xfId="174" applyNumberFormat="1" applyFont="1" applyFill="1" applyBorder="1">
      <alignment vertical="center"/>
    </xf>
    <xf numFmtId="2" fontId="152" fillId="0" borderId="42" xfId="324" applyNumberFormat="1" applyFont="1" applyFill="1" applyBorder="1" applyAlignment="1" applyProtection="1">
      <alignment horizontal="center"/>
    </xf>
    <xf numFmtId="181" fontId="189" fillId="0" borderId="0" xfId="324" applyFont="1" applyBorder="1" applyAlignment="1">
      <alignment horizontal="center"/>
    </xf>
    <xf numFmtId="173" fontId="37" fillId="0" borderId="40" xfId="174" applyFont="1" applyBorder="1">
      <alignment vertical="center"/>
    </xf>
    <xf numFmtId="2" fontId="152" fillId="0" borderId="43" xfId="324" applyNumberFormat="1" applyFont="1" applyFill="1" applyBorder="1" applyAlignment="1" applyProtection="1">
      <alignment horizontal="center"/>
    </xf>
    <xf numFmtId="4" fontId="115" fillId="0" borderId="60" xfId="174" applyNumberFormat="1" applyFont="1" applyFill="1" applyBorder="1" applyAlignment="1"/>
    <xf numFmtId="2" fontId="152" fillId="0" borderId="64" xfId="324" applyNumberFormat="1" applyFont="1" applyFill="1" applyBorder="1" applyAlignment="1" applyProtection="1">
      <alignment horizontal="center"/>
    </xf>
    <xf numFmtId="173" fontId="37" fillId="0" borderId="49" xfId="174" applyFont="1" applyBorder="1">
      <alignment vertical="center"/>
    </xf>
    <xf numFmtId="173" fontId="37" fillId="0" borderId="102" xfId="174" applyFont="1" applyBorder="1">
      <alignment vertical="center"/>
    </xf>
    <xf numFmtId="4" fontId="38" fillId="0" borderId="102" xfId="174" applyNumberFormat="1" applyFont="1" applyFill="1" applyBorder="1" applyAlignment="1"/>
    <xf numFmtId="2" fontId="38" fillId="0" borderId="102" xfId="174" applyNumberFormat="1" applyFont="1" applyFill="1" applyBorder="1">
      <alignment vertical="center"/>
    </xf>
    <xf numFmtId="2" fontId="152" fillId="0" borderId="44" xfId="324" applyNumberFormat="1" applyFont="1" applyFill="1" applyBorder="1" applyAlignment="1" applyProtection="1">
      <alignment horizontal="center"/>
    </xf>
    <xf numFmtId="181" fontId="192" fillId="0" borderId="0" xfId="324" applyFont="1" applyBorder="1"/>
    <xf numFmtId="2" fontId="189" fillId="0" borderId="0" xfId="324" applyNumberFormat="1" applyFont="1"/>
    <xf numFmtId="181" fontId="77" fillId="0" borderId="0" xfId="324" applyNumberFormat="1" applyFont="1" applyFill="1" applyBorder="1" applyAlignment="1" applyProtection="1"/>
    <xf numFmtId="0" fontId="181" fillId="0" borderId="0" xfId="0" applyFont="1"/>
    <xf numFmtId="181" fontId="193" fillId="0" borderId="0" xfId="324" applyFont="1"/>
    <xf numFmtId="181" fontId="190" fillId="0" borderId="0" xfId="324" applyFont="1"/>
    <xf numFmtId="0" fontId="194" fillId="0" borderId="0" xfId="0" applyFont="1"/>
    <xf numFmtId="181" fontId="195" fillId="0" borderId="0" xfId="324" applyFont="1"/>
    <xf numFmtId="0" fontId="36" fillId="0" borderId="0" xfId="316" applyFont="1" applyAlignment="1">
      <alignment wrapText="1"/>
    </xf>
    <xf numFmtId="0" fontId="8" fillId="0" borderId="0" xfId="316" applyAlignment="1">
      <alignment wrapText="1"/>
    </xf>
    <xf numFmtId="0" fontId="14" fillId="0" borderId="68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/>
    </xf>
    <xf numFmtId="0" fontId="69" fillId="0" borderId="0" xfId="0" applyFont="1" applyAlignment="1">
      <alignment horizontal="left" vertical="center"/>
    </xf>
    <xf numFmtId="0" fontId="94" fillId="0" borderId="0" xfId="0" applyFont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41" fillId="0" borderId="61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0" fontId="37" fillId="42" borderId="0" xfId="0" applyFont="1" applyFill="1" applyAlignment="1">
      <alignment horizontal="left" vertical="center"/>
    </xf>
    <xf numFmtId="0" fontId="12" fillId="0" borderId="37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4" fillId="24" borderId="27" xfId="0" applyFont="1" applyFill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 vertical="center" wrapText="1"/>
    </xf>
    <xf numFmtId="0" fontId="14" fillId="24" borderId="4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2" fontId="14" fillId="27" borderId="47" xfId="0" applyNumberFormat="1" applyFont="1" applyFill="1" applyBorder="1" applyAlignment="1">
      <alignment horizontal="center" vertical="center" wrapText="1"/>
    </xf>
    <xf numFmtId="2" fontId="14" fillId="27" borderId="59" xfId="0" applyNumberFormat="1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4" fontId="14" fillId="0" borderId="62" xfId="0" applyNumberFormat="1" applyFont="1" applyBorder="1" applyAlignment="1">
      <alignment horizontal="center" vertical="center"/>
    </xf>
    <xf numFmtId="4" fontId="14" fillId="0" borderId="54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left" vertical="center"/>
    </xf>
    <xf numFmtId="4" fontId="22" fillId="0" borderId="19" xfId="0" applyNumberFormat="1" applyFont="1" applyBorder="1" applyAlignment="1">
      <alignment horizontal="center" vertical="center"/>
    </xf>
    <xf numFmtId="4" fontId="22" fillId="0" borderId="58" xfId="0" applyNumberFormat="1" applyFont="1" applyBorder="1" applyAlignment="1">
      <alignment horizontal="center" vertical="center"/>
    </xf>
    <xf numFmtId="0" fontId="40" fillId="0" borderId="0" xfId="0" applyFont="1" applyAlignment="1">
      <alignment horizontal="left" wrapText="1"/>
    </xf>
    <xf numFmtId="2" fontId="37" fillId="0" borderId="27" xfId="0" applyNumberFormat="1" applyFont="1" applyFill="1" applyBorder="1" applyAlignment="1">
      <alignment horizontal="center" vertical="center" wrapText="1"/>
    </xf>
    <xf numFmtId="2" fontId="37" fillId="0" borderId="39" xfId="0" applyNumberFormat="1" applyFont="1" applyFill="1" applyBorder="1" applyAlignment="1">
      <alignment horizontal="center" vertical="center" wrapText="1"/>
    </xf>
    <xf numFmtId="2" fontId="37" fillId="0" borderId="4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15" fillId="0" borderId="67" xfId="0" applyFont="1" applyFill="1" applyBorder="1" applyAlignment="1">
      <alignment horizontal="center"/>
    </xf>
    <xf numFmtId="0" fontId="115" fillId="0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left" vertical="center" wrapText="1"/>
    </xf>
    <xf numFmtId="0" fontId="38" fillId="0" borderId="0" xfId="0" applyFont="1" applyAlignment="1">
      <alignment horizontal="left" vertical="top" wrapText="1"/>
    </xf>
    <xf numFmtId="0" fontId="38" fillId="0" borderId="0" xfId="0" applyFont="1" applyAlignment="1"/>
    <xf numFmtId="0" fontId="127" fillId="44" borderId="0" xfId="134" applyFont="1" applyFill="1" applyAlignment="1" applyProtection="1">
      <alignment horizontal="right" vertical="center"/>
      <protection locked="0"/>
    </xf>
    <xf numFmtId="0" fontId="128" fillId="45" borderId="0" xfId="134" applyFont="1" applyFill="1" applyAlignment="1"/>
    <xf numFmtId="0" fontId="10" fillId="0" borderId="0" xfId="103" applyAlignment="1" applyProtection="1">
      <alignment horizontal="center" vertical="center"/>
    </xf>
    <xf numFmtId="0" fontId="12" fillId="0" borderId="14" xfId="320" applyFont="1" applyBorder="1" applyAlignment="1">
      <alignment horizontal="center" vertical="center"/>
    </xf>
    <xf numFmtId="0" fontId="12" fillId="0" borderId="15" xfId="320" applyFont="1" applyBorder="1" applyAlignment="1">
      <alignment horizontal="center" vertical="center"/>
    </xf>
    <xf numFmtId="0" fontId="12" fillId="0" borderId="16" xfId="320" applyFont="1" applyBorder="1" applyAlignment="1">
      <alignment horizontal="center" vertical="center"/>
    </xf>
    <xf numFmtId="0" fontId="37" fillId="24" borderId="14" xfId="320" applyFont="1" applyFill="1" applyBorder="1" applyAlignment="1">
      <alignment horizontal="center" vertical="center"/>
    </xf>
    <xf numFmtId="0" fontId="37" fillId="24" borderId="15" xfId="320" applyFont="1" applyFill="1" applyBorder="1" applyAlignment="1">
      <alignment horizontal="center" vertical="center"/>
    </xf>
    <xf numFmtId="0" fontId="37" fillId="24" borderId="16" xfId="320" applyFont="1" applyFill="1" applyBorder="1" applyAlignment="1">
      <alignment horizontal="center" vertical="center"/>
    </xf>
    <xf numFmtId="0" fontId="12" fillId="0" borderId="14" xfId="322" applyFont="1" applyBorder="1" applyAlignment="1">
      <alignment horizontal="center" vertical="center"/>
    </xf>
    <xf numFmtId="0" fontId="12" fillId="0" borderId="15" xfId="322" applyFont="1" applyBorder="1" applyAlignment="1">
      <alignment horizontal="center" vertical="center"/>
    </xf>
    <xf numFmtId="0" fontId="12" fillId="0" borderId="16" xfId="322" applyFont="1" applyBorder="1" applyAlignment="1">
      <alignment horizontal="center" vertical="center"/>
    </xf>
    <xf numFmtId="0" fontId="139" fillId="0" borderId="14" xfId="257" applyFont="1" applyBorder="1" applyAlignment="1">
      <alignment horizontal="center"/>
    </xf>
    <xf numFmtId="0" fontId="139" fillId="0" borderId="15" xfId="257" applyFont="1" applyBorder="1" applyAlignment="1">
      <alignment horizontal="center"/>
    </xf>
    <xf numFmtId="0" fontId="139" fillId="0" borderId="16" xfId="257" applyFont="1" applyBorder="1" applyAlignment="1">
      <alignment horizontal="center"/>
    </xf>
    <xf numFmtId="0" fontId="40" fillId="0" borderId="99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63" xfId="0" applyFont="1" applyBorder="1" applyAlignment="1">
      <alignment horizontal="center" vertical="center"/>
    </xf>
    <xf numFmtId="0" fontId="40" fillId="0" borderId="5" xfId="285" applyFont="1" applyBorder="1" applyAlignment="1">
      <alignment horizontal="center" vertical="center" wrapText="1"/>
    </xf>
    <xf numFmtId="0" fontId="40" fillId="0" borderId="100" xfId="285" applyFont="1" applyBorder="1" applyAlignment="1">
      <alignment horizontal="center" vertical="center" wrapText="1"/>
    </xf>
    <xf numFmtId="0" fontId="40" fillId="65" borderId="91" xfId="135" applyFont="1" applyFill="1" applyBorder="1" applyAlignment="1">
      <alignment horizontal="center" vertical="center" wrapText="1"/>
    </xf>
    <xf numFmtId="0" fontId="40" fillId="65" borderId="50" xfId="135" applyFont="1" applyFill="1" applyBorder="1" applyAlignment="1">
      <alignment horizontal="center" vertical="center" wrapText="1"/>
    </xf>
    <xf numFmtId="0" fontId="40" fillId="0" borderId="91" xfId="135" applyFont="1" applyBorder="1" applyAlignment="1">
      <alignment horizontal="center" vertical="center" wrapText="1"/>
    </xf>
    <xf numFmtId="0" fontId="40" fillId="0" borderId="50" xfId="135" applyFont="1" applyBorder="1" applyAlignment="1">
      <alignment horizontal="center" vertical="center" wrapText="1"/>
    </xf>
    <xf numFmtId="0" fontId="40" fillId="0" borderId="91" xfId="285" applyFont="1" applyBorder="1" applyAlignment="1">
      <alignment horizontal="center" vertical="center" wrapText="1"/>
    </xf>
    <xf numFmtId="0" fontId="40" fillId="0" borderId="50" xfId="285" applyFont="1" applyBorder="1" applyAlignment="1">
      <alignment horizontal="center" vertical="center" wrapText="1"/>
    </xf>
    <xf numFmtId="0" fontId="40" fillId="0" borderId="99" xfId="135" applyFont="1" applyBorder="1" applyAlignment="1">
      <alignment horizontal="center" vertical="center"/>
    </xf>
    <xf numFmtId="0" fontId="40" fillId="0" borderId="0" xfId="135" applyFont="1" applyBorder="1" applyAlignment="1">
      <alignment horizontal="center" vertical="center"/>
    </xf>
    <xf numFmtId="0" fontId="40" fillId="0" borderId="63" xfId="135" applyFont="1" applyBorder="1" applyAlignment="1">
      <alignment horizontal="center" vertical="center"/>
    </xf>
    <xf numFmtId="0" fontId="40" fillId="0" borderId="5" xfId="135" applyFont="1" applyBorder="1" applyAlignment="1">
      <alignment horizontal="center" vertical="center" wrapText="1"/>
    </xf>
    <xf numFmtId="0" fontId="40" fillId="0" borderId="100" xfId="135" applyFont="1" applyBorder="1" applyAlignment="1">
      <alignment horizontal="center" vertical="center" wrapText="1"/>
    </xf>
    <xf numFmtId="0" fontId="50" fillId="0" borderId="0" xfId="324" applyNumberFormat="1" applyFont="1" applyAlignment="1" applyProtection="1">
      <alignment horizontal="center" vertical="top" wrapText="1"/>
    </xf>
    <xf numFmtId="2" fontId="50" fillId="0" borderId="14" xfId="324" applyNumberFormat="1" applyFont="1" applyFill="1" applyBorder="1" applyAlignment="1">
      <alignment horizontal="center" vertical="center"/>
    </xf>
    <xf numFmtId="2" fontId="50" fillId="0" borderId="15" xfId="324" applyNumberFormat="1" applyFont="1" applyFill="1" applyBorder="1" applyAlignment="1">
      <alignment horizontal="center" vertical="center"/>
    </xf>
    <xf numFmtId="2" fontId="50" fillId="0" borderId="16" xfId="324" applyNumberFormat="1" applyFont="1" applyFill="1" applyBorder="1" applyAlignment="1">
      <alignment horizontal="center" vertical="center"/>
    </xf>
    <xf numFmtId="2" fontId="186" fillId="0" borderId="103" xfId="0" applyNumberFormat="1" applyFont="1" applyFill="1" applyBorder="1" applyAlignment="1">
      <alignment horizontal="center"/>
    </xf>
    <xf numFmtId="2" fontId="186" fillId="0" borderId="64" xfId="0" applyNumberFormat="1" applyFont="1" applyFill="1" applyBorder="1" applyAlignment="1">
      <alignment horizontal="center"/>
    </xf>
    <xf numFmtId="0" fontId="32" fillId="0" borderId="37" xfId="291" applyBorder="1" applyAlignment="1">
      <alignment horizontal="center"/>
    </xf>
    <xf numFmtId="0" fontId="32" fillId="0" borderId="28" xfId="291" applyBorder="1" applyAlignment="1">
      <alignment horizontal="center"/>
    </xf>
    <xf numFmtId="0" fontId="32" fillId="0" borderId="102" xfId="291" applyBorder="1" applyAlignment="1">
      <alignment horizontal="center"/>
    </xf>
    <xf numFmtId="0" fontId="32" fillId="0" borderId="97" xfId="291" applyBorder="1" applyAlignment="1">
      <alignment horizontal="center"/>
    </xf>
  </cellXfs>
  <cellStyles count="326">
    <cellStyle name="[StdExit()]" xfId="1"/>
    <cellStyle name="20% - akcent 1" xfId="2" builtinId="30" customBuiltin="1"/>
    <cellStyle name="20% - akcent 1 2" xfId="3"/>
    <cellStyle name="20% - akcent 1 2 2" xfId="4"/>
    <cellStyle name="20% - akcent 1 3" xfId="221"/>
    <cellStyle name="20% - akcent 1 4" xfId="243"/>
    <cellStyle name="20% - akcent 1 5" xfId="259"/>
    <cellStyle name="20% - akcent 1 6" xfId="298"/>
    <cellStyle name="20% - akcent 2" xfId="5" builtinId="34" customBuiltin="1"/>
    <cellStyle name="20% - akcent 2 2" xfId="6"/>
    <cellStyle name="20% - akcent 2 2 2" xfId="7"/>
    <cellStyle name="20% - akcent 2 3" xfId="224"/>
    <cellStyle name="20% - akcent 2 4" xfId="245"/>
    <cellStyle name="20% - akcent 2 5" xfId="260"/>
    <cellStyle name="20% - akcent 2 6" xfId="299"/>
    <cellStyle name="20% - akcent 3" xfId="8" builtinId="38" customBuiltin="1"/>
    <cellStyle name="20% - akcent 3 2" xfId="9"/>
    <cellStyle name="20% - akcent 3 2 2" xfId="10"/>
    <cellStyle name="20% - akcent 3 3" xfId="226"/>
    <cellStyle name="20% - akcent 3 4" xfId="247"/>
    <cellStyle name="20% - akcent 3 5" xfId="261"/>
    <cellStyle name="20% - akcent 3 6" xfId="300"/>
    <cellStyle name="20% - akcent 4" xfId="11" builtinId="42" customBuiltin="1"/>
    <cellStyle name="20% - akcent 4 2" xfId="12"/>
    <cellStyle name="20% - akcent 4 2 2" xfId="13"/>
    <cellStyle name="20% - akcent 4 3" xfId="230"/>
    <cellStyle name="20% - akcent 4 4" xfId="249"/>
    <cellStyle name="20% - akcent 4 5" xfId="262"/>
    <cellStyle name="20% - akcent 4 6" xfId="301"/>
    <cellStyle name="20% - akcent 5" xfId="14" builtinId="46" customBuiltin="1"/>
    <cellStyle name="20% - akcent 5 2" xfId="15"/>
    <cellStyle name="20% - akcent 5 2 2" xfId="16"/>
    <cellStyle name="20% - akcent 5 3" xfId="233"/>
    <cellStyle name="20% - akcent 5 4" xfId="251"/>
    <cellStyle name="20% - akcent 5 5" xfId="263"/>
    <cellStyle name="20% - akcent 5 6" xfId="302"/>
    <cellStyle name="20% - akcent 6" xfId="17" builtinId="50" customBuiltin="1"/>
    <cellStyle name="20% - akcent 6 2" xfId="18"/>
    <cellStyle name="20% - akcent 6 2 2" xfId="19"/>
    <cellStyle name="20% - akcent 6 3" xfId="236"/>
    <cellStyle name="20% - akcent 6 4" xfId="253"/>
    <cellStyle name="20% - akcent 6 5" xfId="264"/>
    <cellStyle name="20% - akcent 6 6" xfId="303"/>
    <cellStyle name="40% - akcent 1" xfId="20" builtinId="31" customBuiltin="1"/>
    <cellStyle name="40% - akcent 1 2" xfId="21"/>
    <cellStyle name="40% - akcent 1 2 2" xfId="22"/>
    <cellStyle name="40% - akcent 1 3" xfId="222"/>
    <cellStyle name="40% - akcent 1 4" xfId="244"/>
    <cellStyle name="40% - akcent 1 5" xfId="265"/>
    <cellStyle name="40% - akcent 1 6" xfId="304"/>
    <cellStyle name="40% - akcent 2" xfId="23" builtinId="35" customBuiltin="1"/>
    <cellStyle name="40% - akcent 2 2" xfId="24"/>
    <cellStyle name="40% - akcent 2 2 2" xfId="25"/>
    <cellStyle name="40% - akcent 2 3" xfId="225"/>
    <cellStyle name="40% - akcent 2 4" xfId="246"/>
    <cellStyle name="40% - akcent 2 5" xfId="266"/>
    <cellStyle name="40% - akcent 2 6" xfId="305"/>
    <cellStyle name="40% - akcent 3" xfId="26" builtinId="39" customBuiltin="1"/>
    <cellStyle name="40% - akcent 3 2" xfId="27"/>
    <cellStyle name="40% - akcent 3 2 2" xfId="28"/>
    <cellStyle name="40% - akcent 3 3" xfId="227"/>
    <cellStyle name="40% - akcent 3 4" xfId="248"/>
    <cellStyle name="40% - akcent 3 5" xfId="267"/>
    <cellStyle name="40% - akcent 3 6" xfId="306"/>
    <cellStyle name="40% - akcent 4" xfId="29" builtinId="43" customBuiltin="1"/>
    <cellStyle name="40% - akcent 4 2" xfId="30"/>
    <cellStyle name="40% - akcent 4 2 2" xfId="31"/>
    <cellStyle name="40% - akcent 4 3" xfId="231"/>
    <cellStyle name="40% - akcent 4 4" xfId="250"/>
    <cellStyle name="40% - akcent 4 5" xfId="268"/>
    <cellStyle name="40% - akcent 4 6" xfId="307"/>
    <cellStyle name="40% - akcent 5" xfId="32" builtinId="47" customBuiltin="1"/>
    <cellStyle name="40% - akcent 5 2" xfId="33"/>
    <cellStyle name="40% - akcent 5 2 2" xfId="34"/>
    <cellStyle name="40% - akcent 5 3" xfId="234"/>
    <cellStyle name="40% - akcent 5 4" xfId="252"/>
    <cellStyle name="40% - akcent 5 5" xfId="269"/>
    <cellStyle name="40% - akcent 5 6" xfId="308"/>
    <cellStyle name="40% - akcent 6" xfId="35" builtinId="51" customBuiltin="1"/>
    <cellStyle name="40% - akcent 6 2" xfId="36"/>
    <cellStyle name="40% - akcent 6 2 2" xfId="37"/>
    <cellStyle name="40% - akcent 6 3" xfId="237"/>
    <cellStyle name="40% - akcent 6 4" xfId="254"/>
    <cellStyle name="40% - akcent 6 5" xfId="270"/>
    <cellStyle name="40% - akcent 6 6" xfId="309"/>
    <cellStyle name="60% - akcent 1" xfId="38" builtinId="32" customBuiltin="1"/>
    <cellStyle name="60% - akcent 1 2" xfId="39"/>
    <cellStyle name="60% - akcent 1 2 2" xfId="40"/>
    <cellStyle name="60% - akcent 1 3" xfId="223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28"/>
    <cellStyle name="60% - akcent 4" xfId="47" builtinId="44" customBuiltin="1"/>
    <cellStyle name="60% - akcent 4 2" xfId="48"/>
    <cellStyle name="60% - akcent 4 2 2" xfId="49"/>
    <cellStyle name="60% - akcent 4 3" xfId="232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38"/>
    <cellStyle name="Akcent 1" xfId="56" builtinId="29" customBuiltin="1"/>
    <cellStyle name="Akcent 1 2" xfId="57"/>
    <cellStyle name="Akcent 1 2 2" xfId="58"/>
    <cellStyle name="Akcent 1 3" xfId="220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29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35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15"/>
    <cellStyle name="Dane wyjściowe" xfId="86" builtinId="21" customBuiltin="1"/>
    <cellStyle name="Dane wyjściowe 2" xfId="87"/>
    <cellStyle name="Dane wyjściowe 2 2" xfId="88"/>
    <cellStyle name="Dane wyjściowe 3" xfId="216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11"/>
    <cellStyle name="Nagłówek 2" xfId="115" builtinId="17" customBuiltin="1"/>
    <cellStyle name="Nagłówek 2 2" xfId="116"/>
    <cellStyle name="Nagłówek 2 2 2" xfId="117"/>
    <cellStyle name="Nagłówek 2 3" xfId="212"/>
    <cellStyle name="Nagłówek 3" xfId="118" builtinId="18" customBuiltin="1"/>
    <cellStyle name="Nagłówek 3 2" xfId="119"/>
    <cellStyle name="Nagłówek 3 2 2" xfId="120"/>
    <cellStyle name="Nagłówek 3 3" xfId="213"/>
    <cellStyle name="Nagłówek 4" xfId="121" builtinId="19" customBuiltin="1"/>
    <cellStyle name="Nagłówek 4 2" xfId="122"/>
    <cellStyle name="Nagłówek 4 2 2" xfId="123"/>
    <cellStyle name="Nagłówek 4 3" xfId="214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71"/>
    <cellStyle name="Normal_A1_T3" xfId="131"/>
    <cellStyle name="Normalny" xfId="0" builtinId="0"/>
    <cellStyle name="Normalny 10" xfId="132"/>
    <cellStyle name="Normalny 11" xfId="133"/>
    <cellStyle name="Normalny 11 2" xfId="196"/>
    <cellStyle name="Normalny 11 3" xfId="272"/>
    <cellStyle name="Normalny 12" xfId="191"/>
    <cellStyle name="Normalny 13" xfId="192"/>
    <cellStyle name="Normalny 13 2" xfId="273"/>
    <cellStyle name="Normalny 14" xfId="193"/>
    <cellStyle name="Normalny 14 2" xfId="274"/>
    <cellStyle name="Normalny 15" xfId="195"/>
    <cellStyle name="Normalny 16" xfId="197"/>
    <cellStyle name="Normalny 17" xfId="198"/>
    <cellStyle name="Normalny 18" xfId="203"/>
    <cellStyle name="Normalny 19" xfId="204"/>
    <cellStyle name="Normalny 19 2" xfId="205"/>
    <cellStyle name="Normalny 2" xfId="134"/>
    <cellStyle name="Normalny 2 2" xfId="135"/>
    <cellStyle name="Normalny 2 2 2" xfId="136"/>
    <cellStyle name="Normalny 2 2 3" xfId="202"/>
    <cellStyle name="Normalny 2 3" xfId="137"/>
    <cellStyle name="Normalny 2 4" xfId="199"/>
    <cellStyle name="Normalny 2 5" xfId="201"/>
    <cellStyle name="Normalny 2_Ceny_żywiec" xfId="200"/>
    <cellStyle name="Normalny 20" xfId="206"/>
    <cellStyle name="Normalny 21" xfId="207"/>
    <cellStyle name="Normalny 22" xfId="208"/>
    <cellStyle name="Normalny 23" xfId="209"/>
    <cellStyle name="Normalny 24" xfId="239"/>
    <cellStyle name="Normalny 25" xfId="240"/>
    <cellStyle name="Normalny 26" xfId="241"/>
    <cellStyle name="Normalny 27" xfId="275"/>
    <cellStyle name="Normalny 28" xfId="276"/>
    <cellStyle name="Normalny 29" xfId="277"/>
    <cellStyle name="Normalny 3" xfId="138"/>
    <cellStyle name="Normalny 3 2" xfId="139"/>
    <cellStyle name="Normalny 3 2 2" xfId="140"/>
    <cellStyle name="Normalny 3 3" xfId="141"/>
    <cellStyle name="Normalny 3_Ceny_żywiec" xfId="278"/>
    <cellStyle name="Normalny 30" xfId="279"/>
    <cellStyle name="Normalny 31" xfId="280"/>
    <cellStyle name="Normalny 32" xfId="281"/>
    <cellStyle name="Normalny 33" xfId="282"/>
    <cellStyle name="Normalny 34" xfId="283"/>
    <cellStyle name="Normalny 35" xfId="284"/>
    <cellStyle name="Normalny 36" xfId="287"/>
    <cellStyle name="Normalny 37" xfId="288"/>
    <cellStyle name="Normalny 38" xfId="310"/>
    <cellStyle name="Normalny 39" xfId="311"/>
    <cellStyle name="Normalny 4" xfId="142"/>
    <cellStyle name="Normalny 4 2" xfId="143"/>
    <cellStyle name="Normalny 40" xfId="312"/>
    <cellStyle name="Normalny 41" xfId="313"/>
    <cellStyle name="Normalny 42" xfId="314"/>
    <cellStyle name="Normalny 5" xfId="144"/>
    <cellStyle name="Normalny 5 2" xfId="145"/>
    <cellStyle name="Normalny 5 3" xfId="146"/>
    <cellStyle name="Normalny 6" xfId="147"/>
    <cellStyle name="Normalny 6 2" xfId="285"/>
    <cellStyle name="Normalny 7" xfId="148"/>
    <cellStyle name="Normalny 8" xfId="149"/>
    <cellStyle name="Normalny 9" xfId="150"/>
    <cellStyle name="Normalny_Arkusz1" xfId="315"/>
    <cellStyle name="Normalny_Ceny_miesieczne_UE_V_16" xfId="289"/>
    <cellStyle name="Normalny_Ceny_MR2" xfId="316"/>
    <cellStyle name="Normalny_DROB41_0" xfId="297"/>
    <cellStyle name="Normalny_Handel_2011" xfId="317"/>
    <cellStyle name="Normalny_Handel_2011 2" xfId="318"/>
    <cellStyle name="Normalny_Handel_wieprzowina_A 2" xfId="319"/>
    <cellStyle name="Normalny_Handel_wieprzowina_A 2 2" xfId="255"/>
    <cellStyle name="Normalny_KE_handel" xfId="320"/>
    <cellStyle name="Normalny_Kopia I-IX.06" xfId="258"/>
    <cellStyle name="Normalny_MATMIE" xfId="290"/>
    <cellStyle name="Normalny_MatrycaKRAJ 2" xfId="321"/>
    <cellStyle name="Normalny_MatrycaKRAJ 2 2" xfId="257"/>
    <cellStyle name="Normalny_Miesięczne ceny referencyjne w UE 2 2 2" xfId="291"/>
    <cellStyle name="Normalny_Miesięczne ceny referencyjne w UE 3 2 2" xfId="292"/>
    <cellStyle name="Normalny_UBOJE_wgGUS" xfId="293"/>
    <cellStyle name="Normalny_UBOJE_wgGUS 2" xfId="294"/>
    <cellStyle name="Normalny_UBOJE_wgGUS_2" xfId="295"/>
    <cellStyle name="Normalny_UBOJE_wgGUS_2 2" xfId="296"/>
    <cellStyle name="Normalny_wiep00_07_lacza" xfId="322"/>
    <cellStyle name="Normalny_wieprzowina 2010_2011_ wstepne 2" xfId="323"/>
    <cellStyle name="Normalny_wieprzowina 2010_2011_ wstepne 2 2" xfId="256"/>
    <cellStyle name="Normalny_Zyw_p" xfId="324"/>
    <cellStyle name="Obliczenia" xfId="151" builtinId="22" customBuiltin="1"/>
    <cellStyle name="Obliczenia 2" xfId="152"/>
    <cellStyle name="Obliczenia 2 2" xfId="153"/>
    <cellStyle name="Obliczenia 3" xfId="217"/>
    <cellStyle name="Percent" xfId="154"/>
    <cellStyle name="Procentowy 10" xfId="155"/>
    <cellStyle name="Procentowy 10 2" xfId="156"/>
    <cellStyle name="Procentowy 11" xfId="157"/>
    <cellStyle name="Procentowy 12" xfId="158"/>
    <cellStyle name="Procentowy 2" xfId="159"/>
    <cellStyle name="Procentowy 2 2" xfId="160"/>
    <cellStyle name="Procentowy 2 3" xfId="161"/>
    <cellStyle name="Procentowy 3" xfId="162"/>
    <cellStyle name="Procentowy 4" xfId="163"/>
    <cellStyle name="Procentowy 4 2" xfId="164"/>
    <cellStyle name="Procentowy 5" xfId="165"/>
    <cellStyle name="Procentowy 6" xfId="166"/>
    <cellStyle name="Procentowy 7" xfId="167"/>
    <cellStyle name="Procentowy 7 2" xfId="168"/>
    <cellStyle name="Procentowy 8" xfId="169"/>
    <cellStyle name="Procentowy 9" xfId="170"/>
    <cellStyle name="Suma" xfId="171" builtinId="25" customBuiltin="1"/>
    <cellStyle name="Suma 2" xfId="172"/>
    <cellStyle name="Suma 2 2" xfId="173"/>
    <cellStyle name="Suma 3" xfId="219"/>
    <cellStyle name="tekst" xfId="174"/>
    <cellStyle name="Tekst objaśnienia" xfId="175" builtinId="53" customBuiltin="1"/>
    <cellStyle name="Tekst objaśnienia 2" xfId="176"/>
    <cellStyle name="Tekst objaśnienia 2 2" xfId="177"/>
    <cellStyle name="Tekst ostrzeżenia" xfId="178" builtinId="11" customBuiltin="1"/>
    <cellStyle name="Tekst ostrzeżenia 2" xfId="179"/>
    <cellStyle name="Tekst ostrzeżenia 2 2" xfId="180"/>
    <cellStyle name="Total" xfId="181"/>
    <cellStyle name="Tytuł" xfId="182" builtinId="15" customBuiltin="1"/>
    <cellStyle name="Tytuł 2" xfId="183"/>
    <cellStyle name="Tytuł 2 2" xfId="184"/>
    <cellStyle name="Tytuł 3" xfId="210"/>
    <cellStyle name="Uwaga" xfId="185" builtinId="10" customBuiltin="1"/>
    <cellStyle name="Uwaga 2" xfId="186"/>
    <cellStyle name="Uwaga 2 2" xfId="187"/>
    <cellStyle name="Uwaga 3" xfId="218"/>
    <cellStyle name="Uwaga 4" xfId="242"/>
    <cellStyle name="Uwaga 5" xfId="286"/>
    <cellStyle name="Uwaga 6" xfId="325"/>
    <cellStyle name="Złe" xfId="188" builtinId="27" customBuiltin="1"/>
    <cellStyle name="Złe 2" xfId="189"/>
    <cellStyle name="Złe 2 2" xfId="190"/>
    <cellStyle name="Złe 3" xfId="19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okresie I-VII 2018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47E-2"/>
          <c:y val="8.4745762711864472E-2"/>
          <c:w val="0.89968976215098262"/>
          <c:h val="0.76610169491525448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2018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43990.834999999999</c:v>
              </c:pt>
              <c:pt idx="1">
                <c:v>39140.692999999999</c:v>
              </c:pt>
              <c:pt idx="2">
                <c:v>44084.576999999997</c:v>
              </c:pt>
              <c:pt idx="3">
                <c:v>39418.716</c:v>
              </c:pt>
              <c:pt idx="4">
                <c:v>36866.519</c:v>
              </c:pt>
              <c:pt idx="5">
                <c:v>38368.087</c:v>
              </c:pt>
              <c:pt idx="6">
                <c:v>37889.250999999997</c:v>
              </c:pt>
            </c:numLit>
          </c:val>
        </c:ser>
        <c:ser>
          <c:idx val="1"/>
          <c:order val="1"/>
          <c:tx>
            <c:v>Import 2018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64005.284</c:v>
              </c:pt>
              <c:pt idx="1">
                <c:v>61080.148000000001</c:v>
              </c:pt>
              <c:pt idx="2">
                <c:v>71023.452999999994</c:v>
              </c:pt>
              <c:pt idx="3">
                <c:v>58334.599000000002</c:v>
              </c:pt>
              <c:pt idx="4">
                <c:v>57990.368000000002</c:v>
              </c:pt>
              <c:pt idx="5">
                <c:v>59118.923999999999</c:v>
              </c:pt>
              <c:pt idx="6">
                <c:v>57896.957000000002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67136"/>
        <c:axId val="83694336"/>
      </c:barChart>
      <c:catAx>
        <c:axId val="822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69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694336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6546083913423864E-2"/>
              <c:y val="1.525429015770312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2671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17370</xdr:colOff>
      <xdr:row>1</xdr:row>
      <xdr:rowOff>286310</xdr:rowOff>
    </xdr:from>
    <xdr:to>
      <xdr:col>21</xdr:col>
      <xdr:colOff>84045</xdr:colOff>
      <xdr:row>21</xdr:row>
      <xdr:rowOff>238685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1053352</xdr:colOff>
      <xdr:row>23</xdr:row>
      <xdr:rowOff>0</xdr:rowOff>
    </xdr:from>
    <xdr:to>
      <xdr:col>21</xdr:col>
      <xdr:colOff>181741</xdr:colOff>
      <xdr:row>45</xdr:row>
      <xdr:rowOff>123264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63977" y="6553200"/>
          <a:ext cx="9339189" cy="525723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419100</xdr:colOff>
      <xdr:row>19</xdr:row>
      <xdr:rowOff>19050</xdr:rowOff>
    </xdr:from>
    <xdr:to>
      <xdr:col>19</xdr:col>
      <xdr:colOff>476669</xdr:colOff>
      <xdr:row>49</xdr:row>
      <xdr:rowOff>57639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4200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152</xdr:col>
      <xdr:colOff>355600</xdr:colOff>
      <xdr:row>8</xdr:row>
      <xdr:rowOff>50800</xdr:rowOff>
    </xdr:from>
    <xdr:to>
      <xdr:col>168</xdr:col>
      <xdr:colOff>241719</xdr:colOff>
      <xdr:row>36</xdr:row>
      <xdr:rowOff>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548075" y="200342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136</xdr:col>
      <xdr:colOff>215900</xdr:colOff>
      <xdr:row>8</xdr:row>
      <xdr:rowOff>88900</xdr:rowOff>
    </xdr:from>
    <xdr:to>
      <xdr:col>152</xdr:col>
      <xdr:colOff>98844</xdr:colOff>
      <xdr:row>36</xdr:row>
      <xdr:rowOff>38589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111975" y="2041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120</xdr:col>
      <xdr:colOff>139700</xdr:colOff>
      <xdr:row>9</xdr:row>
      <xdr:rowOff>25400</xdr:rowOff>
    </xdr:from>
    <xdr:to>
      <xdr:col>136</xdr:col>
      <xdr:colOff>10451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739375" y="2178050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103</xdr:col>
      <xdr:colOff>444500</xdr:colOff>
      <xdr:row>9</xdr:row>
      <xdr:rowOff>114300</xdr:rowOff>
    </xdr:from>
    <xdr:to>
      <xdr:col>119</xdr:col>
      <xdr:colOff>327444</xdr:colOff>
      <xdr:row>37</xdr:row>
      <xdr:rowOff>63989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166750" y="226695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87</xdr:col>
      <xdr:colOff>317500</xdr:colOff>
      <xdr:row>10</xdr:row>
      <xdr:rowOff>25400</xdr:rowOff>
    </xdr:from>
    <xdr:to>
      <xdr:col>103</xdr:col>
      <xdr:colOff>73444</xdr:colOff>
      <xdr:row>38</xdr:row>
      <xdr:rowOff>85375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743350" y="237807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71</xdr:col>
      <xdr:colOff>266700</xdr:colOff>
      <xdr:row>10</xdr:row>
      <xdr:rowOff>25400</xdr:rowOff>
    </xdr:from>
    <xdr:to>
      <xdr:col>87</xdr:col>
      <xdr:colOff>149644</xdr:colOff>
      <xdr:row>37</xdr:row>
      <xdr:rowOff>178289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396150" y="23780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55</xdr:col>
      <xdr:colOff>203200</xdr:colOff>
      <xdr:row>10</xdr:row>
      <xdr:rowOff>12700</xdr:rowOff>
    </xdr:from>
    <xdr:to>
      <xdr:col>71</xdr:col>
      <xdr:colOff>86144</xdr:colOff>
      <xdr:row>37</xdr:row>
      <xdr:rowOff>165589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036250" y="236537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39</xdr:col>
      <xdr:colOff>88900</xdr:colOff>
      <xdr:row>10</xdr:row>
      <xdr:rowOff>38100</xdr:rowOff>
    </xdr:from>
    <xdr:to>
      <xdr:col>54</xdr:col>
      <xdr:colOff>556044</xdr:colOff>
      <xdr:row>37</xdr:row>
      <xdr:rowOff>190989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25550" y="2390775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22</xdr:col>
      <xdr:colOff>317500</xdr:colOff>
      <xdr:row>10</xdr:row>
      <xdr:rowOff>63500</xdr:rowOff>
    </xdr:from>
    <xdr:to>
      <xdr:col>38</xdr:col>
      <xdr:colOff>266700</xdr:colOff>
      <xdr:row>38</xdr:row>
      <xdr:rowOff>111125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976725" y="2416175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292100</xdr:colOff>
      <xdr:row>42</xdr:row>
      <xdr:rowOff>38100</xdr:rowOff>
    </xdr:from>
    <xdr:to>
      <xdr:col>39</xdr:col>
      <xdr:colOff>114300</xdr:colOff>
      <xdr:row>69</xdr:row>
      <xdr:rowOff>179484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51325" y="8791575"/>
          <a:ext cx="9699625" cy="5227734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ter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ec.europa.eu/agriculture/market-observatory/meat/pigmeat/statistics_en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K43"/>
  <sheetViews>
    <sheetView tabSelected="1" topLeftCell="B1" zoomScaleNormal="100" workbookViewId="0">
      <selection activeCell="Y1" sqref="Y1"/>
    </sheetView>
  </sheetViews>
  <sheetFormatPr defaultRowHeight="12.75"/>
  <cols>
    <col min="1" max="1" width="7.85546875" customWidth="1"/>
    <col min="2" max="2" width="13.28515625" customWidth="1"/>
    <col min="3" max="3" width="13.42578125" customWidth="1"/>
    <col min="4" max="4" width="18" customWidth="1"/>
  </cols>
  <sheetData>
    <row r="2" spans="2:11" ht="18">
      <c r="B2" s="636" t="s">
        <v>32</v>
      </c>
      <c r="C2" s="639"/>
      <c r="D2" s="639"/>
      <c r="E2" s="640"/>
      <c r="F2" s="640"/>
      <c r="G2" s="50"/>
      <c r="H2" s="50"/>
      <c r="I2" s="50"/>
      <c r="J2" s="50"/>
      <c r="K2" s="50"/>
    </row>
    <row r="3" spans="2:11" ht="15">
      <c r="B3" s="637" t="s">
        <v>331</v>
      </c>
      <c r="C3" s="639"/>
      <c r="D3" s="639"/>
      <c r="E3" s="641"/>
      <c r="F3" s="641"/>
      <c r="G3" s="50"/>
      <c r="H3" s="50"/>
      <c r="I3" s="50"/>
      <c r="J3" s="50"/>
      <c r="K3" s="50"/>
    </row>
    <row r="4" spans="2:11" ht="18" customHeight="1">
      <c r="B4" s="638" t="s">
        <v>332</v>
      </c>
      <c r="C4" s="641"/>
      <c r="D4" s="641"/>
      <c r="E4" s="640"/>
      <c r="F4" s="640"/>
      <c r="G4" s="50"/>
      <c r="H4" s="50"/>
      <c r="I4" s="50"/>
      <c r="J4" s="50"/>
      <c r="K4" s="50"/>
    </row>
    <row r="5" spans="2:11">
      <c r="B5" s="50"/>
      <c r="C5" s="50"/>
      <c r="D5" s="50"/>
      <c r="E5" s="50"/>
      <c r="F5" s="50"/>
      <c r="G5" s="50"/>
      <c r="H5" s="50"/>
      <c r="I5" s="50"/>
      <c r="J5" s="50"/>
      <c r="K5" s="50"/>
    </row>
    <row r="6" spans="2:11">
      <c r="B6" s="12" t="s">
        <v>33</v>
      </c>
      <c r="C6" s="50"/>
      <c r="D6" s="50"/>
      <c r="E6" s="50"/>
      <c r="F6" s="50"/>
      <c r="G6" s="50"/>
      <c r="H6" s="50"/>
      <c r="I6" s="50"/>
      <c r="J6" s="50"/>
      <c r="K6" s="50"/>
    </row>
    <row r="7" spans="2:11">
      <c r="B7" s="50" t="s">
        <v>34</v>
      </c>
      <c r="C7" s="50"/>
      <c r="D7" s="50"/>
      <c r="E7" s="50"/>
      <c r="F7" s="50"/>
      <c r="G7" s="50"/>
      <c r="H7" s="50"/>
      <c r="I7" s="50"/>
      <c r="J7" s="50"/>
      <c r="K7" s="50"/>
    </row>
    <row r="8" spans="2:11">
      <c r="B8" s="50"/>
      <c r="C8" s="50"/>
      <c r="D8" s="50"/>
      <c r="E8" s="50"/>
      <c r="F8" s="50"/>
      <c r="G8" s="50"/>
      <c r="H8" s="50"/>
      <c r="I8" s="50"/>
      <c r="J8" s="50"/>
      <c r="K8" s="50"/>
    </row>
    <row r="9" spans="2:11" ht="30.75">
      <c r="B9" s="644" t="s">
        <v>338</v>
      </c>
      <c r="C9" s="645"/>
      <c r="D9" s="644" t="s">
        <v>39</v>
      </c>
      <c r="E9" s="645"/>
      <c r="F9" s="645"/>
      <c r="G9" s="644"/>
      <c r="H9" s="646"/>
      <c r="I9" s="647"/>
      <c r="J9" s="646"/>
      <c r="K9" s="648"/>
    </row>
    <row r="10" spans="2:11">
      <c r="B10" s="50"/>
      <c r="C10" s="50"/>
      <c r="D10" s="50"/>
      <c r="E10" s="50"/>
      <c r="F10" s="50"/>
      <c r="G10" s="50"/>
      <c r="H10" s="50"/>
      <c r="I10" s="50"/>
      <c r="J10" s="50"/>
      <c r="K10" s="50"/>
    </row>
    <row r="11" spans="2:11">
      <c r="B11" s="50"/>
      <c r="C11" s="50"/>
      <c r="D11" s="50"/>
      <c r="E11" s="50"/>
      <c r="F11" s="50"/>
      <c r="G11" s="50"/>
      <c r="H11" s="50"/>
      <c r="I11" s="50"/>
      <c r="J11" s="50"/>
      <c r="K11" s="50"/>
    </row>
    <row r="12" spans="2:11" ht="23.25" customHeight="1">
      <c r="B12" s="642" t="s">
        <v>116</v>
      </c>
      <c r="C12" s="643"/>
      <c r="D12" s="643" t="str">
        <f>SKUP_SEUROP_tyg!J1</f>
        <v xml:space="preserve"> 01.10.2018 - 07.10.2018 r. </v>
      </c>
      <c r="E12" s="643"/>
      <c r="F12" s="643"/>
      <c r="G12" s="643"/>
      <c r="H12" s="50"/>
      <c r="I12" s="50"/>
      <c r="J12" s="50"/>
      <c r="K12" s="50"/>
    </row>
    <row r="13" spans="2:11">
      <c r="B13" s="50"/>
      <c r="C13" s="50"/>
      <c r="D13" s="50"/>
      <c r="E13" s="50"/>
      <c r="F13" s="50"/>
      <c r="G13" s="50"/>
      <c r="H13" s="50"/>
      <c r="I13" s="50"/>
      <c r="J13" s="50"/>
      <c r="K13" s="50"/>
    </row>
    <row r="14" spans="2:11">
      <c r="B14" s="50"/>
      <c r="C14" s="50"/>
      <c r="D14" s="50"/>
      <c r="E14" s="50"/>
      <c r="F14" s="50"/>
      <c r="G14" s="50"/>
      <c r="H14" s="50"/>
      <c r="I14" s="50"/>
      <c r="J14" s="50"/>
      <c r="K14" s="50"/>
    </row>
    <row r="15" spans="2:11">
      <c r="B15" s="50"/>
      <c r="C15" s="50"/>
      <c r="D15" s="50"/>
      <c r="E15" s="50"/>
      <c r="F15" s="50"/>
      <c r="G15" s="50"/>
      <c r="H15" s="50"/>
      <c r="I15" s="50"/>
      <c r="J15" s="50"/>
      <c r="K15" s="50"/>
    </row>
    <row r="16" spans="2:11">
      <c r="B16" s="50" t="s">
        <v>333</v>
      </c>
      <c r="C16" s="50"/>
      <c r="D16" s="50"/>
      <c r="E16" s="50"/>
      <c r="F16" s="50"/>
      <c r="G16" s="50"/>
      <c r="H16" s="50"/>
      <c r="I16" s="50"/>
      <c r="J16" s="50"/>
      <c r="K16" s="50"/>
    </row>
    <row r="17" spans="2:11">
      <c r="B17" s="50" t="s">
        <v>35</v>
      </c>
      <c r="C17" s="50"/>
      <c r="D17" s="50"/>
      <c r="E17" s="50"/>
      <c r="F17" s="50"/>
      <c r="G17" s="50"/>
      <c r="H17" s="50"/>
      <c r="I17" s="50"/>
      <c r="J17" s="50"/>
      <c r="K17" s="50"/>
    </row>
    <row r="18" spans="2:11">
      <c r="B18" s="12" t="s">
        <v>230</v>
      </c>
      <c r="C18" s="12"/>
      <c r="D18" s="12"/>
      <c r="E18" s="12"/>
      <c r="F18" s="12"/>
      <c r="G18" s="12"/>
      <c r="H18" s="12"/>
      <c r="I18" s="12"/>
      <c r="J18" s="12"/>
      <c r="K18" s="50"/>
    </row>
    <row r="19" spans="2:11">
      <c r="B19" s="50" t="s">
        <v>36</v>
      </c>
      <c r="C19" s="50"/>
      <c r="D19" s="50"/>
      <c r="E19" s="50"/>
      <c r="F19" s="50"/>
      <c r="G19" s="50"/>
      <c r="H19" s="50"/>
      <c r="I19" s="50"/>
      <c r="J19" s="50"/>
      <c r="K19" s="50"/>
    </row>
    <row r="20" spans="2:11">
      <c r="B20" s="50" t="s">
        <v>37</v>
      </c>
      <c r="C20" s="50"/>
      <c r="D20" s="50"/>
      <c r="E20" s="50"/>
      <c r="F20" s="50"/>
      <c r="G20" s="50"/>
      <c r="H20" s="50"/>
      <c r="I20" s="50"/>
      <c r="J20" s="50"/>
      <c r="K20" s="50"/>
    </row>
    <row r="21" spans="2:11">
      <c r="B21" s="50" t="s">
        <v>40</v>
      </c>
      <c r="C21" s="50"/>
      <c r="D21" s="50"/>
      <c r="E21" s="50"/>
      <c r="F21" s="50"/>
      <c r="G21" s="50"/>
      <c r="H21" s="50"/>
      <c r="I21" s="50"/>
      <c r="J21" s="50"/>
      <c r="K21" s="50"/>
    </row>
    <row r="24" spans="2:11">
      <c r="B24" s="12" t="s">
        <v>38</v>
      </c>
      <c r="C24" s="50"/>
      <c r="D24" s="50"/>
      <c r="E24" s="50"/>
      <c r="F24" s="50"/>
      <c r="G24" s="50"/>
      <c r="H24" s="50"/>
      <c r="I24" s="50"/>
      <c r="J24" s="50"/>
      <c r="K24" s="50"/>
    </row>
    <row r="25" spans="2:11">
      <c r="B25" s="12" t="s">
        <v>104</v>
      </c>
      <c r="C25" s="12"/>
      <c r="D25" s="12"/>
      <c r="E25" s="12"/>
      <c r="F25" s="12"/>
      <c r="G25" s="12"/>
      <c r="H25" s="12"/>
      <c r="I25" s="12"/>
      <c r="J25" s="12"/>
      <c r="K25" s="50"/>
    </row>
    <row r="26" spans="2:11">
      <c r="B26" s="50" t="s">
        <v>103</v>
      </c>
      <c r="C26" s="51" t="s">
        <v>105</v>
      </c>
      <c r="D26" s="50"/>
      <c r="E26" s="50"/>
      <c r="F26" s="50"/>
      <c r="G26" s="50"/>
      <c r="H26" s="50"/>
      <c r="I26" s="50"/>
      <c r="J26" s="50"/>
      <c r="K26" s="50"/>
    </row>
    <row r="27" spans="2:11">
      <c r="B27" s="50"/>
      <c r="C27" s="50"/>
      <c r="D27" s="50"/>
      <c r="E27" s="50"/>
      <c r="F27" s="50"/>
      <c r="G27" s="50"/>
      <c r="H27" s="50"/>
      <c r="I27" s="50"/>
      <c r="J27" s="50"/>
      <c r="K27" s="50"/>
    </row>
    <row r="28" spans="2:11" ht="15.75">
      <c r="B28" s="443"/>
      <c r="C28" s="50"/>
      <c r="D28" s="50"/>
      <c r="E28" s="50"/>
      <c r="F28" s="50"/>
      <c r="G28" s="50"/>
      <c r="H28" s="50"/>
      <c r="I28" s="50"/>
      <c r="J28" s="50"/>
      <c r="K28" s="50"/>
    </row>
    <row r="29" spans="2:11">
      <c r="B29" s="50"/>
      <c r="C29" s="50"/>
      <c r="D29" s="50"/>
      <c r="E29" s="50"/>
      <c r="F29" s="50"/>
      <c r="G29" s="50"/>
      <c r="H29" s="50"/>
      <c r="I29" s="50"/>
      <c r="J29" s="50"/>
      <c r="K29" s="50"/>
    </row>
    <row r="30" spans="2:11">
      <c r="B30" s="50"/>
      <c r="C30" s="50"/>
      <c r="D30" s="50"/>
      <c r="E30" s="50"/>
      <c r="F30" s="50"/>
      <c r="G30" s="50"/>
      <c r="H30" s="50"/>
      <c r="I30" s="50"/>
      <c r="J30" s="50"/>
      <c r="K30" s="50"/>
    </row>
    <row r="31" spans="2:11">
      <c r="B31" s="50"/>
      <c r="C31" s="50"/>
      <c r="D31" s="50"/>
      <c r="E31" s="50"/>
      <c r="F31" s="50"/>
      <c r="G31" s="50"/>
      <c r="H31" s="50"/>
      <c r="I31" s="50"/>
      <c r="J31" s="50"/>
      <c r="K31" s="50"/>
    </row>
    <row r="32" spans="2:11">
      <c r="B32" s="50"/>
      <c r="C32" s="50"/>
      <c r="D32" s="50"/>
      <c r="E32" s="50"/>
      <c r="F32" s="50"/>
      <c r="G32" s="50"/>
      <c r="H32" s="50"/>
      <c r="I32" s="50"/>
      <c r="J32" s="50"/>
      <c r="K32" s="50"/>
    </row>
    <row r="33" spans="2:11">
      <c r="B33" s="50"/>
      <c r="C33" s="50"/>
      <c r="D33" s="50"/>
      <c r="E33" s="50"/>
      <c r="F33" s="50"/>
      <c r="G33" s="50"/>
      <c r="H33" s="50"/>
      <c r="I33" s="50"/>
      <c r="J33" s="50"/>
      <c r="K33" s="50"/>
    </row>
    <row r="34" spans="2:11">
      <c r="B34" s="50"/>
      <c r="C34" s="50"/>
      <c r="D34" s="50"/>
      <c r="E34" s="50"/>
      <c r="F34" s="50"/>
      <c r="G34" s="50"/>
      <c r="H34" s="50"/>
      <c r="I34" s="50"/>
      <c r="J34" s="50"/>
      <c r="K34" s="50"/>
    </row>
    <row r="35" spans="2:11">
      <c r="B35" s="50"/>
      <c r="C35" s="50"/>
      <c r="D35" s="50"/>
      <c r="E35" s="50"/>
      <c r="F35" s="50"/>
      <c r="G35" s="50"/>
      <c r="H35" s="50"/>
      <c r="I35" s="50"/>
      <c r="J35" s="50"/>
      <c r="K35" s="50"/>
    </row>
    <row r="36" spans="2:11">
      <c r="B36" s="50"/>
      <c r="C36" s="50"/>
      <c r="D36" s="50"/>
      <c r="E36" s="50"/>
      <c r="F36" s="50"/>
      <c r="G36" s="50"/>
      <c r="H36" s="50"/>
      <c r="I36" s="50"/>
      <c r="J36" s="50"/>
      <c r="K36" s="50"/>
    </row>
    <row r="37" spans="2:11">
      <c r="B37" s="50"/>
      <c r="C37" s="50"/>
      <c r="D37" s="50"/>
      <c r="E37" s="50"/>
      <c r="F37" s="50"/>
      <c r="G37" s="50"/>
      <c r="H37" s="50"/>
      <c r="I37" s="50"/>
      <c r="J37" s="50"/>
      <c r="K37" s="50"/>
    </row>
    <row r="38" spans="2:11">
      <c r="B38" s="50"/>
      <c r="C38" s="50"/>
      <c r="D38" s="50"/>
      <c r="E38" s="50"/>
      <c r="F38" s="50"/>
      <c r="G38" s="50"/>
      <c r="H38" s="50"/>
      <c r="I38" s="50"/>
      <c r="J38" s="50"/>
      <c r="K38" s="50"/>
    </row>
    <row r="39" spans="2:11">
      <c r="B39" s="50"/>
      <c r="C39" s="50"/>
      <c r="D39" s="50"/>
      <c r="E39" s="50"/>
      <c r="F39" s="50"/>
      <c r="G39" s="50"/>
      <c r="H39" s="50"/>
      <c r="I39" s="50"/>
      <c r="J39" s="50"/>
      <c r="K39" s="50"/>
    </row>
    <row r="40" spans="2:11"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2:11">
      <c r="B41" s="50"/>
      <c r="C41" s="50"/>
      <c r="D41" s="50"/>
      <c r="E41" s="50"/>
      <c r="F41" s="50"/>
      <c r="G41" s="50"/>
      <c r="H41" s="50"/>
      <c r="I41" s="50"/>
      <c r="J41" s="50"/>
      <c r="K41" s="50"/>
    </row>
    <row r="42" spans="2:11">
      <c r="B42" s="50"/>
      <c r="C42" s="50"/>
      <c r="D42" s="50"/>
      <c r="E42" s="50"/>
      <c r="F42" s="50"/>
      <c r="G42" s="50"/>
      <c r="H42" s="50"/>
      <c r="I42" s="50"/>
      <c r="J42" s="50"/>
      <c r="K42" s="50"/>
    </row>
    <row r="43" spans="2:11">
      <c r="B43" s="50"/>
      <c r="C43" s="50"/>
      <c r="D43" s="50"/>
      <c r="E43" s="50"/>
      <c r="F43" s="50"/>
      <c r="G43" s="50"/>
      <c r="H43" s="50"/>
      <c r="I43" s="50"/>
      <c r="J43" s="50"/>
      <c r="K43" s="50"/>
    </row>
  </sheetData>
  <phoneticPr fontId="0" type="noConversion"/>
  <hyperlinks>
    <hyperlink ref="C26" r:id="rId1"/>
  </hyperlinks>
  <pageMargins left="0.75" right="0.75" top="1" bottom="1" header="0.5" footer="0.5"/>
  <pageSetup paperSize="9" orientation="portrait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E18" sqref="E18"/>
    </sheetView>
  </sheetViews>
  <sheetFormatPr defaultRowHeight="28.5" customHeight="1"/>
  <cols>
    <col min="1" max="1" width="12" style="684" customWidth="1"/>
    <col min="2" max="2" width="54.140625" style="684" customWidth="1"/>
    <col min="3" max="3" width="21.28515625" style="684" customWidth="1"/>
    <col min="4" max="4" width="22" style="684" customWidth="1"/>
    <col min="5" max="5" width="22.7109375" style="684" customWidth="1"/>
    <col min="6" max="6" width="16.140625" style="684" customWidth="1"/>
    <col min="7" max="10" width="9.140625" style="684"/>
    <col min="11" max="11" width="9" style="684" customWidth="1"/>
    <col min="12" max="253" width="9.140625" style="684"/>
    <col min="254" max="254" width="12" style="684" customWidth="1"/>
    <col min="255" max="255" width="54.140625" style="684" customWidth="1"/>
    <col min="256" max="256" width="21.28515625" style="684" customWidth="1"/>
    <col min="257" max="257" width="22" style="684" customWidth="1"/>
    <col min="258" max="258" width="22.7109375" style="684" customWidth="1"/>
    <col min="259" max="259" width="16.140625" style="684" customWidth="1"/>
    <col min="260" max="260" width="12.7109375" style="684" customWidth="1"/>
    <col min="261" max="261" width="9.140625" style="684" customWidth="1"/>
    <col min="262" max="266" width="9.140625" style="684"/>
    <col min="267" max="267" width="9" style="684" customWidth="1"/>
    <col min="268" max="509" width="9.140625" style="684"/>
    <col min="510" max="510" width="12" style="684" customWidth="1"/>
    <col min="511" max="511" width="54.140625" style="684" customWidth="1"/>
    <col min="512" max="512" width="21.28515625" style="684" customWidth="1"/>
    <col min="513" max="513" width="22" style="684" customWidth="1"/>
    <col min="514" max="514" width="22.7109375" style="684" customWidth="1"/>
    <col min="515" max="515" width="16.140625" style="684" customWidth="1"/>
    <col min="516" max="516" width="12.7109375" style="684" customWidth="1"/>
    <col min="517" max="517" width="9.140625" style="684" customWidth="1"/>
    <col min="518" max="522" width="9.140625" style="684"/>
    <col min="523" max="523" width="9" style="684" customWidth="1"/>
    <col min="524" max="765" width="9.140625" style="684"/>
    <col min="766" max="766" width="12" style="684" customWidth="1"/>
    <col min="767" max="767" width="54.140625" style="684" customWidth="1"/>
    <col min="768" max="768" width="21.28515625" style="684" customWidth="1"/>
    <col min="769" max="769" width="22" style="684" customWidth="1"/>
    <col min="770" max="770" width="22.7109375" style="684" customWidth="1"/>
    <col min="771" max="771" width="16.140625" style="684" customWidth="1"/>
    <col min="772" max="772" width="12.7109375" style="684" customWidth="1"/>
    <col min="773" max="773" width="9.140625" style="684" customWidth="1"/>
    <col min="774" max="778" width="9.140625" style="684"/>
    <col min="779" max="779" width="9" style="684" customWidth="1"/>
    <col min="780" max="1021" width="9.140625" style="684"/>
    <col min="1022" max="1022" width="12" style="684" customWidth="1"/>
    <col min="1023" max="1023" width="54.140625" style="684" customWidth="1"/>
    <col min="1024" max="1024" width="21.28515625" style="684" customWidth="1"/>
    <col min="1025" max="1025" width="22" style="684" customWidth="1"/>
    <col min="1026" max="1026" width="22.7109375" style="684" customWidth="1"/>
    <col min="1027" max="1027" width="16.140625" style="684" customWidth="1"/>
    <col min="1028" max="1028" width="12.7109375" style="684" customWidth="1"/>
    <col min="1029" max="1029" width="9.140625" style="684" customWidth="1"/>
    <col min="1030" max="1034" width="9.140625" style="684"/>
    <col min="1035" max="1035" width="9" style="684" customWidth="1"/>
    <col min="1036" max="1277" width="9.140625" style="684"/>
    <col min="1278" max="1278" width="12" style="684" customWidth="1"/>
    <col min="1279" max="1279" width="54.140625" style="684" customWidth="1"/>
    <col min="1280" max="1280" width="21.28515625" style="684" customWidth="1"/>
    <col min="1281" max="1281" width="22" style="684" customWidth="1"/>
    <col min="1282" max="1282" width="22.7109375" style="684" customWidth="1"/>
    <col min="1283" max="1283" width="16.140625" style="684" customWidth="1"/>
    <col min="1284" max="1284" width="12.7109375" style="684" customWidth="1"/>
    <col min="1285" max="1285" width="9.140625" style="684" customWidth="1"/>
    <col min="1286" max="1290" width="9.140625" style="684"/>
    <col min="1291" max="1291" width="9" style="684" customWidth="1"/>
    <col min="1292" max="1533" width="9.140625" style="684"/>
    <col min="1534" max="1534" width="12" style="684" customWidth="1"/>
    <col min="1535" max="1535" width="54.140625" style="684" customWidth="1"/>
    <col min="1536" max="1536" width="21.28515625" style="684" customWidth="1"/>
    <col min="1537" max="1537" width="22" style="684" customWidth="1"/>
    <col min="1538" max="1538" width="22.7109375" style="684" customWidth="1"/>
    <col min="1539" max="1539" width="16.140625" style="684" customWidth="1"/>
    <col min="1540" max="1540" width="12.7109375" style="684" customWidth="1"/>
    <col min="1541" max="1541" width="9.140625" style="684" customWidth="1"/>
    <col min="1542" max="1546" width="9.140625" style="684"/>
    <col min="1547" max="1547" width="9" style="684" customWidth="1"/>
    <col min="1548" max="1789" width="9.140625" style="684"/>
    <col min="1790" max="1790" width="12" style="684" customWidth="1"/>
    <col min="1791" max="1791" width="54.140625" style="684" customWidth="1"/>
    <col min="1792" max="1792" width="21.28515625" style="684" customWidth="1"/>
    <col min="1793" max="1793" width="22" style="684" customWidth="1"/>
    <col min="1794" max="1794" width="22.7109375" style="684" customWidth="1"/>
    <col min="1795" max="1795" width="16.140625" style="684" customWidth="1"/>
    <col min="1796" max="1796" width="12.7109375" style="684" customWidth="1"/>
    <col min="1797" max="1797" width="9.140625" style="684" customWidth="1"/>
    <col min="1798" max="1802" width="9.140625" style="684"/>
    <col min="1803" max="1803" width="9" style="684" customWidth="1"/>
    <col min="1804" max="2045" width="9.140625" style="684"/>
    <col min="2046" max="2046" width="12" style="684" customWidth="1"/>
    <col min="2047" max="2047" width="54.140625" style="684" customWidth="1"/>
    <col min="2048" max="2048" width="21.28515625" style="684" customWidth="1"/>
    <col min="2049" max="2049" width="22" style="684" customWidth="1"/>
    <col min="2050" max="2050" width="22.7109375" style="684" customWidth="1"/>
    <col min="2051" max="2051" width="16.140625" style="684" customWidth="1"/>
    <col min="2052" max="2052" width="12.7109375" style="684" customWidth="1"/>
    <col min="2053" max="2053" width="9.140625" style="684" customWidth="1"/>
    <col min="2054" max="2058" width="9.140625" style="684"/>
    <col min="2059" max="2059" width="9" style="684" customWidth="1"/>
    <col min="2060" max="2301" width="9.140625" style="684"/>
    <col min="2302" max="2302" width="12" style="684" customWidth="1"/>
    <col min="2303" max="2303" width="54.140625" style="684" customWidth="1"/>
    <col min="2304" max="2304" width="21.28515625" style="684" customWidth="1"/>
    <col min="2305" max="2305" width="22" style="684" customWidth="1"/>
    <col min="2306" max="2306" width="22.7109375" style="684" customWidth="1"/>
    <col min="2307" max="2307" width="16.140625" style="684" customWidth="1"/>
    <col min="2308" max="2308" width="12.7109375" style="684" customWidth="1"/>
    <col min="2309" max="2309" width="9.140625" style="684" customWidth="1"/>
    <col min="2310" max="2314" width="9.140625" style="684"/>
    <col min="2315" max="2315" width="9" style="684" customWidth="1"/>
    <col min="2316" max="2557" width="9.140625" style="684"/>
    <col min="2558" max="2558" width="12" style="684" customWidth="1"/>
    <col min="2559" max="2559" width="54.140625" style="684" customWidth="1"/>
    <col min="2560" max="2560" width="21.28515625" style="684" customWidth="1"/>
    <col min="2561" max="2561" width="22" style="684" customWidth="1"/>
    <col min="2562" max="2562" width="22.7109375" style="684" customWidth="1"/>
    <col min="2563" max="2563" width="16.140625" style="684" customWidth="1"/>
    <col min="2564" max="2564" width="12.7109375" style="684" customWidth="1"/>
    <col min="2565" max="2565" width="9.140625" style="684" customWidth="1"/>
    <col min="2566" max="2570" width="9.140625" style="684"/>
    <col min="2571" max="2571" width="9" style="684" customWidth="1"/>
    <col min="2572" max="2813" width="9.140625" style="684"/>
    <col min="2814" max="2814" width="12" style="684" customWidth="1"/>
    <col min="2815" max="2815" width="54.140625" style="684" customWidth="1"/>
    <col min="2816" max="2816" width="21.28515625" style="684" customWidth="1"/>
    <col min="2817" max="2817" width="22" style="684" customWidth="1"/>
    <col min="2818" max="2818" width="22.7109375" style="684" customWidth="1"/>
    <col min="2819" max="2819" width="16.140625" style="684" customWidth="1"/>
    <col min="2820" max="2820" width="12.7109375" style="684" customWidth="1"/>
    <col min="2821" max="2821" width="9.140625" style="684" customWidth="1"/>
    <col min="2822" max="2826" width="9.140625" style="684"/>
    <col min="2827" max="2827" width="9" style="684" customWidth="1"/>
    <col min="2828" max="3069" width="9.140625" style="684"/>
    <col min="3070" max="3070" width="12" style="684" customWidth="1"/>
    <col min="3071" max="3071" width="54.140625" style="684" customWidth="1"/>
    <col min="3072" max="3072" width="21.28515625" style="684" customWidth="1"/>
    <col min="3073" max="3073" width="22" style="684" customWidth="1"/>
    <col min="3074" max="3074" width="22.7109375" style="684" customWidth="1"/>
    <col min="3075" max="3075" width="16.140625" style="684" customWidth="1"/>
    <col min="3076" max="3076" width="12.7109375" style="684" customWidth="1"/>
    <col min="3077" max="3077" width="9.140625" style="684" customWidth="1"/>
    <col min="3078" max="3082" width="9.140625" style="684"/>
    <col min="3083" max="3083" width="9" style="684" customWidth="1"/>
    <col min="3084" max="3325" width="9.140625" style="684"/>
    <col min="3326" max="3326" width="12" style="684" customWidth="1"/>
    <col min="3327" max="3327" width="54.140625" style="684" customWidth="1"/>
    <col min="3328" max="3328" width="21.28515625" style="684" customWidth="1"/>
    <col min="3329" max="3329" width="22" style="684" customWidth="1"/>
    <col min="3330" max="3330" width="22.7109375" style="684" customWidth="1"/>
    <col min="3331" max="3331" width="16.140625" style="684" customWidth="1"/>
    <col min="3332" max="3332" width="12.7109375" style="684" customWidth="1"/>
    <col min="3333" max="3333" width="9.140625" style="684" customWidth="1"/>
    <col min="3334" max="3338" width="9.140625" style="684"/>
    <col min="3339" max="3339" width="9" style="684" customWidth="1"/>
    <col min="3340" max="3581" width="9.140625" style="684"/>
    <col min="3582" max="3582" width="12" style="684" customWidth="1"/>
    <col min="3583" max="3583" width="54.140625" style="684" customWidth="1"/>
    <col min="3584" max="3584" width="21.28515625" style="684" customWidth="1"/>
    <col min="3585" max="3585" width="22" style="684" customWidth="1"/>
    <col min="3586" max="3586" width="22.7109375" style="684" customWidth="1"/>
    <col min="3587" max="3587" width="16.140625" style="684" customWidth="1"/>
    <col min="3588" max="3588" width="12.7109375" style="684" customWidth="1"/>
    <col min="3589" max="3589" width="9.140625" style="684" customWidth="1"/>
    <col min="3590" max="3594" width="9.140625" style="684"/>
    <col min="3595" max="3595" width="9" style="684" customWidth="1"/>
    <col min="3596" max="3837" width="9.140625" style="684"/>
    <col min="3838" max="3838" width="12" style="684" customWidth="1"/>
    <col min="3839" max="3839" width="54.140625" style="684" customWidth="1"/>
    <col min="3840" max="3840" width="21.28515625" style="684" customWidth="1"/>
    <col min="3841" max="3841" width="22" style="684" customWidth="1"/>
    <col min="3842" max="3842" width="22.7109375" style="684" customWidth="1"/>
    <col min="3843" max="3843" width="16.140625" style="684" customWidth="1"/>
    <col min="3844" max="3844" width="12.7109375" style="684" customWidth="1"/>
    <col min="3845" max="3845" width="9.140625" style="684" customWidth="1"/>
    <col min="3846" max="3850" width="9.140625" style="684"/>
    <col min="3851" max="3851" width="9" style="684" customWidth="1"/>
    <col min="3852" max="4093" width="9.140625" style="684"/>
    <col min="4094" max="4094" width="12" style="684" customWidth="1"/>
    <col min="4095" max="4095" width="54.140625" style="684" customWidth="1"/>
    <col min="4096" max="4096" width="21.28515625" style="684" customWidth="1"/>
    <col min="4097" max="4097" width="22" style="684" customWidth="1"/>
    <col min="4098" max="4098" width="22.7109375" style="684" customWidth="1"/>
    <col min="4099" max="4099" width="16.140625" style="684" customWidth="1"/>
    <col min="4100" max="4100" width="12.7109375" style="684" customWidth="1"/>
    <col min="4101" max="4101" width="9.140625" style="684" customWidth="1"/>
    <col min="4102" max="4106" width="9.140625" style="684"/>
    <col min="4107" max="4107" width="9" style="684" customWidth="1"/>
    <col min="4108" max="4349" width="9.140625" style="684"/>
    <col min="4350" max="4350" width="12" style="684" customWidth="1"/>
    <col min="4351" max="4351" width="54.140625" style="684" customWidth="1"/>
    <col min="4352" max="4352" width="21.28515625" style="684" customWidth="1"/>
    <col min="4353" max="4353" width="22" style="684" customWidth="1"/>
    <col min="4354" max="4354" width="22.7109375" style="684" customWidth="1"/>
    <col min="4355" max="4355" width="16.140625" style="684" customWidth="1"/>
    <col min="4356" max="4356" width="12.7109375" style="684" customWidth="1"/>
    <col min="4357" max="4357" width="9.140625" style="684" customWidth="1"/>
    <col min="4358" max="4362" width="9.140625" style="684"/>
    <col min="4363" max="4363" width="9" style="684" customWidth="1"/>
    <col min="4364" max="4605" width="9.140625" style="684"/>
    <col min="4606" max="4606" width="12" style="684" customWidth="1"/>
    <col min="4607" max="4607" width="54.140625" style="684" customWidth="1"/>
    <col min="4608" max="4608" width="21.28515625" style="684" customWidth="1"/>
    <col min="4609" max="4609" width="22" style="684" customWidth="1"/>
    <col min="4610" max="4610" width="22.7109375" style="684" customWidth="1"/>
    <col min="4611" max="4611" width="16.140625" style="684" customWidth="1"/>
    <col min="4612" max="4612" width="12.7109375" style="684" customWidth="1"/>
    <col min="4613" max="4613" width="9.140625" style="684" customWidth="1"/>
    <col min="4614" max="4618" width="9.140625" style="684"/>
    <col min="4619" max="4619" width="9" style="684" customWidth="1"/>
    <col min="4620" max="4861" width="9.140625" style="684"/>
    <col min="4862" max="4862" width="12" style="684" customWidth="1"/>
    <col min="4863" max="4863" width="54.140625" style="684" customWidth="1"/>
    <col min="4864" max="4864" width="21.28515625" style="684" customWidth="1"/>
    <col min="4865" max="4865" width="22" style="684" customWidth="1"/>
    <col min="4866" max="4866" width="22.7109375" style="684" customWidth="1"/>
    <col min="4867" max="4867" width="16.140625" style="684" customWidth="1"/>
    <col min="4868" max="4868" width="12.7109375" style="684" customWidth="1"/>
    <col min="4869" max="4869" width="9.140625" style="684" customWidth="1"/>
    <col min="4870" max="4874" width="9.140625" style="684"/>
    <col min="4875" max="4875" width="9" style="684" customWidth="1"/>
    <col min="4876" max="5117" width="9.140625" style="684"/>
    <col min="5118" max="5118" width="12" style="684" customWidth="1"/>
    <col min="5119" max="5119" width="54.140625" style="684" customWidth="1"/>
    <col min="5120" max="5120" width="21.28515625" style="684" customWidth="1"/>
    <col min="5121" max="5121" width="22" style="684" customWidth="1"/>
    <col min="5122" max="5122" width="22.7109375" style="684" customWidth="1"/>
    <col min="5123" max="5123" width="16.140625" style="684" customWidth="1"/>
    <col min="5124" max="5124" width="12.7109375" style="684" customWidth="1"/>
    <col min="5125" max="5125" width="9.140625" style="684" customWidth="1"/>
    <col min="5126" max="5130" width="9.140625" style="684"/>
    <col min="5131" max="5131" width="9" style="684" customWidth="1"/>
    <col min="5132" max="5373" width="9.140625" style="684"/>
    <col min="5374" max="5374" width="12" style="684" customWidth="1"/>
    <col min="5375" max="5375" width="54.140625" style="684" customWidth="1"/>
    <col min="5376" max="5376" width="21.28515625" style="684" customWidth="1"/>
    <col min="5377" max="5377" width="22" style="684" customWidth="1"/>
    <col min="5378" max="5378" width="22.7109375" style="684" customWidth="1"/>
    <col min="5379" max="5379" width="16.140625" style="684" customWidth="1"/>
    <col min="5380" max="5380" width="12.7109375" style="684" customWidth="1"/>
    <col min="5381" max="5381" width="9.140625" style="684" customWidth="1"/>
    <col min="5382" max="5386" width="9.140625" style="684"/>
    <col min="5387" max="5387" width="9" style="684" customWidth="1"/>
    <col min="5388" max="5629" width="9.140625" style="684"/>
    <col min="5630" max="5630" width="12" style="684" customWidth="1"/>
    <col min="5631" max="5631" width="54.140625" style="684" customWidth="1"/>
    <col min="5632" max="5632" width="21.28515625" style="684" customWidth="1"/>
    <col min="5633" max="5633" width="22" style="684" customWidth="1"/>
    <col min="5634" max="5634" width="22.7109375" style="684" customWidth="1"/>
    <col min="5635" max="5635" width="16.140625" style="684" customWidth="1"/>
    <col min="5636" max="5636" width="12.7109375" style="684" customWidth="1"/>
    <col min="5637" max="5637" width="9.140625" style="684" customWidth="1"/>
    <col min="5638" max="5642" width="9.140625" style="684"/>
    <col min="5643" max="5643" width="9" style="684" customWidth="1"/>
    <col min="5644" max="5885" width="9.140625" style="684"/>
    <col min="5886" max="5886" width="12" style="684" customWidth="1"/>
    <col min="5887" max="5887" width="54.140625" style="684" customWidth="1"/>
    <col min="5888" max="5888" width="21.28515625" style="684" customWidth="1"/>
    <col min="5889" max="5889" width="22" style="684" customWidth="1"/>
    <col min="5890" max="5890" width="22.7109375" style="684" customWidth="1"/>
    <col min="5891" max="5891" width="16.140625" style="684" customWidth="1"/>
    <col min="5892" max="5892" width="12.7109375" style="684" customWidth="1"/>
    <col min="5893" max="5893" width="9.140625" style="684" customWidth="1"/>
    <col min="5894" max="5898" width="9.140625" style="684"/>
    <col min="5899" max="5899" width="9" style="684" customWidth="1"/>
    <col min="5900" max="6141" width="9.140625" style="684"/>
    <col min="6142" max="6142" width="12" style="684" customWidth="1"/>
    <col min="6143" max="6143" width="54.140625" style="684" customWidth="1"/>
    <col min="6144" max="6144" width="21.28515625" style="684" customWidth="1"/>
    <col min="6145" max="6145" width="22" style="684" customWidth="1"/>
    <col min="6146" max="6146" width="22.7109375" style="684" customWidth="1"/>
    <col min="6147" max="6147" width="16.140625" style="684" customWidth="1"/>
    <col min="6148" max="6148" width="12.7109375" style="684" customWidth="1"/>
    <col min="6149" max="6149" width="9.140625" style="684" customWidth="1"/>
    <col min="6150" max="6154" width="9.140625" style="684"/>
    <col min="6155" max="6155" width="9" style="684" customWidth="1"/>
    <col min="6156" max="6397" width="9.140625" style="684"/>
    <col min="6398" max="6398" width="12" style="684" customWidth="1"/>
    <col min="6399" max="6399" width="54.140625" style="684" customWidth="1"/>
    <col min="6400" max="6400" width="21.28515625" style="684" customWidth="1"/>
    <col min="6401" max="6401" width="22" style="684" customWidth="1"/>
    <col min="6402" max="6402" width="22.7109375" style="684" customWidth="1"/>
    <col min="6403" max="6403" width="16.140625" style="684" customWidth="1"/>
    <col min="6404" max="6404" width="12.7109375" style="684" customWidth="1"/>
    <col min="6405" max="6405" width="9.140625" style="684" customWidth="1"/>
    <col min="6406" max="6410" width="9.140625" style="684"/>
    <col min="6411" max="6411" width="9" style="684" customWidth="1"/>
    <col min="6412" max="6653" width="9.140625" style="684"/>
    <col min="6654" max="6654" width="12" style="684" customWidth="1"/>
    <col min="6655" max="6655" width="54.140625" style="684" customWidth="1"/>
    <col min="6656" max="6656" width="21.28515625" style="684" customWidth="1"/>
    <col min="6657" max="6657" width="22" style="684" customWidth="1"/>
    <col min="6658" max="6658" width="22.7109375" style="684" customWidth="1"/>
    <col min="6659" max="6659" width="16.140625" style="684" customWidth="1"/>
    <col min="6660" max="6660" width="12.7109375" style="684" customWidth="1"/>
    <col min="6661" max="6661" width="9.140625" style="684" customWidth="1"/>
    <col min="6662" max="6666" width="9.140625" style="684"/>
    <col min="6667" max="6667" width="9" style="684" customWidth="1"/>
    <col min="6668" max="6909" width="9.140625" style="684"/>
    <col min="6910" max="6910" width="12" style="684" customWidth="1"/>
    <col min="6911" max="6911" width="54.140625" style="684" customWidth="1"/>
    <col min="6912" max="6912" width="21.28515625" style="684" customWidth="1"/>
    <col min="6913" max="6913" width="22" style="684" customWidth="1"/>
    <col min="6914" max="6914" width="22.7109375" style="684" customWidth="1"/>
    <col min="6915" max="6915" width="16.140625" style="684" customWidth="1"/>
    <col min="6916" max="6916" width="12.7109375" style="684" customWidth="1"/>
    <col min="6917" max="6917" width="9.140625" style="684" customWidth="1"/>
    <col min="6918" max="6922" width="9.140625" style="684"/>
    <col min="6923" max="6923" width="9" style="684" customWidth="1"/>
    <col min="6924" max="7165" width="9.140625" style="684"/>
    <col min="7166" max="7166" width="12" style="684" customWidth="1"/>
    <col min="7167" max="7167" width="54.140625" style="684" customWidth="1"/>
    <col min="7168" max="7168" width="21.28515625" style="684" customWidth="1"/>
    <col min="7169" max="7169" width="22" style="684" customWidth="1"/>
    <col min="7170" max="7170" width="22.7109375" style="684" customWidth="1"/>
    <col min="7171" max="7171" width="16.140625" style="684" customWidth="1"/>
    <col min="7172" max="7172" width="12.7109375" style="684" customWidth="1"/>
    <col min="7173" max="7173" width="9.140625" style="684" customWidth="1"/>
    <col min="7174" max="7178" width="9.140625" style="684"/>
    <col min="7179" max="7179" width="9" style="684" customWidth="1"/>
    <col min="7180" max="7421" width="9.140625" style="684"/>
    <col min="7422" max="7422" width="12" style="684" customWidth="1"/>
    <col min="7423" max="7423" width="54.140625" style="684" customWidth="1"/>
    <col min="7424" max="7424" width="21.28515625" style="684" customWidth="1"/>
    <col min="7425" max="7425" width="22" style="684" customWidth="1"/>
    <col min="7426" max="7426" width="22.7109375" style="684" customWidth="1"/>
    <col min="7427" max="7427" width="16.140625" style="684" customWidth="1"/>
    <col min="7428" max="7428" width="12.7109375" style="684" customWidth="1"/>
    <col min="7429" max="7429" width="9.140625" style="684" customWidth="1"/>
    <col min="7430" max="7434" width="9.140625" style="684"/>
    <col min="7435" max="7435" width="9" style="684" customWidth="1"/>
    <col min="7436" max="7677" width="9.140625" style="684"/>
    <col min="7678" max="7678" width="12" style="684" customWidth="1"/>
    <col min="7679" max="7679" width="54.140625" style="684" customWidth="1"/>
    <col min="7680" max="7680" width="21.28515625" style="684" customWidth="1"/>
    <col min="7681" max="7681" width="22" style="684" customWidth="1"/>
    <col min="7682" max="7682" width="22.7109375" style="684" customWidth="1"/>
    <col min="7683" max="7683" width="16.140625" style="684" customWidth="1"/>
    <col min="7684" max="7684" width="12.7109375" style="684" customWidth="1"/>
    <col min="7685" max="7685" width="9.140625" style="684" customWidth="1"/>
    <col min="7686" max="7690" width="9.140625" style="684"/>
    <col min="7691" max="7691" width="9" style="684" customWidth="1"/>
    <col min="7692" max="7933" width="9.140625" style="684"/>
    <col min="7934" max="7934" width="12" style="684" customWidth="1"/>
    <col min="7935" max="7935" width="54.140625" style="684" customWidth="1"/>
    <col min="7936" max="7936" width="21.28515625" style="684" customWidth="1"/>
    <col min="7937" max="7937" width="22" style="684" customWidth="1"/>
    <col min="7938" max="7938" width="22.7109375" style="684" customWidth="1"/>
    <col min="7939" max="7939" width="16.140625" style="684" customWidth="1"/>
    <col min="7940" max="7940" width="12.7109375" style="684" customWidth="1"/>
    <col min="7941" max="7941" width="9.140625" style="684" customWidth="1"/>
    <col min="7942" max="7946" width="9.140625" style="684"/>
    <col min="7947" max="7947" width="9" style="684" customWidth="1"/>
    <col min="7948" max="8189" width="9.140625" style="684"/>
    <col min="8190" max="8190" width="12" style="684" customWidth="1"/>
    <col min="8191" max="8191" width="54.140625" style="684" customWidth="1"/>
    <col min="8192" max="8192" width="21.28515625" style="684" customWidth="1"/>
    <col min="8193" max="8193" width="22" style="684" customWidth="1"/>
    <col min="8194" max="8194" width="22.7109375" style="684" customWidth="1"/>
    <col min="8195" max="8195" width="16.140625" style="684" customWidth="1"/>
    <col min="8196" max="8196" width="12.7109375" style="684" customWidth="1"/>
    <col min="8197" max="8197" width="9.140625" style="684" customWidth="1"/>
    <col min="8198" max="8202" width="9.140625" style="684"/>
    <col min="8203" max="8203" width="9" style="684" customWidth="1"/>
    <col min="8204" max="8445" width="9.140625" style="684"/>
    <col min="8446" max="8446" width="12" style="684" customWidth="1"/>
    <col min="8447" max="8447" width="54.140625" style="684" customWidth="1"/>
    <col min="8448" max="8448" width="21.28515625" style="684" customWidth="1"/>
    <col min="8449" max="8449" width="22" style="684" customWidth="1"/>
    <col min="8450" max="8450" width="22.7109375" style="684" customWidth="1"/>
    <col min="8451" max="8451" width="16.140625" style="684" customWidth="1"/>
    <col min="8452" max="8452" width="12.7109375" style="684" customWidth="1"/>
    <col min="8453" max="8453" width="9.140625" style="684" customWidth="1"/>
    <col min="8454" max="8458" width="9.140625" style="684"/>
    <col min="8459" max="8459" width="9" style="684" customWidth="1"/>
    <col min="8460" max="8701" width="9.140625" style="684"/>
    <col min="8702" max="8702" width="12" style="684" customWidth="1"/>
    <col min="8703" max="8703" width="54.140625" style="684" customWidth="1"/>
    <col min="8704" max="8704" width="21.28515625" style="684" customWidth="1"/>
    <col min="8705" max="8705" width="22" style="684" customWidth="1"/>
    <col min="8706" max="8706" width="22.7109375" style="684" customWidth="1"/>
    <col min="8707" max="8707" width="16.140625" style="684" customWidth="1"/>
    <col min="8708" max="8708" width="12.7109375" style="684" customWidth="1"/>
    <col min="8709" max="8709" width="9.140625" style="684" customWidth="1"/>
    <col min="8710" max="8714" width="9.140625" style="684"/>
    <col min="8715" max="8715" width="9" style="684" customWidth="1"/>
    <col min="8716" max="8957" width="9.140625" style="684"/>
    <col min="8958" max="8958" width="12" style="684" customWidth="1"/>
    <col min="8959" max="8959" width="54.140625" style="684" customWidth="1"/>
    <col min="8960" max="8960" width="21.28515625" style="684" customWidth="1"/>
    <col min="8961" max="8961" width="22" style="684" customWidth="1"/>
    <col min="8962" max="8962" width="22.7109375" style="684" customWidth="1"/>
    <col min="8963" max="8963" width="16.140625" style="684" customWidth="1"/>
    <col min="8964" max="8964" width="12.7109375" style="684" customWidth="1"/>
    <col min="8965" max="8965" width="9.140625" style="684" customWidth="1"/>
    <col min="8966" max="8970" width="9.140625" style="684"/>
    <col min="8971" max="8971" width="9" style="684" customWidth="1"/>
    <col min="8972" max="9213" width="9.140625" style="684"/>
    <col min="9214" max="9214" width="12" style="684" customWidth="1"/>
    <col min="9215" max="9215" width="54.140625" style="684" customWidth="1"/>
    <col min="9216" max="9216" width="21.28515625" style="684" customWidth="1"/>
    <col min="9217" max="9217" width="22" style="684" customWidth="1"/>
    <col min="9218" max="9218" width="22.7109375" style="684" customWidth="1"/>
    <col min="9219" max="9219" width="16.140625" style="684" customWidth="1"/>
    <col min="9220" max="9220" width="12.7109375" style="684" customWidth="1"/>
    <col min="9221" max="9221" width="9.140625" style="684" customWidth="1"/>
    <col min="9222" max="9226" width="9.140625" style="684"/>
    <col min="9227" max="9227" width="9" style="684" customWidth="1"/>
    <col min="9228" max="9469" width="9.140625" style="684"/>
    <col min="9470" max="9470" width="12" style="684" customWidth="1"/>
    <col min="9471" max="9471" width="54.140625" style="684" customWidth="1"/>
    <col min="9472" max="9472" width="21.28515625" style="684" customWidth="1"/>
    <col min="9473" max="9473" width="22" style="684" customWidth="1"/>
    <col min="9474" max="9474" width="22.7109375" style="684" customWidth="1"/>
    <col min="9475" max="9475" width="16.140625" style="684" customWidth="1"/>
    <col min="9476" max="9476" width="12.7109375" style="684" customWidth="1"/>
    <col min="9477" max="9477" width="9.140625" style="684" customWidth="1"/>
    <col min="9478" max="9482" width="9.140625" style="684"/>
    <col min="9483" max="9483" width="9" style="684" customWidth="1"/>
    <col min="9484" max="9725" width="9.140625" style="684"/>
    <col min="9726" max="9726" width="12" style="684" customWidth="1"/>
    <col min="9727" max="9727" width="54.140625" style="684" customWidth="1"/>
    <col min="9728" max="9728" width="21.28515625" style="684" customWidth="1"/>
    <col min="9729" max="9729" width="22" style="684" customWidth="1"/>
    <col min="9730" max="9730" width="22.7109375" style="684" customWidth="1"/>
    <col min="9731" max="9731" width="16.140625" style="684" customWidth="1"/>
    <col min="9732" max="9732" width="12.7109375" style="684" customWidth="1"/>
    <col min="9733" max="9733" width="9.140625" style="684" customWidth="1"/>
    <col min="9734" max="9738" width="9.140625" style="684"/>
    <col min="9739" max="9739" width="9" style="684" customWidth="1"/>
    <col min="9740" max="9981" width="9.140625" style="684"/>
    <col min="9982" max="9982" width="12" style="684" customWidth="1"/>
    <col min="9983" max="9983" width="54.140625" style="684" customWidth="1"/>
    <col min="9984" max="9984" width="21.28515625" style="684" customWidth="1"/>
    <col min="9985" max="9985" width="22" style="684" customWidth="1"/>
    <col min="9986" max="9986" width="22.7109375" style="684" customWidth="1"/>
    <col min="9987" max="9987" width="16.140625" style="684" customWidth="1"/>
    <col min="9988" max="9988" width="12.7109375" style="684" customWidth="1"/>
    <col min="9989" max="9989" width="9.140625" style="684" customWidth="1"/>
    <col min="9990" max="9994" width="9.140625" style="684"/>
    <col min="9995" max="9995" width="9" style="684" customWidth="1"/>
    <col min="9996" max="10237" width="9.140625" style="684"/>
    <col min="10238" max="10238" width="12" style="684" customWidth="1"/>
    <col min="10239" max="10239" width="54.140625" style="684" customWidth="1"/>
    <col min="10240" max="10240" width="21.28515625" style="684" customWidth="1"/>
    <col min="10241" max="10241" width="22" style="684" customWidth="1"/>
    <col min="10242" max="10242" width="22.7109375" style="684" customWidth="1"/>
    <col min="10243" max="10243" width="16.140625" style="684" customWidth="1"/>
    <col min="10244" max="10244" width="12.7109375" style="684" customWidth="1"/>
    <col min="10245" max="10245" width="9.140625" style="684" customWidth="1"/>
    <col min="10246" max="10250" width="9.140625" style="684"/>
    <col min="10251" max="10251" width="9" style="684" customWidth="1"/>
    <col min="10252" max="10493" width="9.140625" style="684"/>
    <col min="10494" max="10494" width="12" style="684" customWidth="1"/>
    <col min="10495" max="10495" width="54.140625" style="684" customWidth="1"/>
    <col min="10496" max="10496" width="21.28515625" style="684" customWidth="1"/>
    <col min="10497" max="10497" width="22" style="684" customWidth="1"/>
    <col min="10498" max="10498" width="22.7109375" style="684" customWidth="1"/>
    <col min="10499" max="10499" width="16.140625" style="684" customWidth="1"/>
    <col min="10500" max="10500" width="12.7109375" style="684" customWidth="1"/>
    <col min="10501" max="10501" width="9.140625" style="684" customWidth="1"/>
    <col min="10502" max="10506" width="9.140625" style="684"/>
    <col min="10507" max="10507" width="9" style="684" customWidth="1"/>
    <col min="10508" max="10749" width="9.140625" style="684"/>
    <col min="10750" max="10750" width="12" style="684" customWidth="1"/>
    <col min="10751" max="10751" width="54.140625" style="684" customWidth="1"/>
    <col min="10752" max="10752" width="21.28515625" style="684" customWidth="1"/>
    <col min="10753" max="10753" width="22" style="684" customWidth="1"/>
    <col min="10754" max="10754" width="22.7109375" style="684" customWidth="1"/>
    <col min="10755" max="10755" width="16.140625" style="684" customWidth="1"/>
    <col min="10756" max="10756" width="12.7109375" style="684" customWidth="1"/>
    <col min="10757" max="10757" width="9.140625" style="684" customWidth="1"/>
    <col min="10758" max="10762" width="9.140625" style="684"/>
    <col min="10763" max="10763" width="9" style="684" customWidth="1"/>
    <col min="10764" max="11005" width="9.140625" style="684"/>
    <col min="11006" max="11006" width="12" style="684" customWidth="1"/>
    <col min="11007" max="11007" width="54.140625" style="684" customWidth="1"/>
    <col min="11008" max="11008" width="21.28515625" style="684" customWidth="1"/>
    <col min="11009" max="11009" width="22" style="684" customWidth="1"/>
    <col min="11010" max="11010" width="22.7109375" style="684" customWidth="1"/>
    <col min="11011" max="11011" width="16.140625" style="684" customWidth="1"/>
    <col min="11012" max="11012" width="12.7109375" style="684" customWidth="1"/>
    <col min="11013" max="11013" width="9.140625" style="684" customWidth="1"/>
    <col min="11014" max="11018" width="9.140625" style="684"/>
    <col min="11019" max="11019" width="9" style="684" customWidth="1"/>
    <col min="11020" max="11261" width="9.140625" style="684"/>
    <col min="11262" max="11262" width="12" style="684" customWidth="1"/>
    <col min="11263" max="11263" width="54.140625" style="684" customWidth="1"/>
    <col min="11264" max="11264" width="21.28515625" style="684" customWidth="1"/>
    <col min="11265" max="11265" width="22" style="684" customWidth="1"/>
    <col min="11266" max="11266" width="22.7109375" style="684" customWidth="1"/>
    <col min="11267" max="11267" width="16.140625" style="684" customWidth="1"/>
    <col min="11268" max="11268" width="12.7109375" style="684" customWidth="1"/>
    <col min="11269" max="11269" width="9.140625" style="684" customWidth="1"/>
    <col min="11270" max="11274" width="9.140625" style="684"/>
    <col min="11275" max="11275" width="9" style="684" customWidth="1"/>
    <col min="11276" max="11517" width="9.140625" style="684"/>
    <col min="11518" max="11518" width="12" style="684" customWidth="1"/>
    <col min="11519" max="11519" width="54.140625" style="684" customWidth="1"/>
    <col min="11520" max="11520" width="21.28515625" style="684" customWidth="1"/>
    <col min="11521" max="11521" width="22" style="684" customWidth="1"/>
    <col min="11522" max="11522" width="22.7109375" style="684" customWidth="1"/>
    <col min="11523" max="11523" width="16.140625" style="684" customWidth="1"/>
    <col min="11524" max="11524" width="12.7109375" style="684" customWidth="1"/>
    <col min="11525" max="11525" width="9.140625" style="684" customWidth="1"/>
    <col min="11526" max="11530" width="9.140625" style="684"/>
    <col min="11531" max="11531" width="9" style="684" customWidth="1"/>
    <col min="11532" max="11773" width="9.140625" style="684"/>
    <col min="11774" max="11774" width="12" style="684" customWidth="1"/>
    <col min="11775" max="11775" width="54.140625" style="684" customWidth="1"/>
    <col min="11776" max="11776" width="21.28515625" style="684" customWidth="1"/>
    <col min="11777" max="11777" width="22" style="684" customWidth="1"/>
    <col min="11778" max="11778" width="22.7109375" style="684" customWidth="1"/>
    <col min="11779" max="11779" width="16.140625" style="684" customWidth="1"/>
    <col min="11780" max="11780" width="12.7109375" style="684" customWidth="1"/>
    <col min="11781" max="11781" width="9.140625" style="684" customWidth="1"/>
    <col min="11782" max="11786" width="9.140625" style="684"/>
    <col min="11787" max="11787" width="9" style="684" customWidth="1"/>
    <col min="11788" max="12029" width="9.140625" style="684"/>
    <col min="12030" max="12030" width="12" style="684" customWidth="1"/>
    <col min="12031" max="12031" width="54.140625" style="684" customWidth="1"/>
    <col min="12032" max="12032" width="21.28515625" style="684" customWidth="1"/>
    <col min="12033" max="12033" width="22" style="684" customWidth="1"/>
    <col min="12034" max="12034" width="22.7109375" style="684" customWidth="1"/>
    <col min="12035" max="12035" width="16.140625" style="684" customWidth="1"/>
    <col min="12036" max="12036" width="12.7109375" style="684" customWidth="1"/>
    <col min="12037" max="12037" width="9.140625" style="684" customWidth="1"/>
    <col min="12038" max="12042" width="9.140625" style="684"/>
    <col min="12043" max="12043" width="9" style="684" customWidth="1"/>
    <col min="12044" max="12285" width="9.140625" style="684"/>
    <col min="12286" max="12286" width="12" style="684" customWidth="1"/>
    <col min="12287" max="12287" width="54.140625" style="684" customWidth="1"/>
    <col min="12288" max="12288" width="21.28515625" style="684" customWidth="1"/>
    <col min="12289" max="12289" width="22" style="684" customWidth="1"/>
    <col min="12290" max="12290" width="22.7109375" style="684" customWidth="1"/>
    <col min="12291" max="12291" width="16.140625" style="684" customWidth="1"/>
    <col min="12292" max="12292" width="12.7109375" style="684" customWidth="1"/>
    <col min="12293" max="12293" width="9.140625" style="684" customWidth="1"/>
    <col min="12294" max="12298" width="9.140625" style="684"/>
    <col min="12299" max="12299" width="9" style="684" customWidth="1"/>
    <col min="12300" max="12541" width="9.140625" style="684"/>
    <col min="12542" max="12542" width="12" style="684" customWidth="1"/>
    <col min="12543" max="12543" width="54.140625" style="684" customWidth="1"/>
    <col min="12544" max="12544" width="21.28515625" style="684" customWidth="1"/>
    <col min="12545" max="12545" width="22" style="684" customWidth="1"/>
    <col min="12546" max="12546" width="22.7109375" style="684" customWidth="1"/>
    <col min="12547" max="12547" width="16.140625" style="684" customWidth="1"/>
    <col min="12548" max="12548" width="12.7109375" style="684" customWidth="1"/>
    <col min="12549" max="12549" width="9.140625" style="684" customWidth="1"/>
    <col min="12550" max="12554" width="9.140625" style="684"/>
    <col min="12555" max="12555" width="9" style="684" customWidth="1"/>
    <col min="12556" max="12797" width="9.140625" style="684"/>
    <col min="12798" max="12798" width="12" style="684" customWidth="1"/>
    <col min="12799" max="12799" width="54.140625" style="684" customWidth="1"/>
    <col min="12800" max="12800" width="21.28515625" style="684" customWidth="1"/>
    <col min="12801" max="12801" width="22" style="684" customWidth="1"/>
    <col min="12802" max="12802" width="22.7109375" style="684" customWidth="1"/>
    <col min="12803" max="12803" width="16.140625" style="684" customWidth="1"/>
    <col min="12804" max="12804" width="12.7109375" style="684" customWidth="1"/>
    <col min="12805" max="12805" width="9.140625" style="684" customWidth="1"/>
    <col min="12806" max="12810" width="9.140625" style="684"/>
    <col min="12811" max="12811" width="9" style="684" customWidth="1"/>
    <col min="12812" max="13053" width="9.140625" style="684"/>
    <col min="13054" max="13054" width="12" style="684" customWidth="1"/>
    <col min="13055" max="13055" width="54.140625" style="684" customWidth="1"/>
    <col min="13056" max="13056" width="21.28515625" style="684" customWidth="1"/>
    <col min="13057" max="13057" width="22" style="684" customWidth="1"/>
    <col min="13058" max="13058" width="22.7109375" style="684" customWidth="1"/>
    <col min="13059" max="13059" width="16.140625" style="684" customWidth="1"/>
    <col min="13060" max="13060" width="12.7109375" style="684" customWidth="1"/>
    <col min="13061" max="13061" width="9.140625" style="684" customWidth="1"/>
    <col min="13062" max="13066" width="9.140625" style="684"/>
    <col min="13067" max="13067" width="9" style="684" customWidth="1"/>
    <col min="13068" max="13309" width="9.140625" style="684"/>
    <col min="13310" max="13310" width="12" style="684" customWidth="1"/>
    <col min="13311" max="13311" width="54.140625" style="684" customWidth="1"/>
    <col min="13312" max="13312" width="21.28515625" style="684" customWidth="1"/>
    <col min="13313" max="13313" width="22" style="684" customWidth="1"/>
    <col min="13314" max="13314" width="22.7109375" style="684" customWidth="1"/>
    <col min="13315" max="13315" width="16.140625" style="684" customWidth="1"/>
    <col min="13316" max="13316" width="12.7109375" style="684" customWidth="1"/>
    <col min="13317" max="13317" width="9.140625" style="684" customWidth="1"/>
    <col min="13318" max="13322" width="9.140625" style="684"/>
    <col min="13323" max="13323" width="9" style="684" customWidth="1"/>
    <col min="13324" max="13565" width="9.140625" style="684"/>
    <col min="13566" max="13566" width="12" style="684" customWidth="1"/>
    <col min="13567" max="13567" width="54.140625" style="684" customWidth="1"/>
    <col min="13568" max="13568" width="21.28515625" style="684" customWidth="1"/>
    <col min="13569" max="13569" width="22" style="684" customWidth="1"/>
    <col min="13570" max="13570" width="22.7109375" style="684" customWidth="1"/>
    <col min="13571" max="13571" width="16.140625" style="684" customWidth="1"/>
    <col min="13572" max="13572" width="12.7109375" style="684" customWidth="1"/>
    <col min="13573" max="13573" width="9.140625" style="684" customWidth="1"/>
    <col min="13574" max="13578" width="9.140625" style="684"/>
    <col min="13579" max="13579" width="9" style="684" customWidth="1"/>
    <col min="13580" max="13821" width="9.140625" style="684"/>
    <col min="13822" max="13822" width="12" style="684" customWidth="1"/>
    <col min="13823" max="13823" width="54.140625" style="684" customWidth="1"/>
    <col min="13824" max="13824" width="21.28515625" style="684" customWidth="1"/>
    <col min="13825" max="13825" width="22" style="684" customWidth="1"/>
    <col min="13826" max="13826" width="22.7109375" style="684" customWidth="1"/>
    <col min="13827" max="13827" width="16.140625" style="684" customWidth="1"/>
    <col min="13828" max="13828" width="12.7109375" style="684" customWidth="1"/>
    <col min="13829" max="13829" width="9.140625" style="684" customWidth="1"/>
    <col min="13830" max="13834" width="9.140625" style="684"/>
    <col min="13835" max="13835" width="9" style="684" customWidth="1"/>
    <col min="13836" max="14077" width="9.140625" style="684"/>
    <col min="14078" max="14078" width="12" style="684" customWidth="1"/>
    <col min="14079" max="14079" width="54.140625" style="684" customWidth="1"/>
    <col min="14080" max="14080" width="21.28515625" style="684" customWidth="1"/>
    <col min="14081" max="14081" width="22" style="684" customWidth="1"/>
    <col min="14082" max="14082" width="22.7109375" style="684" customWidth="1"/>
    <col min="14083" max="14083" width="16.140625" style="684" customWidth="1"/>
    <col min="14084" max="14084" width="12.7109375" style="684" customWidth="1"/>
    <col min="14085" max="14085" width="9.140625" style="684" customWidth="1"/>
    <col min="14086" max="14090" width="9.140625" style="684"/>
    <col min="14091" max="14091" width="9" style="684" customWidth="1"/>
    <col min="14092" max="14333" width="9.140625" style="684"/>
    <col min="14334" max="14334" width="12" style="684" customWidth="1"/>
    <col min="14335" max="14335" width="54.140625" style="684" customWidth="1"/>
    <col min="14336" max="14336" width="21.28515625" style="684" customWidth="1"/>
    <col min="14337" max="14337" width="22" style="684" customWidth="1"/>
    <col min="14338" max="14338" width="22.7109375" style="684" customWidth="1"/>
    <col min="14339" max="14339" width="16.140625" style="684" customWidth="1"/>
    <col min="14340" max="14340" width="12.7109375" style="684" customWidth="1"/>
    <col min="14341" max="14341" width="9.140625" style="684" customWidth="1"/>
    <col min="14342" max="14346" width="9.140625" style="684"/>
    <col min="14347" max="14347" width="9" style="684" customWidth="1"/>
    <col min="14348" max="14589" width="9.140625" style="684"/>
    <col min="14590" max="14590" width="12" style="684" customWidth="1"/>
    <col min="14591" max="14591" width="54.140625" style="684" customWidth="1"/>
    <col min="14592" max="14592" width="21.28515625" style="684" customWidth="1"/>
    <col min="14593" max="14593" width="22" style="684" customWidth="1"/>
    <col min="14594" max="14594" width="22.7109375" style="684" customWidth="1"/>
    <col min="14595" max="14595" width="16.140625" style="684" customWidth="1"/>
    <col min="14596" max="14596" width="12.7109375" style="684" customWidth="1"/>
    <col min="14597" max="14597" width="9.140625" style="684" customWidth="1"/>
    <col min="14598" max="14602" width="9.140625" style="684"/>
    <col min="14603" max="14603" width="9" style="684" customWidth="1"/>
    <col min="14604" max="14845" width="9.140625" style="684"/>
    <col min="14846" max="14846" width="12" style="684" customWidth="1"/>
    <col min="14847" max="14847" width="54.140625" style="684" customWidth="1"/>
    <col min="14848" max="14848" width="21.28515625" style="684" customWidth="1"/>
    <col min="14849" max="14849" width="22" style="684" customWidth="1"/>
    <col min="14850" max="14850" width="22.7109375" style="684" customWidth="1"/>
    <col min="14851" max="14851" width="16.140625" style="684" customWidth="1"/>
    <col min="14852" max="14852" width="12.7109375" style="684" customWidth="1"/>
    <col min="14853" max="14853" width="9.140625" style="684" customWidth="1"/>
    <col min="14854" max="14858" width="9.140625" style="684"/>
    <col min="14859" max="14859" width="9" style="684" customWidth="1"/>
    <col min="14860" max="15101" width="9.140625" style="684"/>
    <col min="15102" max="15102" width="12" style="684" customWidth="1"/>
    <col min="15103" max="15103" width="54.140625" style="684" customWidth="1"/>
    <col min="15104" max="15104" width="21.28515625" style="684" customWidth="1"/>
    <col min="15105" max="15105" width="22" style="684" customWidth="1"/>
    <col min="15106" max="15106" width="22.7109375" style="684" customWidth="1"/>
    <col min="15107" max="15107" width="16.140625" style="684" customWidth="1"/>
    <col min="15108" max="15108" width="12.7109375" style="684" customWidth="1"/>
    <col min="15109" max="15109" width="9.140625" style="684" customWidth="1"/>
    <col min="15110" max="15114" width="9.140625" style="684"/>
    <col min="15115" max="15115" width="9" style="684" customWidth="1"/>
    <col min="15116" max="15357" width="9.140625" style="684"/>
    <col min="15358" max="15358" width="12" style="684" customWidth="1"/>
    <col min="15359" max="15359" width="54.140625" style="684" customWidth="1"/>
    <col min="15360" max="15360" width="21.28515625" style="684" customWidth="1"/>
    <col min="15361" max="15361" width="22" style="684" customWidth="1"/>
    <col min="15362" max="15362" width="22.7109375" style="684" customWidth="1"/>
    <col min="15363" max="15363" width="16.140625" style="684" customWidth="1"/>
    <col min="15364" max="15364" width="12.7109375" style="684" customWidth="1"/>
    <col min="15365" max="15365" width="9.140625" style="684" customWidth="1"/>
    <col min="15366" max="15370" width="9.140625" style="684"/>
    <col min="15371" max="15371" width="9" style="684" customWidth="1"/>
    <col min="15372" max="15613" width="9.140625" style="684"/>
    <col min="15614" max="15614" width="12" style="684" customWidth="1"/>
    <col min="15615" max="15615" width="54.140625" style="684" customWidth="1"/>
    <col min="15616" max="15616" width="21.28515625" style="684" customWidth="1"/>
    <col min="15617" max="15617" width="22" style="684" customWidth="1"/>
    <col min="15618" max="15618" width="22.7109375" style="684" customWidth="1"/>
    <col min="15619" max="15619" width="16.140625" style="684" customWidth="1"/>
    <col min="15620" max="15620" width="12.7109375" style="684" customWidth="1"/>
    <col min="15621" max="15621" width="9.140625" style="684" customWidth="1"/>
    <col min="15622" max="15626" width="9.140625" style="684"/>
    <col min="15627" max="15627" width="9" style="684" customWidth="1"/>
    <col min="15628" max="15869" width="9.140625" style="684"/>
    <col min="15870" max="15870" width="12" style="684" customWidth="1"/>
    <col min="15871" max="15871" width="54.140625" style="684" customWidth="1"/>
    <col min="15872" max="15872" width="21.28515625" style="684" customWidth="1"/>
    <col min="15873" max="15873" width="22" style="684" customWidth="1"/>
    <col min="15874" max="15874" width="22.7109375" style="684" customWidth="1"/>
    <col min="15875" max="15875" width="16.140625" style="684" customWidth="1"/>
    <col min="15876" max="15876" width="12.7109375" style="684" customWidth="1"/>
    <col min="15877" max="15877" width="9.140625" style="684" customWidth="1"/>
    <col min="15878" max="15882" width="9.140625" style="684"/>
    <col min="15883" max="15883" width="9" style="684" customWidth="1"/>
    <col min="15884" max="16125" width="9.140625" style="684"/>
    <col min="16126" max="16126" width="12" style="684" customWidth="1"/>
    <col min="16127" max="16127" width="54.140625" style="684" customWidth="1"/>
    <col min="16128" max="16128" width="21.28515625" style="684" customWidth="1"/>
    <col min="16129" max="16129" width="22" style="684" customWidth="1"/>
    <col min="16130" max="16130" width="22.7109375" style="684" customWidth="1"/>
    <col min="16131" max="16131" width="16.140625" style="684" customWidth="1"/>
    <col min="16132" max="16132" width="12.7109375" style="684" customWidth="1"/>
    <col min="16133" max="16133" width="9.140625" style="684" customWidth="1"/>
    <col min="16134" max="16138" width="9.140625" style="684"/>
    <col min="16139" max="16139" width="9" style="684" customWidth="1"/>
    <col min="16140" max="16384" width="9.140625" style="684"/>
  </cols>
  <sheetData>
    <row r="1" spans="2:6" ht="28.5" customHeight="1">
      <c r="B1" s="682"/>
      <c r="C1" s="683"/>
      <c r="D1" s="683"/>
    </row>
    <row r="2" spans="2:6" ht="28.5" customHeight="1">
      <c r="B2" s="685" t="s">
        <v>347</v>
      </c>
      <c r="C2" s="685"/>
      <c r="D2" s="685"/>
      <c r="E2" s="686"/>
    </row>
    <row r="3" spans="2:6" ht="21.75" customHeight="1" thickBot="1">
      <c r="B3" s="687" t="s">
        <v>348</v>
      </c>
      <c r="C3" s="687"/>
      <c r="D3" s="687"/>
      <c r="E3" s="687"/>
    </row>
    <row r="4" spans="2:6" ht="21" customHeight="1" thickBot="1">
      <c r="B4" s="1024" t="s">
        <v>349</v>
      </c>
      <c r="C4" s="1025"/>
      <c r="D4" s="1025"/>
      <c r="E4" s="1026"/>
    </row>
    <row r="5" spans="2:6" ht="21" customHeight="1" thickBot="1">
      <c r="B5" s="688" t="s">
        <v>350</v>
      </c>
      <c r="C5" s="689" t="s">
        <v>351</v>
      </c>
      <c r="D5" s="690" t="s">
        <v>352</v>
      </c>
      <c r="E5" s="691"/>
      <c r="F5" s="692"/>
    </row>
    <row r="6" spans="2:6" ht="30" customHeight="1" thickBot="1">
      <c r="B6" s="693" t="s">
        <v>189</v>
      </c>
      <c r="C6" s="694" t="s">
        <v>195</v>
      </c>
      <c r="D6" s="695" t="s">
        <v>195</v>
      </c>
      <c r="E6" s="696" t="s">
        <v>353</v>
      </c>
      <c r="F6" s="697"/>
    </row>
    <row r="7" spans="2:6" ht="21" customHeight="1">
      <c r="B7" s="698" t="s">
        <v>354</v>
      </c>
      <c r="C7" s="699">
        <v>4829.143</v>
      </c>
      <c r="D7" s="700">
        <v>4515.7749999999996</v>
      </c>
      <c r="E7" s="701">
        <v>6.9394068570732683</v>
      </c>
      <c r="F7" s="702"/>
    </row>
    <row r="8" spans="2:6" ht="21" customHeight="1">
      <c r="B8" s="703" t="s">
        <v>355</v>
      </c>
      <c r="C8" s="704">
        <v>4768.9889999999996</v>
      </c>
      <c r="D8" s="705">
        <v>4515.7749999999996</v>
      </c>
      <c r="E8" s="706">
        <v>5.6073210024857296</v>
      </c>
      <c r="F8" s="702"/>
    </row>
    <row r="9" spans="2:6" ht="21" customHeight="1">
      <c r="B9" s="707" t="s">
        <v>356</v>
      </c>
      <c r="C9" s="708">
        <v>279758.67800000001</v>
      </c>
      <c r="D9" s="709">
        <v>276411.82199999999</v>
      </c>
      <c r="E9" s="706">
        <v>1.2108223070140716</v>
      </c>
      <c r="F9" s="702"/>
    </row>
    <row r="10" spans="2:6" ht="21" customHeight="1" thickBot="1">
      <c r="B10" s="703" t="s">
        <v>355</v>
      </c>
      <c r="C10" s="708">
        <v>199262.86799999999</v>
      </c>
      <c r="D10" s="709">
        <v>195816.503</v>
      </c>
      <c r="E10" s="710">
        <v>1.7599972153521659</v>
      </c>
      <c r="F10" s="702"/>
    </row>
    <row r="11" spans="2:6" ht="29.25" customHeight="1" thickBot="1">
      <c r="B11" s="711" t="s">
        <v>357</v>
      </c>
      <c r="C11" s="712" t="s">
        <v>195</v>
      </c>
      <c r="D11" s="713" t="s">
        <v>195</v>
      </c>
      <c r="E11" s="714" t="s">
        <v>353</v>
      </c>
      <c r="F11" s="702"/>
    </row>
    <row r="12" spans="2:6" ht="21" customHeight="1">
      <c r="B12" s="698" t="s">
        <v>358</v>
      </c>
      <c r="C12" s="715">
        <v>140083.054</v>
      </c>
      <c r="D12" s="700">
        <v>127371.717</v>
      </c>
      <c r="E12" s="716">
        <v>9.979717082717821</v>
      </c>
      <c r="F12" s="702"/>
    </row>
    <row r="13" spans="2:6" ht="21" customHeight="1">
      <c r="B13" s="703" t="s">
        <v>355</v>
      </c>
      <c r="C13" s="717">
        <v>140083.054</v>
      </c>
      <c r="D13" s="705">
        <v>127371.717</v>
      </c>
      <c r="E13" s="718">
        <v>9.979717082717821</v>
      </c>
      <c r="F13" s="702"/>
    </row>
    <row r="14" spans="2:6" ht="21" customHeight="1">
      <c r="B14" s="707" t="s">
        <v>359</v>
      </c>
      <c r="C14" s="719">
        <v>429449.73300000001</v>
      </c>
      <c r="D14" s="709">
        <v>396231.66800000001</v>
      </c>
      <c r="E14" s="718">
        <v>8.3834957381548829</v>
      </c>
      <c r="F14" s="702"/>
    </row>
    <row r="15" spans="2:6" ht="21" customHeight="1" thickBot="1">
      <c r="B15" s="720" t="s">
        <v>355</v>
      </c>
      <c r="C15" s="721">
        <v>429321.95</v>
      </c>
      <c r="D15" s="722">
        <v>396093.462</v>
      </c>
      <c r="E15" s="723">
        <v>8.3890523797638483</v>
      </c>
      <c r="F15" s="702"/>
    </row>
    <row r="16" spans="2:6" ht="21" customHeight="1" thickBot="1">
      <c r="B16" s="724" t="s">
        <v>360</v>
      </c>
      <c r="C16" s="725"/>
      <c r="D16" s="725"/>
      <c r="E16" s="726"/>
      <c r="F16" s="702"/>
    </row>
    <row r="17" spans="2:6" ht="21" customHeight="1" thickBot="1">
      <c r="B17" s="727"/>
      <c r="C17" s="728" t="s">
        <v>189</v>
      </c>
      <c r="D17" s="729" t="s">
        <v>357</v>
      </c>
      <c r="E17" s="730"/>
    </row>
    <row r="18" spans="2:6" ht="21" customHeight="1">
      <c r="B18" s="731" t="s">
        <v>361</v>
      </c>
      <c r="C18" s="732">
        <f>C8/C7*100</f>
        <v>98.75435455110771</v>
      </c>
      <c r="D18" s="733">
        <f>C13/C12*100</f>
        <v>100</v>
      </c>
      <c r="E18" s="734"/>
    </row>
    <row r="19" spans="2:6" ht="21" customHeight="1" thickBot="1">
      <c r="B19" s="735" t="s">
        <v>362</v>
      </c>
      <c r="C19" s="736">
        <f>C10/C9*100</f>
        <v>71.226697746977479</v>
      </c>
      <c r="D19" s="737">
        <f>C15/C14*100</f>
        <v>99.97024494598999</v>
      </c>
      <c r="E19" s="730"/>
    </row>
    <row r="20" spans="2:6" ht="21" customHeight="1" thickBot="1">
      <c r="B20" s="738"/>
      <c r="C20" s="739"/>
      <c r="D20" s="739"/>
      <c r="E20" s="730"/>
    </row>
    <row r="21" spans="2:6" ht="21" customHeight="1" thickBot="1">
      <c r="B21" s="1027" t="s">
        <v>363</v>
      </c>
      <c r="C21" s="1028"/>
      <c r="D21" s="1029"/>
      <c r="E21" s="740"/>
    </row>
    <row r="22" spans="2:6" ht="21" customHeight="1" thickBot="1">
      <c r="B22" s="741" t="s">
        <v>364</v>
      </c>
      <c r="C22" s="742" t="str">
        <f>C5</f>
        <v>I-VII 2018 Rok</v>
      </c>
      <c r="D22" s="743" t="str">
        <f>D5</f>
        <v>I-VII 2017 Rok</v>
      </c>
    </row>
    <row r="23" spans="2:6" ht="21" customHeight="1">
      <c r="B23" s="744" t="s">
        <v>365</v>
      </c>
      <c r="C23" s="745">
        <v>-135253.91099999999</v>
      </c>
      <c r="D23" s="746">
        <v>-122855.94200000001</v>
      </c>
      <c r="E23" s="747"/>
      <c r="F23" s="702"/>
    </row>
    <row r="24" spans="2:6" ht="21" customHeight="1">
      <c r="B24" s="748" t="s">
        <v>355</v>
      </c>
      <c r="C24" s="749">
        <v>-135314.065</v>
      </c>
      <c r="D24" s="750">
        <v>-122855.94200000001</v>
      </c>
      <c r="E24" s="747"/>
      <c r="F24" s="702"/>
    </row>
    <row r="25" spans="2:6" ht="21" customHeight="1">
      <c r="B25" s="751" t="s">
        <v>366</v>
      </c>
      <c r="C25" s="749">
        <v>-149691.05499999999</v>
      </c>
      <c r="D25" s="750">
        <v>-119819.84600000002</v>
      </c>
      <c r="E25" s="747"/>
      <c r="F25" s="702"/>
    </row>
    <row r="26" spans="2:6" ht="21" customHeight="1" thickBot="1">
      <c r="B26" s="752" t="s">
        <v>355</v>
      </c>
      <c r="C26" s="753">
        <v>-230059.08200000002</v>
      </c>
      <c r="D26" s="754">
        <v>-200276.959</v>
      </c>
      <c r="E26" s="747"/>
      <c r="F26" s="702"/>
    </row>
    <row r="27" spans="2:6" ht="21" customHeight="1">
      <c r="B27" s="686" t="s">
        <v>367</v>
      </c>
      <c r="C27" s="686"/>
      <c r="D27" s="686"/>
      <c r="E27" s="686"/>
      <c r="F27" s="702"/>
    </row>
    <row r="28" spans="2:6" ht="21" customHeight="1">
      <c r="B28" s="755" t="s">
        <v>348</v>
      </c>
      <c r="C28" s="756"/>
      <c r="D28" s="756"/>
    </row>
    <row r="29" spans="2:6" ht="11.25" customHeight="1" thickBot="1"/>
    <row r="30" spans="2:6" ht="18" customHeight="1" thickBot="1">
      <c r="B30" s="1024" t="s">
        <v>192</v>
      </c>
      <c r="C30" s="1025"/>
      <c r="D30" s="1026"/>
    </row>
    <row r="31" spans="2:6" ht="18" customHeight="1" thickBot="1">
      <c r="B31" s="688" t="s">
        <v>350</v>
      </c>
      <c r="C31" s="757" t="s">
        <v>351</v>
      </c>
      <c r="D31" s="690" t="s">
        <v>352</v>
      </c>
    </row>
    <row r="32" spans="2:6" ht="18" customHeight="1" thickBot="1">
      <c r="B32" s="711" t="s">
        <v>189</v>
      </c>
      <c r="C32" s="758" t="s">
        <v>195</v>
      </c>
      <c r="D32" s="759" t="s">
        <v>195</v>
      </c>
    </row>
    <row r="33" spans="2:5" ht="18" customHeight="1">
      <c r="B33" s="760" t="s">
        <v>368</v>
      </c>
      <c r="C33" s="761">
        <v>6857.3249999999998</v>
      </c>
      <c r="D33" s="762">
        <v>6709.473</v>
      </c>
      <c r="E33" s="702"/>
    </row>
    <row r="34" spans="2:5" ht="18" customHeight="1">
      <c r="B34" s="763" t="s">
        <v>355</v>
      </c>
      <c r="C34" s="764">
        <v>6659.3879999999999</v>
      </c>
      <c r="D34" s="765">
        <v>6709.473</v>
      </c>
      <c r="E34" s="702"/>
    </row>
    <row r="35" spans="2:5" ht="18" customHeight="1">
      <c r="B35" s="766" t="s">
        <v>369</v>
      </c>
      <c r="C35" s="767">
        <v>497847.40600000002</v>
      </c>
      <c r="D35" s="768">
        <v>567370.69200000004</v>
      </c>
      <c r="E35" s="702"/>
    </row>
    <row r="36" spans="2:5" ht="18" customHeight="1" thickBot="1">
      <c r="B36" s="763" t="s">
        <v>355</v>
      </c>
      <c r="C36" s="767">
        <v>349999.473</v>
      </c>
      <c r="D36" s="768">
        <v>386633.53100000002</v>
      </c>
      <c r="E36" s="702"/>
    </row>
    <row r="37" spans="2:5" ht="18" customHeight="1" thickBot="1">
      <c r="B37" s="711" t="s">
        <v>357</v>
      </c>
      <c r="C37" s="758" t="s">
        <v>195</v>
      </c>
      <c r="D37" s="759" t="s">
        <v>195</v>
      </c>
      <c r="E37" s="702"/>
    </row>
    <row r="38" spans="2:5" ht="18" customHeight="1">
      <c r="B38" s="760" t="s">
        <v>368</v>
      </c>
      <c r="C38" s="761">
        <v>280075.38299999997</v>
      </c>
      <c r="D38" s="762">
        <v>309809.28999999998</v>
      </c>
      <c r="E38" s="702"/>
    </row>
    <row r="39" spans="2:5" ht="18" customHeight="1">
      <c r="B39" s="763" t="s">
        <v>355</v>
      </c>
      <c r="C39" s="764">
        <v>280075.38299999997</v>
      </c>
      <c r="D39" s="765">
        <v>309809.28999999998</v>
      </c>
      <c r="E39" s="702"/>
    </row>
    <row r="40" spans="2:5" ht="18" customHeight="1">
      <c r="B40" s="766" t="s">
        <v>370</v>
      </c>
      <c r="C40" s="767">
        <v>810849.64899999998</v>
      </c>
      <c r="D40" s="768">
        <v>830369.245</v>
      </c>
      <c r="E40" s="702"/>
    </row>
    <row r="41" spans="2:5" ht="18" customHeight="1" thickBot="1">
      <c r="B41" s="769" t="s">
        <v>355</v>
      </c>
      <c r="C41" s="770">
        <v>810512.853</v>
      </c>
      <c r="D41" s="771">
        <v>830021.69299999997</v>
      </c>
      <c r="E41" s="702"/>
    </row>
    <row r="42" spans="2:5" ht="18" customHeight="1" thickBot="1">
      <c r="B42" s="772"/>
      <c r="C42" s="772"/>
      <c r="D42" s="772"/>
    </row>
    <row r="43" spans="2:5" ht="18" customHeight="1" thickBot="1">
      <c r="B43" s="1030" t="s">
        <v>371</v>
      </c>
      <c r="C43" s="1031"/>
      <c r="D43" s="1032"/>
      <c r="E43" s="773"/>
    </row>
    <row r="44" spans="2:5" ht="18" customHeight="1" thickBot="1">
      <c r="B44" s="774" t="s">
        <v>192</v>
      </c>
      <c r="C44" s="757" t="s">
        <v>351</v>
      </c>
      <c r="D44" s="690" t="s">
        <v>352</v>
      </c>
    </row>
    <row r="45" spans="2:5" ht="18" customHeight="1">
      <c r="B45" s="760" t="s">
        <v>368</v>
      </c>
      <c r="C45" s="761">
        <v>-273218.05799999996</v>
      </c>
      <c r="D45" s="762">
        <v>-303099.81699999998</v>
      </c>
      <c r="E45" s="702"/>
    </row>
    <row r="46" spans="2:5" ht="18" customHeight="1">
      <c r="B46" s="763" t="s">
        <v>355</v>
      </c>
      <c r="C46" s="764">
        <v>-273415.995</v>
      </c>
      <c r="D46" s="765">
        <v>-303099.81699999998</v>
      </c>
      <c r="E46" s="702"/>
    </row>
    <row r="47" spans="2:5" ht="18" customHeight="1">
      <c r="B47" s="766" t="s">
        <v>369</v>
      </c>
      <c r="C47" s="767">
        <v>-313002.24299999996</v>
      </c>
      <c r="D47" s="765">
        <v>-262998.55299999996</v>
      </c>
      <c r="E47" s="702"/>
    </row>
    <row r="48" spans="2:5" ht="18" customHeight="1" thickBot="1">
      <c r="B48" s="769" t="s">
        <v>355</v>
      </c>
      <c r="C48" s="770">
        <v>-460513.38</v>
      </c>
      <c r="D48" s="775">
        <v>-443388.16199999995</v>
      </c>
      <c r="E48" s="702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F19" workbookViewId="0">
      <selection activeCell="J8" sqref="J8"/>
    </sheetView>
  </sheetViews>
  <sheetFormatPr defaultRowHeight="12.75"/>
  <cols>
    <col min="1" max="1" width="14.42578125" customWidth="1"/>
    <col min="2" max="9" width="12.42578125" customWidth="1"/>
    <col min="12" max="12" width="43.5703125" customWidth="1"/>
    <col min="13" max="13" width="16.85546875" customWidth="1"/>
    <col min="14" max="14" width="22.28515625" customWidth="1"/>
  </cols>
  <sheetData>
    <row r="1" spans="1:14" ht="17.25" customHeight="1">
      <c r="A1" s="444" t="s">
        <v>231</v>
      </c>
      <c r="B1" s="445"/>
      <c r="C1" s="445"/>
      <c r="D1" s="445"/>
      <c r="E1" s="446" t="s">
        <v>341</v>
      </c>
      <c r="F1" s="445"/>
      <c r="G1" s="3"/>
      <c r="H1" s="146"/>
      <c r="I1" s="146"/>
    </row>
    <row r="2" spans="1:14" ht="15" customHeight="1" thickBot="1">
      <c r="A2" s="30" t="s">
        <v>232</v>
      </c>
      <c r="B2" s="146"/>
      <c r="C2" s="146"/>
      <c r="D2" s="146"/>
      <c r="E2" s="3"/>
      <c r="F2" s="146"/>
      <c r="G2" s="3"/>
      <c r="H2" s="146"/>
      <c r="I2" s="146"/>
    </row>
    <row r="3" spans="1:14" ht="21" thickBot="1">
      <c r="A3" s="447" t="s">
        <v>342</v>
      </c>
      <c r="B3" s="448"/>
      <c r="C3" s="449"/>
      <c r="D3" s="447"/>
      <c r="E3" s="449"/>
      <c r="F3" s="449"/>
      <c r="G3" s="450"/>
      <c r="H3" s="447"/>
      <c r="I3" s="451"/>
    </row>
    <row r="4" spans="1:14" ht="21" customHeight="1" thickBot="1">
      <c r="A4" s="453" t="s">
        <v>2</v>
      </c>
      <c r="B4" s="454" t="s">
        <v>119</v>
      </c>
      <c r="C4" s="455"/>
      <c r="D4" s="455"/>
      <c r="E4" s="456"/>
      <c r="F4" s="457" t="s">
        <v>234</v>
      </c>
      <c r="G4" s="457" t="s">
        <v>4</v>
      </c>
      <c r="H4" s="457" t="s">
        <v>5</v>
      </c>
      <c r="I4" s="458" t="s">
        <v>235</v>
      </c>
      <c r="L4" s="452" t="s">
        <v>233</v>
      </c>
      <c r="M4" s="29"/>
      <c r="N4" s="29"/>
    </row>
    <row r="5" spans="1:14" ht="22.5" customHeight="1" thickBot="1">
      <c r="A5" s="459" t="s">
        <v>6</v>
      </c>
      <c r="B5" s="460" t="s">
        <v>236</v>
      </c>
      <c r="C5" s="461"/>
      <c r="D5" s="462" t="s">
        <v>7</v>
      </c>
      <c r="E5" s="461"/>
      <c r="F5" s="463" t="s">
        <v>237</v>
      </c>
      <c r="G5" s="463" t="s">
        <v>8</v>
      </c>
      <c r="H5" s="463" t="s">
        <v>9</v>
      </c>
      <c r="I5" s="464" t="s">
        <v>238</v>
      </c>
      <c r="L5" s="221"/>
    </row>
    <row r="6" spans="1:14" ht="29.25" customHeight="1" thickBot="1">
      <c r="A6" s="465" t="s">
        <v>137</v>
      </c>
      <c r="B6" s="466" t="s">
        <v>343</v>
      </c>
      <c r="C6" s="466" t="s">
        <v>344</v>
      </c>
      <c r="D6" s="466" t="s">
        <v>343</v>
      </c>
      <c r="E6" s="466" t="s">
        <v>344</v>
      </c>
      <c r="F6" s="467" t="s">
        <v>18</v>
      </c>
      <c r="G6" s="467" t="s">
        <v>10</v>
      </c>
      <c r="H6" s="467" t="s">
        <v>239</v>
      </c>
      <c r="I6" s="468" t="s">
        <v>18</v>
      </c>
      <c r="L6" s="654" t="s">
        <v>117</v>
      </c>
      <c r="M6" s="655"/>
      <c r="N6" s="656"/>
    </row>
    <row r="7" spans="1:14" ht="16.5" customHeight="1" thickBot="1">
      <c r="A7" s="7" t="s">
        <v>11</v>
      </c>
      <c r="B7" s="8"/>
      <c r="C7" s="62"/>
      <c r="D7" s="8"/>
      <c r="E7" s="8"/>
      <c r="F7" s="8"/>
      <c r="G7" s="63"/>
      <c r="H7" s="63"/>
      <c r="I7" s="64"/>
      <c r="L7" s="469" t="s">
        <v>45</v>
      </c>
      <c r="M7" s="470" t="s">
        <v>345</v>
      </c>
      <c r="N7" s="471" t="s">
        <v>346</v>
      </c>
    </row>
    <row r="8" spans="1:14" ht="18.75" customHeight="1" thickBot="1">
      <c r="A8" s="65" t="s">
        <v>108</v>
      </c>
      <c r="B8" s="75">
        <v>6276.5450000000001</v>
      </c>
      <c r="C8" s="60">
        <v>6459.0749999999998</v>
      </c>
      <c r="D8" s="127">
        <v>6153.4754901960787</v>
      </c>
      <c r="E8" s="127">
        <v>6332.4264705882351</v>
      </c>
      <c r="F8" s="147">
        <v>-2.8259464396991794</v>
      </c>
      <c r="G8" s="66">
        <v>61.54</v>
      </c>
      <c r="H8" s="66">
        <v>91.8</v>
      </c>
      <c r="I8" s="39">
        <v>32.049918302505681</v>
      </c>
      <c r="L8" s="472" t="s">
        <v>11</v>
      </c>
      <c r="M8" s="473">
        <v>4.7104314705882349</v>
      </c>
      <c r="N8" s="474">
        <v>4.8426368823529407</v>
      </c>
    </row>
    <row r="9" spans="1:14" ht="15.75">
      <c r="A9" s="65" t="s">
        <v>12</v>
      </c>
      <c r="B9" s="75">
        <v>6182.9229999999998</v>
      </c>
      <c r="C9" s="60">
        <v>6357.9470000000001</v>
      </c>
      <c r="D9" s="127">
        <v>6061.6892156862741</v>
      </c>
      <c r="E9" s="127">
        <v>6233.2813725490196</v>
      </c>
      <c r="F9" s="147">
        <v>-2.75283829827459</v>
      </c>
      <c r="G9" s="66">
        <v>57.77</v>
      </c>
      <c r="H9" s="66">
        <v>93.3</v>
      </c>
      <c r="I9" s="39">
        <v>54.65457741382528</v>
      </c>
      <c r="L9" s="475" t="s">
        <v>46</v>
      </c>
      <c r="M9" s="476">
        <v>4.7444914705882351</v>
      </c>
      <c r="N9" s="477">
        <v>4.8156114117647055</v>
      </c>
    </row>
    <row r="10" spans="1:14" ht="15.75">
      <c r="A10" s="65" t="s">
        <v>13</v>
      </c>
      <c r="B10" s="75">
        <v>5841.1859999999997</v>
      </c>
      <c r="C10" s="60">
        <v>6007.37</v>
      </c>
      <c r="D10" s="127">
        <v>5726.6529411764704</v>
      </c>
      <c r="E10" s="127">
        <v>5889.5784313725489</v>
      </c>
      <c r="F10" s="147">
        <v>-2.7663353514100213</v>
      </c>
      <c r="G10" s="66">
        <v>53.24</v>
      </c>
      <c r="H10" s="66">
        <v>94</v>
      </c>
      <c r="I10" s="39">
        <v>11.606537194593491</v>
      </c>
      <c r="L10" s="478" t="s">
        <v>47</v>
      </c>
      <c r="M10" s="479">
        <v>4.7237113529411765</v>
      </c>
      <c r="N10" s="480">
        <v>4.8806810000000009</v>
      </c>
    </row>
    <row r="11" spans="1:14" ht="15.75">
      <c r="A11" s="65" t="s">
        <v>14</v>
      </c>
      <c r="B11" s="75">
        <v>5492.9930000000004</v>
      </c>
      <c r="C11" s="60">
        <v>5652.5720000000001</v>
      </c>
      <c r="D11" s="127">
        <v>5385.2872549019612</v>
      </c>
      <c r="E11" s="127">
        <v>5541.737254901961</v>
      </c>
      <c r="F11" s="147">
        <v>-2.8231219345812795</v>
      </c>
      <c r="G11" s="66">
        <v>48.24</v>
      </c>
      <c r="H11" s="66">
        <v>94.9</v>
      </c>
      <c r="I11" s="39">
        <v>1.5463234383746296</v>
      </c>
      <c r="L11" s="478" t="s">
        <v>128</v>
      </c>
      <c r="M11" s="479">
        <v>4.7073910000000003</v>
      </c>
      <c r="N11" s="480">
        <v>4.8673376470588234</v>
      </c>
    </row>
    <row r="12" spans="1:14" ht="16.5" thickBot="1">
      <c r="A12" s="65" t="s">
        <v>15</v>
      </c>
      <c r="B12" s="75">
        <v>5035.3609999999999</v>
      </c>
      <c r="C12" s="60">
        <v>5155.7330000000002</v>
      </c>
      <c r="D12" s="127">
        <v>4936.6284313725491</v>
      </c>
      <c r="E12" s="127">
        <v>5054.6401960784315</v>
      </c>
      <c r="F12" s="147">
        <v>-2.3347213674563885</v>
      </c>
      <c r="G12" s="66">
        <v>43.48</v>
      </c>
      <c r="H12" s="66">
        <v>97.2</v>
      </c>
      <c r="I12" s="39">
        <v>0.13148326727200121</v>
      </c>
      <c r="L12" s="481" t="s">
        <v>48</v>
      </c>
      <c r="M12" s="482">
        <v>4.6778534705882358</v>
      </c>
      <c r="N12" s="483">
        <v>4.808095117647059</v>
      </c>
    </row>
    <row r="13" spans="1:14" ht="15">
      <c r="A13" s="65" t="s">
        <v>16</v>
      </c>
      <c r="B13" s="75">
        <v>4671.2349999999997</v>
      </c>
      <c r="C13" s="60">
        <v>4881.8680000000004</v>
      </c>
      <c r="D13" s="127">
        <v>4579.6421568627447</v>
      </c>
      <c r="E13" s="127">
        <v>4786.1450980392156</v>
      </c>
      <c r="F13" s="147">
        <v>-4.3145984283065566</v>
      </c>
      <c r="G13" s="66">
        <v>36.85</v>
      </c>
      <c r="H13" s="66">
        <v>93</v>
      </c>
      <c r="I13" s="39">
        <v>1.1160383428923179E-2</v>
      </c>
    </row>
    <row r="14" spans="1:14" ht="15" thickBot="1">
      <c r="A14" s="67" t="s">
        <v>107</v>
      </c>
      <c r="B14" s="76">
        <v>6159.7950000000001</v>
      </c>
      <c r="C14" s="77">
        <v>6332.6790000000001</v>
      </c>
      <c r="D14" s="148">
        <v>6039.0147058823532</v>
      </c>
      <c r="E14" s="148">
        <v>6208.5088235294115</v>
      </c>
      <c r="F14" s="149">
        <v>-2.730029423566235</v>
      </c>
      <c r="G14" s="68">
        <v>58.28</v>
      </c>
      <c r="H14" s="68">
        <v>92.9</v>
      </c>
      <c r="I14" s="73">
        <v>100</v>
      </c>
    </row>
    <row r="15" spans="1:14" ht="14.25">
      <c r="A15" s="69" t="s">
        <v>46</v>
      </c>
      <c r="B15" s="484"/>
      <c r="C15" s="485"/>
      <c r="D15" s="484"/>
      <c r="E15" s="70"/>
      <c r="F15" s="152"/>
      <c r="G15" s="71"/>
      <c r="H15" s="71"/>
      <c r="I15" s="72"/>
      <c r="L15" s="1" t="s">
        <v>240</v>
      </c>
      <c r="M15" s="1"/>
      <c r="N15" s="1"/>
    </row>
    <row r="16" spans="1:14" ht="15">
      <c r="A16" s="65" t="s">
        <v>108</v>
      </c>
      <c r="B16" s="75">
        <v>6347.2619999999997</v>
      </c>
      <c r="C16" s="60">
        <v>6417.71</v>
      </c>
      <c r="D16" s="127">
        <v>6222.8058823529409</v>
      </c>
      <c r="E16" s="127">
        <v>6291.8725490196075</v>
      </c>
      <c r="F16" s="147">
        <v>-1.0977124239019886</v>
      </c>
      <c r="G16" s="66">
        <v>61.49</v>
      </c>
      <c r="H16" s="66">
        <v>90.5</v>
      </c>
      <c r="I16" s="39">
        <v>30.789395454422614</v>
      </c>
      <c r="L16" s="1" t="s">
        <v>241</v>
      </c>
      <c r="M16" s="1"/>
      <c r="N16" s="1"/>
    </row>
    <row r="17" spans="1:9" ht="15">
      <c r="A17" s="65" t="s">
        <v>12</v>
      </c>
      <c r="B17" s="75">
        <v>6215.7259999999997</v>
      </c>
      <c r="C17" s="60">
        <v>6305.8419999999996</v>
      </c>
      <c r="D17" s="127">
        <v>6093.8490196078428</v>
      </c>
      <c r="E17" s="127">
        <v>6182.1980392156856</v>
      </c>
      <c r="F17" s="147">
        <v>-1.429087503302493</v>
      </c>
      <c r="G17" s="66">
        <v>57.83</v>
      </c>
      <c r="H17" s="66">
        <v>92.4</v>
      </c>
      <c r="I17" s="39">
        <v>56.549018548045652</v>
      </c>
    </row>
    <row r="18" spans="1:9" ht="15">
      <c r="A18" s="65" t="s">
        <v>13</v>
      </c>
      <c r="B18" s="75">
        <v>5851.7740000000003</v>
      </c>
      <c r="C18" s="60">
        <v>6002.32</v>
      </c>
      <c r="D18" s="127">
        <v>5737.0333333333338</v>
      </c>
      <c r="E18" s="127">
        <v>5884.6274509803916</v>
      </c>
      <c r="F18" s="147">
        <v>-2.5081301896599877</v>
      </c>
      <c r="G18" s="66">
        <v>53.26</v>
      </c>
      <c r="H18" s="66">
        <v>93.3</v>
      </c>
      <c r="I18" s="39">
        <v>11.527443720779395</v>
      </c>
    </row>
    <row r="19" spans="1:9" ht="15">
      <c r="A19" s="65" t="s">
        <v>14</v>
      </c>
      <c r="B19" s="75">
        <v>5505.2539999999999</v>
      </c>
      <c r="C19" s="60">
        <v>5695.8519999999999</v>
      </c>
      <c r="D19" s="127">
        <v>5397.3078431372551</v>
      </c>
      <c r="E19" s="127">
        <v>5584.1686274509802</v>
      </c>
      <c r="F19" s="147">
        <v>-3.3462596991635314</v>
      </c>
      <c r="G19" s="66">
        <v>48.35</v>
      </c>
      <c r="H19" s="66">
        <v>94.2</v>
      </c>
      <c r="I19" s="39">
        <v>1.0692826707744418</v>
      </c>
    </row>
    <row r="20" spans="1:9" ht="15">
      <c r="A20" s="65" t="s">
        <v>15</v>
      </c>
      <c r="B20" s="75">
        <v>4946.3310000000001</v>
      </c>
      <c r="C20" s="60">
        <v>5145.7129999999997</v>
      </c>
      <c r="D20" s="127">
        <v>4849.3441176470587</v>
      </c>
      <c r="E20" s="127">
        <v>5044.8166666666666</v>
      </c>
      <c r="F20" s="147">
        <v>-3.8747205683643768</v>
      </c>
      <c r="G20" s="66">
        <v>43.44</v>
      </c>
      <c r="H20" s="66">
        <v>96.3</v>
      </c>
      <c r="I20" s="39">
        <v>5.8103397021863089E-2</v>
      </c>
    </row>
    <row r="21" spans="1:9" ht="15">
      <c r="A21" s="65" t="s">
        <v>16</v>
      </c>
      <c r="B21" s="75">
        <v>4705.47</v>
      </c>
      <c r="C21" s="60">
        <v>4810.6059999999998</v>
      </c>
      <c r="D21" s="127">
        <v>4613.2058823529414</v>
      </c>
      <c r="E21" s="127">
        <v>4716.280392156862</v>
      </c>
      <c r="F21" s="147">
        <v>-2.185504279502406</v>
      </c>
      <c r="G21" s="66">
        <v>37.340000000000003</v>
      </c>
      <c r="H21" s="66">
        <v>96.7</v>
      </c>
      <c r="I21" s="39">
        <v>6.756208956030592E-3</v>
      </c>
    </row>
    <row r="22" spans="1:9" ht="15" thickBot="1">
      <c r="A22" s="67" t="s">
        <v>107</v>
      </c>
      <c r="B22" s="76">
        <v>6204.335</v>
      </c>
      <c r="C22" s="77">
        <v>6297.3379999999997</v>
      </c>
      <c r="D22" s="148">
        <v>6082.6813725490192</v>
      </c>
      <c r="E22" s="148">
        <v>6173.8607843137252</v>
      </c>
      <c r="F22" s="149">
        <v>-1.4768621280928498</v>
      </c>
      <c r="G22" s="68">
        <v>58.32</v>
      </c>
      <c r="H22" s="68">
        <v>91.9</v>
      </c>
      <c r="I22" s="73">
        <v>100</v>
      </c>
    </row>
    <row r="23" spans="1:9" ht="14.25">
      <c r="A23" s="69" t="s">
        <v>47</v>
      </c>
      <c r="B23" s="70"/>
      <c r="C23" s="74"/>
      <c r="D23" s="70"/>
      <c r="E23" s="70"/>
      <c r="F23" s="152"/>
      <c r="G23" s="71"/>
      <c r="H23" s="71"/>
      <c r="I23" s="72"/>
    </row>
    <row r="24" spans="1:9" ht="15">
      <c r="A24" s="65" t="s">
        <v>108</v>
      </c>
      <c r="B24" s="75">
        <v>6280.1819999999998</v>
      </c>
      <c r="C24" s="60">
        <v>6508.4769999999999</v>
      </c>
      <c r="D24" s="127">
        <v>6157.0411764705877</v>
      </c>
      <c r="E24" s="127">
        <v>6380.8598039215685</v>
      </c>
      <c r="F24" s="147">
        <v>-3.5076562458467637</v>
      </c>
      <c r="G24" s="66">
        <v>61.67</v>
      </c>
      <c r="H24" s="66">
        <v>91.9</v>
      </c>
      <c r="I24" s="39">
        <v>36.604497314688913</v>
      </c>
    </row>
    <row r="25" spans="1:9" ht="15">
      <c r="A25" s="65" t="s">
        <v>12</v>
      </c>
      <c r="B25" s="75">
        <v>6202.6639999999998</v>
      </c>
      <c r="C25" s="60">
        <v>6409.4690000000001</v>
      </c>
      <c r="D25" s="127">
        <v>6081.0431372549019</v>
      </c>
      <c r="E25" s="127">
        <v>6283.7931372549019</v>
      </c>
      <c r="F25" s="147">
        <v>-3.2265543370285474</v>
      </c>
      <c r="G25" s="66">
        <v>57.48</v>
      </c>
      <c r="H25" s="66">
        <v>93.8</v>
      </c>
      <c r="I25" s="39">
        <v>51.093959896800875</v>
      </c>
    </row>
    <row r="26" spans="1:9" ht="15">
      <c r="A26" s="65" t="s">
        <v>13</v>
      </c>
      <c r="B26" s="75">
        <v>5811.6549999999997</v>
      </c>
      <c r="C26" s="60">
        <v>6010.2910000000002</v>
      </c>
      <c r="D26" s="127">
        <v>5697.7009803921565</v>
      </c>
      <c r="E26" s="127">
        <v>5892.4421568627449</v>
      </c>
      <c r="F26" s="147">
        <v>-3.3049314916698775</v>
      </c>
      <c r="G26" s="66">
        <v>53.03</v>
      </c>
      <c r="H26" s="66">
        <v>93.8</v>
      </c>
      <c r="I26" s="39">
        <v>10.78884946115943</v>
      </c>
    </row>
    <row r="27" spans="1:9" ht="15">
      <c r="A27" s="65" t="s">
        <v>14</v>
      </c>
      <c r="B27" s="75">
        <v>5500.0860000000002</v>
      </c>
      <c r="C27" s="60">
        <v>5684.0829999999996</v>
      </c>
      <c r="D27" s="127">
        <v>5392.2411764705885</v>
      </c>
      <c r="E27" s="127">
        <v>5572.6303921568624</v>
      </c>
      <c r="F27" s="147">
        <v>-3.2370568832298789</v>
      </c>
      <c r="G27" s="66">
        <v>47.78</v>
      </c>
      <c r="H27" s="66">
        <v>94.5</v>
      </c>
      <c r="I27" s="39">
        <v>1.3843784113573749</v>
      </c>
    </row>
    <row r="28" spans="1:9" ht="15">
      <c r="A28" s="65" t="s">
        <v>15</v>
      </c>
      <c r="B28" s="75">
        <v>5357.1689999999999</v>
      </c>
      <c r="C28" s="60">
        <v>5502.8370000000004</v>
      </c>
      <c r="D28" s="127">
        <v>5252.126470588235</v>
      </c>
      <c r="E28" s="127">
        <v>5394.9382352941184</v>
      </c>
      <c r="F28" s="147">
        <v>-2.6471436460865654</v>
      </c>
      <c r="G28" s="66">
        <v>43.41</v>
      </c>
      <c r="H28" s="66">
        <v>96.3</v>
      </c>
      <c r="I28" s="39">
        <v>0.11053139885145839</v>
      </c>
    </row>
    <row r="29" spans="1:9" ht="15">
      <c r="A29" s="65" t="s">
        <v>16</v>
      </c>
      <c r="B29" s="75">
        <v>5285.8810000000003</v>
      </c>
      <c r="C29" s="60">
        <v>5448.6629999999996</v>
      </c>
      <c r="D29" s="127">
        <v>5182.2362745098044</v>
      </c>
      <c r="E29" s="127">
        <v>5341.8264705882348</v>
      </c>
      <c r="F29" s="147">
        <v>-2.9875585992380009</v>
      </c>
      <c r="G29" s="66">
        <v>35.409999999999997</v>
      </c>
      <c r="H29" s="66">
        <v>96.9</v>
      </c>
      <c r="I29" s="39">
        <v>1.7783517141942564E-2</v>
      </c>
    </row>
    <row r="30" spans="1:9" ht="15" thickBot="1">
      <c r="A30" s="67" t="s">
        <v>107</v>
      </c>
      <c r="B30" s="76">
        <v>6177.1610000000001</v>
      </c>
      <c r="C30" s="77">
        <v>6382.4290000000001</v>
      </c>
      <c r="D30" s="148">
        <v>6056.0401960784311</v>
      </c>
      <c r="E30" s="148">
        <v>6257.2833333333338</v>
      </c>
      <c r="F30" s="149">
        <v>-3.2161423182302542</v>
      </c>
      <c r="G30" s="68">
        <v>58.38</v>
      </c>
      <c r="H30" s="68">
        <v>93.1</v>
      </c>
      <c r="I30" s="73">
        <v>100</v>
      </c>
    </row>
    <row r="31" spans="1:9" ht="14.25">
      <c r="A31" s="69" t="s">
        <v>128</v>
      </c>
      <c r="B31" s="70"/>
      <c r="C31" s="74"/>
      <c r="D31" s="70"/>
      <c r="E31" s="70"/>
      <c r="F31" s="152"/>
      <c r="G31" s="71"/>
      <c r="H31" s="71"/>
      <c r="I31" s="72"/>
    </row>
    <row r="32" spans="1:9" ht="15">
      <c r="A32" s="65" t="s">
        <v>108</v>
      </c>
      <c r="B32" s="75">
        <v>6249.7349999999997</v>
      </c>
      <c r="C32" s="60">
        <v>6489.652</v>
      </c>
      <c r="D32" s="127">
        <v>6127.1911764705874</v>
      </c>
      <c r="E32" s="127">
        <v>6362.4039215686271</v>
      </c>
      <c r="F32" s="147">
        <v>-3.6969162599165619</v>
      </c>
      <c r="G32" s="66">
        <v>61.33</v>
      </c>
      <c r="H32" s="66">
        <v>92.7</v>
      </c>
      <c r="I32" s="39">
        <v>32.157689860576035</v>
      </c>
    </row>
    <row r="33" spans="1:9" ht="15">
      <c r="A33" s="65" t="s">
        <v>12</v>
      </c>
      <c r="B33" s="75">
        <v>6184.3860000000004</v>
      </c>
      <c r="C33" s="60">
        <v>6391.2640000000001</v>
      </c>
      <c r="D33" s="127">
        <v>6063.123529411765</v>
      </c>
      <c r="E33" s="127">
        <v>6265.9450980392157</v>
      </c>
      <c r="F33" s="147">
        <v>-3.2368871008927136</v>
      </c>
      <c r="G33" s="66">
        <v>57.93</v>
      </c>
      <c r="H33" s="66">
        <v>93.6</v>
      </c>
      <c r="I33" s="39">
        <v>54.987049552370401</v>
      </c>
    </row>
    <row r="34" spans="1:9" ht="15">
      <c r="A34" s="65" t="s">
        <v>13</v>
      </c>
      <c r="B34" s="75">
        <v>5883.62</v>
      </c>
      <c r="C34" s="60">
        <v>6030.3220000000001</v>
      </c>
      <c r="D34" s="127">
        <v>5768.2549019607841</v>
      </c>
      <c r="E34" s="127">
        <v>5912.0803921568631</v>
      </c>
      <c r="F34" s="147">
        <v>-2.432739080931337</v>
      </c>
      <c r="G34" s="66">
        <v>53.16</v>
      </c>
      <c r="H34" s="66">
        <v>94</v>
      </c>
      <c r="I34" s="39">
        <v>10.931981343339663</v>
      </c>
    </row>
    <row r="35" spans="1:9" ht="15">
      <c r="A35" s="65" t="s">
        <v>14</v>
      </c>
      <c r="B35" s="75">
        <v>5418.7290000000003</v>
      </c>
      <c r="C35" s="60">
        <v>5575.0519999999997</v>
      </c>
      <c r="D35" s="127">
        <v>5312.4794117647061</v>
      </c>
      <c r="E35" s="127">
        <v>5465.7372549019601</v>
      </c>
      <c r="F35" s="147">
        <v>-2.8039738463425885</v>
      </c>
      <c r="G35" s="66">
        <v>48.18</v>
      </c>
      <c r="H35" s="66">
        <v>95.6</v>
      </c>
      <c r="I35" s="39">
        <v>1.7519425671444389</v>
      </c>
    </row>
    <row r="36" spans="1:9" ht="15">
      <c r="A36" s="65" t="s">
        <v>15</v>
      </c>
      <c r="B36" s="75">
        <v>4724.3339999999998</v>
      </c>
      <c r="C36" s="60">
        <v>4937.2389999999996</v>
      </c>
      <c r="D36" s="127">
        <v>4631.7</v>
      </c>
      <c r="E36" s="127">
        <v>4840.4303921568626</v>
      </c>
      <c r="F36" s="147">
        <v>-4.3122279476444172</v>
      </c>
      <c r="G36" s="66">
        <v>43.41</v>
      </c>
      <c r="H36" s="66">
        <v>96</v>
      </c>
      <c r="I36" s="39">
        <v>0.16782978552856362</v>
      </c>
    </row>
    <row r="37" spans="1:9" ht="15">
      <c r="A37" s="65" t="s">
        <v>16</v>
      </c>
      <c r="B37" s="75">
        <v>4176.3760000000002</v>
      </c>
      <c r="C37" s="60">
        <v>4896.009</v>
      </c>
      <c r="D37" s="127">
        <v>4094.4862745098039</v>
      </c>
      <c r="E37" s="127">
        <v>4800.0088235294115</v>
      </c>
      <c r="F37" s="147">
        <v>-14.698359418865442</v>
      </c>
      <c r="G37" s="66">
        <v>38.74</v>
      </c>
      <c r="H37" s="66">
        <v>102.9</v>
      </c>
      <c r="I37" s="39">
        <v>3.506891040895359E-3</v>
      </c>
    </row>
    <row r="38" spans="1:9" ht="15" thickBot="1">
      <c r="A38" s="67" t="s">
        <v>107</v>
      </c>
      <c r="B38" s="76">
        <v>6155.8190000000004</v>
      </c>
      <c r="C38" s="77">
        <v>6364.98</v>
      </c>
      <c r="D38" s="148">
        <v>6035.1166666666668</v>
      </c>
      <c r="E38" s="148">
        <v>6240.1764705882351</v>
      </c>
      <c r="F38" s="149">
        <v>-3.2861218731244901</v>
      </c>
      <c r="G38" s="68">
        <v>58.31</v>
      </c>
      <c r="H38" s="68">
        <v>93.4</v>
      </c>
      <c r="I38" s="73">
        <v>100</v>
      </c>
    </row>
    <row r="39" spans="1:9" ht="14.25">
      <c r="A39" s="69" t="s">
        <v>48</v>
      </c>
      <c r="B39" s="70"/>
      <c r="C39" s="74"/>
      <c r="D39" s="70"/>
      <c r="E39" s="70"/>
      <c r="F39" s="152"/>
      <c r="G39" s="71"/>
      <c r="H39" s="71"/>
      <c r="I39" s="72"/>
    </row>
    <row r="40" spans="1:9" ht="15">
      <c r="A40" s="65" t="s">
        <v>108</v>
      </c>
      <c r="B40" s="75">
        <v>6241.9049999999997</v>
      </c>
      <c r="C40" s="60">
        <v>6407.7470000000003</v>
      </c>
      <c r="D40" s="127">
        <v>6119.5147058823522</v>
      </c>
      <c r="E40" s="127">
        <v>6282.1049019607844</v>
      </c>
      <c r="F40" s="147">
        <v>-2.5881483772689613</v>
      </c>
      <c r="G40" s="66">
        <v>61.53</v>
      </c>
      <c r="H40" s="66">
        <v>91.9</v>
      </c>
      <c r="I40" s="39">
        <v>28.140929785258852</v>
      </c>
    </row>
    <row r="41" spans="1:9" ht="15">
      <c r="A41" s="65" t="s">
        <v>12</v>
      </c>
      <c r="B41" s="75">
        <v>6144.0649999999996</v>
      </c>
      <c r="C41" s="60">
        <v>6324.4369999999999</v>
      </c>
      <c r="D41" s="127">
        <v>6023.5931372549012</v>
      </c>
      <c r="E41" s="127">
        <v>6200.4284313725484</v>
      </c>
      <c r="F41" s="147">
        <v>-2.8519850857870876</v>
      </c>
      <c r="G41" s="66">
        <v>57.9</v>
      </c>
      <c r="H41" s="66">
        <v>93.2</v>
      </c>
      <c r="I41" s="39">
        <v>56.918356115647804</v>
      </c>
    </row>
    <row r="42" spans="1:9" ht="15">
      <c r="A42" s="65" t="s">
        <v>13</v>
      </c>
      <c r="B42" s="75">
        <v>5840.4790000000003</v>
      </c>
      <c r="C42" s="60">
        <v>5996.9409999999998</v>
      </c>
      <c r="D42" s="127">
        <v>5725.9598039215689</v>
      </c>
      <c r="E42" s="127">
        <v>5879.3539215686269</v>
      </c>
      <c r="F42" s="147">
        <v>-2.6090301705486105</v>
      </c>
      <c r="G42" s="66">
        <v>53.44</v>
      </c>
      <c r="H42" s="66">
        <v>94.5</v>
      </c>
      <c r="I42" s="39">
        <v>12.860287618613494</v>
      </c>
    </row>
    <row r="43" spans="1:9" ht="15">
      <c r="A43" s="65" t="s">
        <v>14</v>
      </c>
      <c r="B43" s="75">
        <v>5521.8410000000003</v>
      </c>
      <c r="C43" s="60">
        <v>5650.2790000000005</v>
      </c>
      <c r="D43" s="127">
        <v>5413.5696078431374</v>
      </c>
      <c r="E43" s="127">
        <v>5539.4892156862752</v>
      </c>
      <c r="F43" s="147">
        <v>-2.2731266898501841</v>
      </c>
      <c r="G43" s="66">
        <v>48.58</v>
      </c>
      <c r="H43" s="66">
        <v>95.2</v>
      </c>
      <c r="I43" s="39">
        <v>1.891145193478273</v>
      </c>
    </row>
    <row r="44" spans="1:9" ht="15">
      <c r="A44" s="65" t="s">
        <v>15</v>
      </c>
      <c r="B44" s="75">
        <v>5012.9570000000003</v>
      </c>
      <c r="C44" s="60">
        <v>5032.4480000000003</v>
      </c>
      <c r="D44" s="127">
        <v>4914.6637254901962</v>
      </c>
      <c r="E44" s="127">
        <v>4933.7725490196081</v>
      </c>
      <c r="F44" s="147">
        <v>-0.38730653550717237</v>
      </c>
      <c r="G44" s="66">
        <v>43.58</v>
      </c>
      <c r="H44" s="66">
        <v>98.6</v>
      </c>
      <c r="I44" s="39">
        <v>0.17788549732893807</v>
      </c>
    </row>
    <row r="45" spans="1:9" ht="15">
      <c r="A45" s="65" t="s">
        <v>16</v>
      </c>
      <c r="B45" s="75">
        <v>3634.721</v>
      </c>
      <c r="C45" s="60">
        <v>4115.6850000000004</v>
      </c>
      <c r="D45" s="127">
        <v>3563.4519607843135</v>
      </c>
      <c r="E45" s="127">
        <v>4034.9852941176473</v>
      </c>
      <c r="F45" s="147">
        <v>-11.686122723191895</v>
      </c>
      <c r="G45" s="66">
        <v>38.619999999999997</v>
      </c>
      <c r="H45" s="66">
        <v>83.9</v>
      </c>
      <c r="I45" s="39">
        <v>1.1395789672635097E-2</v>
      </c>
    </row>
    <row r="46" spans="1:9" ht="15" thickBot="1">
      <c r="A46" s="78" t="s">
        <v>107</v>
      </c>
      <c r="B46" s="79">
        <v>6117.1930000000002</v>
      </c>
      <c r="C46" s="61">
        <v>6287.509</v>
      </c>
      <c r="D46" s="150">
        <v>5997.2480392156867</v>
      </c>
      <c r="E46" s="150">
        <v>6164.2245098039211</v>
      </c>
      <c r="F46" s="149">
        <v>-2.7087993035079521</v>
      </c>
      <c r="G46" s="80">
        <v>58.14</v>
      </c>
      <c r="H46" s="80">
        <v>93.1</v>
      </c>
      <c r="I46" s="40">
        <v>100</v>
      </c>
    </row>
    <row r="47" spans="1:9">
      <c r="A47" s="486"/>
      <c r="B47" s="486"/>
      <c r="C47" s="486"/>
      <c r="D47" s="486"/>
      <c r="E47" s="486"/>
      <c r="F47" s="486"/>
      <c r="G47" s="37"/>
      <c r="H47" s="37"/>
      <c r="I47" s="37"/>
    </row>
    <row r="48" spans="1:9">
      <c r="A48" s="159" t="s">
        <v>41</v>
      </c>
      <c r="B48" s="159"/>
      <c r="C48" s="159"/>
      <c r="D48" s="159"/>
      <c r="E48" s="159"/>
      <c r="F48" s="159"/>
      <c r="G48" s="37"/>
      <c r="H48" s="37"/>
      <c r="I48" s="37"/>
    </row>
    <row r="49" spans="1:9">
      <c r="A49" s="159" t="s">
        <v>42</v>
      </c>
      <c r="B49" s="159"/>
      <c r="C49" s="159"/>
      <c r="D49" s="159"/>
      <c r="E49" s="159"/>
      <c r="F49" s="159"/>
      <c r="G49" s="37"/>
      <c r="H49" s="37"/>
      <c r="I49" s="37"/>
    </row>
    <row r="50" spans="1:9">
      <c r="A50" s="159" t="s">
        <v>43</v>
      </c>
      <c r="B50" s="159"/>
      <c r="C50" s="159"/>
      <c r="D50" s="159"/>
      <c r="E50" s="159"/>
      <c r="F50" s="159"/>
      <c r="G50" s="37"/>
      <c r="H50" s="37"/>
      <c r="I50" s="37"/>
    </row>
    <row r="51" spans="1:9">
      <c r="A51" s="159" t="s">
        <v>44</v>
      </c>
      <c r="B51" s="159"/>
      <c r="C51" s="159"/>
      <c r="D51" s="159"/>
      <c r="E51" s="159"/>
      <c r="F51" s="159"/>
      <c r="G51" s="37"/>
      <c r="H51" s="37"/>
      <c r="I51" s="37"/>
    </row>
    <row r="52" spans="1:9">
      <c r="A52" s="159"/>
      <c r="B52" s="159"/>
      <c r="C52" s="159"/>
      <c r="D52" s="159"/>
      <c r="E52" s="159"/>
      <c r="F52" s="159"/>
      <c r="G52" s="37"/>
      <c r="H52" s="37"/>
      <c r="I52" s="37"/>
    </row>
    <row r="53" spans="1:9">
      <c r="A53" s="159"/>
      <c r="B53" s="159"/>
      <c r="C53" s="159"/>
      <c r="D53" s="159"/>
      <c r="E53" s="159"/>
      <c r="F53" s="159"/>
      <c r="G53" s="37"/>
      <c r="H53" s="37"/>
      <c r="I53" s="37"/>
    </row>
    <row r="54" spans="1:9">
      <c r="A54" s="159"/>
      <c r="B54" s="159"/>
      <c r="C54" s="159"/>
      <c r="D54" s="159"/>
      <c r="E54" s="159"/>
      <c r="F54" s="159"/>
      <c r="G54" s="37"/>
      <c r="H54" s="37"/>
      <c r="I54" s="37"/>
    </row>
    <row r="55" spans="1:9">
      <c r="A55" s="159"/>
      <c r="B55" s="159"/>
      <c r="C55" s="159"/>
      <c r="D55" s="159"/>
      <c r="E55" s="159"/>
      <c r="F55" s="159"/>
      <c r="G55" s="37"/>
      <c r="H55" s="37"/>
      <c r="I55" s="37"/>
    </row>
    <row r="56" spans="1:9">
      <c r="A56" s="159"/>
      <c r="B56" s="159"/>
      <c r="C56" s="159"/>
      <c r="D56" s="159"/>
      <c r="E56" s="159"/>
      <c r="F56" s="159"/>
      <c r="G56" s="37"/>
      <c r="H56" s="37"/>
      <c r="I56" s="37"/>
    </row>
    <row r="57" spans="1:9">
      <c r="A57" s="159"/>
      <c r="B57" s="159"/>
      <c r="C57" s="159"/>
      <c r="D57" s="159"/>
      <c r="E57" s="159"/>
      <c r="F57" s="159"/>
      <c r="G57" s="37"/>
      <c r="H57" s="37"/>
      <c r="I57" s="37"/>
    </row>
    <row r="58" spans="1:9">
      <c r="G58" s="37"/>
      <c r="H58" s="37"/>
      <c r="I58" s="37"/>
    </row>
    <row r="59" spans="1:9">
      <c r="G59" s="37"/>
      <c r="H59" s="37"/>
      <c r="I59" s="37"/>
    </row>
    <row r="60" spans="1:9">
      <c r="G60" s="37"/>
      <c r="H60" s="37"/>
      <c r="I60" s="37"/>
    </row>
    <row r="61" spans="1:9">
      <c r="G61" s="37"/>
      <c r="H61" s="37"/>
      <c r="I61" s="37"/>
    </row>
    <row r="62" spans="1:9">
      <c r="G62" s="37"/>
      <c r="H62" s="37"/>
      <c r="I62" s="37"/>
    </row>
    <row r="63" spans="1:9">
      <c r="G63" s="37"/>
      <c r="H63" s="37"/>
      <c r="I63" s="37"/>
    </row>
    <row r="64" spans="1:9">
      <c r="G64" s="37"/>
      <c r="H64" s="37"/>
      <c r="I64" s="37"/>
    </row>
    <row r="65" spans="7:9">
      <c r="G65" s="37"/>
      <c r="H65" s="37"/>
      <c r="I65" s="37"/>
    </row>
    <row r="66" spans="7:9">
      <c r="G66" s="37"/>
      <c r="H66" s="37"/>
      <c r="I66" s="37"/>
    </row>
    <row r="67" spans="7:9">
      <c r="G67" s="37"/>
      <c r="H67" s="37"/>
      <c r="I67" s="37"/>
    </row>
    <row r="68" spans="7:9">
      <c r="G68" s="37"/>
      <c r="H68" s="37"/>
      <c r="I68" s="37"/>
    </row>
    <row r="69" spans="7:9">
      <c r="G69" s="37"/>
      <c r="H69" s="37"/>
      <c r="I69" s="37"/>
    </row>
    <row r="70" spans="7:9">
      <c r="G70" s="37"/>
      <c r="H70" s="37"/>
      <c r="I70" s="37"/>
    </row>
    <row r="71" spans="7:9">
      <c r="G71" s="37"/>
      <c r="H71" s="37"/>
      <c r="I71" s="37"/>
    </row>
    <row r="72" spans="7:9">
      <c r="G72" s="37"/>
      <c r="H72" s="37"/>
      <c r="I72" s="37"/>
    </row>
    <row r="73" spans="7:9">
      <c r="G73" s="37"/>
      <c r="H73" s="37"/>
      <c r="I73" s="37"/>
    </row>
    <row r="74" spans="7:9">
      <c r="G74" s="37"/>
      <c r="H74" s="37"/>
      <c r="I74" s="37"/>
    </row>
    <row r="75" spans="7:9">
      <c r="G75" s="37"/>
      <c r="H75" s="37"/>
      <c r="I75" s="37"/>
    </row>
    <row r="76" spans="7:9">
      <c r="G76" s="37"/>
      <c r="H76" s="37"/>
      <c r="I76" s="37"/>
    </row>
    <row r="77" spans="7:9">
      <c r="G77" s="37"/>
      <c r="H77" s="37"/>
      <c r="I77" s="37"/>
    </row>
    <row r="78" spans="7:9">
      <c r="G78" s="37"/>
      <c r="H78" s="37"/>
      <c r="I78" s="37"/>
    </row>
    <row r="79" spans="7:9">
      <c r="G79" s="37"/>
      <c r="H79" s="37"/>
      <c r="I79" s="37"/>
    </row>
    <row r="80" spans="7:9">
      <c r="G80" s="37"/>
      <c r="H80" s="37"/>
      <c r="I80" s="37"/>
    </row>
    <row r="81" spans="7:9">
      <c r="G81" s="37"/>
      <c r="H81" s="37"/>
      <c r="I81" s="37"/>
    </row>
    <row r="82" spans="7:9">
      <c r="G82" s="37"/>
      <c r="H82" s="37"/>
      <c r="I82" s="37"/>
    </row>
    <row r="83" spans="7:9">
      <c r="G83" s="37"/>
      <c r="H83" s="37"/>
      <c r="I83" s="37"/>
    </row>
    <row r="84" spans="7:9">
      <c r="G84" s="37"/>
      <c r="H84" s="37"/>
      <c r="I84" s="37"/>
    </row>
    <row r="85" spans="7:9">
      <c r="G85" s="37"/>
      <c r="H85" s="37"/>
      <c r="I85" s="37"/>
    </row>
    <row r="86" spans="7:9">
      <c r="G86" s="37"/>
      <c r="H86" s="37"/>
      <c r="I86" s="37"/>
    </row>
    <row r="87" spans="7:9">
      <c r="G87" s="37"/>
      <c r="H87" s="37"/>
      <c r="I87" s="37"/>
    </row>
    <row r="88" spans="7:9">
      <c r="G88" s="37"/>
      <c r="H88" s="37"/>
      <c r="I88" s="37"/>
    </row>
    <row r="89" spans="7:9">
      <c r="G89" s="37"/>
      <c r="H89" s="37"/>
      <c r="I89" s="37"/>
    </row>
    <row r="90" spans="7:9">
      <c r="G90" s="37"/>
      <c r="H90" s="37"/>
      <c r="I90" s="37"/>
    </row>
    <row r="91" spans="7:9">
      <c r="G91" s="37"/>
      <c r="H91" s="37"/>
      <c r="I91" s="37"/>
    </row>
    <row r="92" spans="7:9">
      <c r="G92" s="37"/>
      <c r="H92" s="37"/>
      <c r="I92" s="37"/>
    </row>
    <row r="93" spans="7:9">
      <c r="G93" s="37"/>
      <c r="H93" s="37"/>
      <c r="I93" s="37"/>
    </row>
    <row r="94" spans="7:9">
      <c r="G94" s="37"/>
      <c r="H94" s="37"/>
      <c r="I94" s="37"/>
    </row>
    <row r="95" spans="7:9">
      <c r="G95" s="37"/>
      <c r="H95" s="37"/>
      <c r="I95" s="37"/>
    </row>
    <row r="96" spans="7:9">
      <c r="G96" s="37"/>
      <c r="H96" s="37"/>
      <c r="I96" s="37"/>
    </row>
    <row r="97" spans="7:9">
      <c r="G97" s="37"/>
      <c r="H97" s="37"/>
      <c r="I97" s="37"/>
    </row>
    <row r="98" spans="7:9">
      <c r="G98" s="37"/>
      <c r="H98" s="37"/>
      <c r="I98" s="37"/>
    </row>
    <row r="99" spans="7:9">
      <c r="G99" s="37"/>
      <c r="H99" s="37"/>
      <c r="I99" s="37"/>
    </row>
    <row r="100" spans="7:9">
      <c r="G100" s="37"/>
      <c r="H100" s="37"/>
      <c r="I100" s="37"/>
    </row>
    <row r="101" spans="7:9">
      <c r="G101" s="37"/>
      <c r="H101" s="37"/>
      <c r="I101" s="37"/>
    </row>
    <row r="102" spans="7:9">
      <c r="G102" s="37"/>
      <c r="H102" s="37"/>
      <c r="I102" s="37"/>
    </row>
    <row r="103" spans="7:9">
      <c r="G103" s="37"/>
      <c r="H103" s="37"/>
      <c r="I103" s="37"/>
    </row>
    <row r="104" spans="7:9">
      <c r="G104" s="37"/>
      <c r="H104" s="37"/>
      <c r="I104" s="37"/>
    </row>
    <row r="105" spans="7:9">
      <c r="G105" s="37"/>
      <c r="H105" s="37"/>
      <c r="I105" s="37"/>
    </row>
    <row r="106" spans="7:9">
      <c r="G106" s="37"/>
      <c r="H106" s="37"/>
      <c r="I106" s="37"/>
    </row>
    <row r="107" spans="7:9">
      <c r="G107" s="37"/>
      <c r="H107" s="37"/>
      <c r="I107" s="37"/>
    </row>
    <row r="108" spans="7:9">
      <c r="G108" s="37"/>
      <c r="H108" s="37"/>
      <c r="I108" s="37"/>
    </row>
    <row r="109" spans="7:9">
      <c r="G109" s="37"/>
      <c r="H109" s="37"/>
      <c r="I109" s="37"/>
    </row>
    <row r="110" spans="7:9">
      <c r="G110" s="37"/>
      <c r="H110" s="37"/>
      <c r="I110" s="37"/>
    </row>
    <row r="111" spans="7:9">
      <c r="G111" s="37"/>
      <c r="H111" s="37"/>
      <c r="I111" s="37"/>
    </row>
    <row r="112" spans="7:9">
      <c r="G112" s="37"/>
      <c r="H112" s="37"/>
      <c r="I112" s="37"/>
    </row>
    <row r="113" spans="7:9">
      <c r="G113" s="37"/>
      <c r="H113" s="37"/>
      <c r="I113" s="37"/>
    </row>
    <row r="114" spans="7:9">
      <c r="G114" s="37"/>
      <c r="H114" s="37"/>
      <c r="I114" s="37"/>
    </row>
    <row r="115" spans="7:9">
      <c r="G115" s="37"/>
      <c r="H115" s="37"/>
      <c r="I115" s="37"/>
    </row>
    <row r="116" spans="7:9">
      <c r="G116" s="37"/>
      <c r="H116" s="37"/>
      <c r="I116" s="37"/>
    </row>
    <row r="117" spans="7:9">
      <c r="G117" s="37"/>
      <c r="H117" s="37"/>
      <c r="I117" s="37"/>
    </row>
    <row r="118" spans="7:9">
      <c r="G118" s="37"/>
      <c r="H118" s="37"/>
      <c r="I118" s="37"/>
    </row>
    <row r="119" spans="7:9">
      <c r="G119" s="37"/>
      <c r="H119" s="37"/>
      <c r="I119" s="37"/>
    </row>
    <row r="120" spans="7:9">
      <c r="G120" s="37"/>
      <c r="H120" s="37"/>
      <c r="I120" s="37"/>
    </row>
    <row r="121" spans="7:9">
      <c r="G121" s="37"/>
      <c r="H121" s="37"/>
      <c r="I121" s="37"/>
    </row>
    <row r="122" spans="7:9">
      <c r="G122" s="37"/>
      <c r="H122" s="37"/>
      <c r="I122" s="37"/>
    </row>
    <row r="123" spans="7:9">
      <c r="G123" s="37"/>
      <c r="H123" s="37"/>
      <c r="I123" s="37"/>
    </row>
    <row r="124" spans="7:9">
      <c r="G124" s="37"/>
      <c r="H124" s="37"/>
      <c r="I124" s="37"/>
    </row>
    <row r="125" spans="7:9">
      <c r="G125" s="37"/>
      <c r="H125" s="37"/>
      <c r="I125" s="37"/>
    </row>
    <row r="126" spans="7:9">
      <c r="G126" s="37"/>
      <c r="H126" s="37"/>
      <c r="I126" s="37"/>
    </row>
    <row r="127" spans="7:9">
      <c r="G127" s="37"/>
      <c r="H127" s="37"/>
      <c r="I127" s="37"/>
    </row>
    <row r="128" spans="7:9">
      <c r="G128" s="37"/>
      <c r="H128" s="37"/>
      <c r="I128" s="37"/>
    </row>
    <row r="129" spans="7:9">
      <c r="G129" s="37"/>
      <c r="H129" s="37"/>
      <c r="I129" s="37"/>
    </row>
    <row r="130" spans="7:9">
      <c r="G130" s="37"/>
      <c r="H130" s="37"/>
      <c r="I130" s="37"/>
    </row>
    <row r="131" spans="7:9">
      <c r="G131" s="37"/>
      <c r="H131" s="37"/>
      <c r="I131" s="37"/>
    </row>
    <row r="132" spans="7:9">
      <c r="G132" s="37"/>
      <c r="H132" s="37"/>
      <c r="I132" s="37"/>
    </row>
    <row r="133" spans="7:9">
      <c r="G133" s="37"/>
      <c r="H133" s="37"/>
      <c r="I133" s="37"/>
    </row>
    <row r="134" spans="7:9">
      <c r="G134" s="37"/>
      <c r="H134" s="37"/>
      <c r="I134" s="37"/>
    </row>
    <row r="135" spans="7:9">
      <c r="G135" s="37"/>
      <c r="H135" s="37"/>
      <c r="I135" s="37"/>
    </row>
    <row r="136" spans="7:9">
      <c r="G136" s="37"/>
      <c r="H136" s="37"/>
      <c r="I136" s="37"/>
    </row>
    <row r="137" spans="7:9">
      <c r="G137" s="37"/>
      <c r="H137" s="37"/>
      <c r="I137" s="37"/>
    </row>
    <row r="138" spans="7:9">
      <c r="G138" s="37"/>
      <c r="H138" s="37"/>
      <c r="I138" s="37"/>
    </row>
    <row r="139" spans="7:9">
      <c r="G139" s="37"/>
      <c r="H139" s="37"/>
      <c r="I139" s="37"/>
    </row>
    <row r="140" spans="7:9">
      <c r="G140" s="37"/>
      <c r="H140" s="37"/>
      <c r="I140" s="37"/>
    </row>
    <row r="141" spans="7:9">
      <c r="G141" s="37"/>
      <c r="H141" s="37"/>
      <c r="I141" s="37"/>
    </row>
    <row r="142" spans="7:9">
      <c r="G142" s="37"/>
      <c r="H142" s="37"/>
      <c r="I142" s="37"/>
    </row>
    <row r="143" spans="7:9">
      <c r="G143" s="37"/>
      <c r="H143" s="37"/>
      <c r="I143" s="37"/>
    </row>
    <row r="144" spans="7:9">
      <c r="G144" s="37"/>
      <c r="H144" s="37"/>
      <c r="I144" s="37"/>
    </row>
    <row r="145" spans="7:9">
      <c r="G145" s="37"/>
      <c r="H145" s="37"/>
      <c r="I145" s="37"/>
    </row>
    <row r="146" spans="7:9">
      <c r="G146" s="37"/>
      <c r="H146" s="37"/>
      <c r="I146" s="37"/>
    </row>
    <row r="147" spans="7:9">
      <c r="G147" s="37"/>
      <c r="H147" s="37"/>
      <c r="I147" s="37"/>
    </row>
    <row r="148" spans="7:9">
      <c r="G148" s="37"/>
      <c r="H148" s="37"/>
      <c r="I148" s="37"/>
    </row>
    <row r="149" spans="7:9">
      <c r="G149" s="37"/>
      <c r="H149" s="37"/>
      <c r="I149" s="37"/>
    </row>
    <row r="150" spans="7:9">
      <c r="G150" s="37"/>
      <c r="H150" s="37"/>
      <c r="I150" s="37"/>
    </row>
    <row r="151" spans="7:9">
      <c r="G151" s="37"/>
      <c r="H151" s="37"/>
      <c r="I151" s="37"/>
    </row>
    <row r="152" spans="7:9">
      <c r="G152" s="37"/>
      <c r="H152" s="37"/>
      <c r="I152" s="37"/>
    </row>
    <row r="153" spans="7:9">
      <c r="G153" s="37"/>
      <c r="H153" s="37"/>
      <c r="I153" s="37"/>
    </row>
    <row r="154" spans="7:9">
      <c r="G154" s="37"/>
      <c r="H154" s="37"/>
      <c r="I154" s="37"/>
    </row>
    <row r="155" spans="7:9">
      <c r="G155" s="37"/>
      <c r="H155" s="37"/>
      <c r="I155" s="37"/>
    </row>
    <row r="156" spans="7:9">
      <c r="G156" s="37"/>
      <c r="H156" s="37"/>
      <c r="I156" s="37"/>
    </row>
    <row r="157" spans="7:9">
      <c r="G157" s="37"/>
      <c r="H157" s="37"/>
      <c r="I157" s="37"/>
    </row>
    <row r="158" spans="7:9">
      <c r="G158" s="37"/>
      <c r="H158" s="37"/>
      <c r="I158" s="37"/>
    </row>
    <row r="159" spans="7:9">
      <c r="G159" s="37"/>
      <c r="H159" s="37"/>
      <c r="I159" s="37"/>
    </row>
    <row r="160" spans="7:9">
      <c r="G160" s="37"/>
      <c r="H160" s="37"/>
      <c r="I160" s="37"/>
    </row>
    <row r="161" spans="7:9">
      <c r="G161" s="37"/>
      <c r="H161" s="37"/>
      <c r="I161" s="37"/>
    </row>
    <row r="162" spans="7:9">
      <c r="G162" s="37"/>
      <c r="H162" s="37"/>
      <c r="I162" s="37"/>
    </row>
    <row r="163" spans="7:9">
      <c r="G163" s="37"/>
      <c r="H163" s="37"/>
      <c r="I163" s="37"/>
    </row>
    <row r="164" spans="7:9">
      <c r="G164" s="37"/>
      <c r="H164" s="37"/>
      <c r="I164" s="37"/>
    </row>
    <row r="165" spans="7:9">
      <c r="G165" s="37"/>
      <c r="H165" s="37"/>
      <c r="I165" s="37"/>
    </row>
    <row r="166" spans="7:9">
      <c r="G166" s="37"/>
      <c r="H166" s="37"/>
      <c r="I166" s="37"/>
    </row>
    <row r="167" spans="7:9">
      <c r="G167" s="37"/>
      <c r="H167" s="37"/>
      <c r="I167" s="37"/>
    </row>
    <row r="168" spans="7:9">
      <c r="G168" s="37"/>
      <c r="H168" s="37"/>
      <c r="I168" s="37"/>
    </row>
    <row r="169" spans="7:9">
      <c r="G169" s="37"/>
      <c r="H169" s="37"/>
      <c r="I169" s="37"/>
    </row>
    <row r="170" spans="7:9">
      <c r="G170" s="37"/>
      <c r="H170" s="37"/>
      <c r="I170" s="37"/>
    </row>
    <row r="171" spans="7:9">
      <c r="G171" s="37"/>
      <c r="H171" s="37"/>
      <c r="I171" s="37"/>
    </row>
    <row r="172" spans="7:9">
      <c r="G172" s="37"/>
      <c r="H172" s="37"/>
      <c r="I172" s="37"/>
    </row>
    <row r="173" spans="7:9">
      <c r="G173" s="37"/>
      <c r="H173" s="37"/>
      <c r="I173" s="37"/>
    </row>
    <row r="174" spans="7:9">
      <c r="G174" s="37"/>
      <c r="H174" s="37"/>
      <c r="I174" s="37"/>
    </row>
    <row r="175" spans="7:9">
      <c r="G175" s="37"/>
      <c r="H175" s="37"/>
      <c r="I175" s="37"/>
    </row>
    <row r="176" spans="7:9">
      <c r="G176" s="37"/>
      <c r="H176" s="37"/>
      <c r="I176" s="37"/>
    </row>
    <row r="177" spans="7:9">
      <c r="G177" s="37"/>
      <c r="H177" s="37"/>
      <c r="I177" s="37"/>
    </row>
    <row r="178" spans="7:9">
      <c r="G178" s="37"/>
      <c r="H178" s="37"/>
      <c r="I178" s="37"/>
    </row>
    <row r="179" spans="7:9">
      <c r="G179" s="37"/>
      <c r="H179" s="37"/>
      <c r="I179" s="37"/>
    </row>
    <row r="180" spans="7:9">
      <c r="G180" s="37"/>
      <c r="H180" s="37"/>
      <c r="I180" s="37"/>
    </row>
    <row r="181" spans="7:9">
      <c r="G181" s="37"/>
      <c r="H181" s="37"/>
      <c r="I181" s="37"/>
    </row>
    <row r="182" spans="7:9">
      <c r="G182" s="37"/>
      <c r="H182" s="37"/>
      <c r="I182" s="37"/>
    </row>
    <row r="183" spans="7:9">
      <c r="G183" s="37"/>
      <c r="H183" s="37"/>
      <c r="I183" s="37"/>
    </row>
    <row r="184" spans="7:9">
      <c r="G184" s="37"/>
      <c r="H184" s="37"/>
      <c r="I184" s="37"/>
    </row>
    <row r="185" spans="7:9">
      <c r="G185" s="37"/>
      <c r="H185" s="37"/>
      <c r="I185" s="37"/>
    </row>
    <row r="186" spans="7:9">
      <c r="G186" s="37"/>
      <c r="H186" s="37"/>
      <c r="I186" s="37"/>
    </row>
    <row r="187" spans="7:9">
      <c r="G187" s="37"/>
      <c r="H187" s="37"/>
      <c r="I187" s="37"/>
    </row>
    <row r="188" spans="7:9">
      <c r="G188" s="37"/>
      <c r="H188" s="37"/>
      <c r="I188" s="37"/>
    </row>
    <row r="189" spans="7:9">
      <c r="G189" s="37"/>
      <c r="H189" s="37"/>
      <c r="I189" s="37"/>
    </row>
    <row r="190" spans="7:9">
      <c r="G190" s="37"/>
      <c r="H190" s="37"/>
      <c r="I190" s="37"/>
    </row>
    <row r="191" spans="7:9">
      <c r="G191" s="37"/>
      <c r="H191" s="37"/>
      <c r="I191" s="37"/>
    </row>
    <row r="192" spans="7:9">
      <c r="G192" s="37"/>
      <c r="H192" s="37"/>
      <c r="I192" s="37"/>
    </row>
    <row r="193" spans="7:9">
      <c r="G193" s="37"/>
      <c r="H193" s="37"/>
      <c r="I193" s="37"/>
    </row>
    <row r="194" spans="7:9">
      <c r="G194" s="37"/>
      <c r="H194" s="37"/>
      <c r="I194" s="37"/>
    </row>
    <row r="195" spans="7:9">
      <c r="G195" s="37"/>
      <c r="H195" s="37"/>
      <c r="I195" s="3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V44" sqref="V44"/>
    </sheetView>
  </sheetViews>
  <sheetFormatPr defaultRowHeight="12.75"/>
  <cols>
    <col min="1" max="1" width="5" style="336" customWidth="1"/>
    <col min="2" max="2" width="14.42578125" style="336" customWidth="1"/>
    <col min="3" max="3" width="11.140625" style="336" customWidth="1"/>
    <col min="4" max="4" width="11.42578125" style="336" customWidth="1"/>
    <col min="5" max="5" width="10.85546875" style="336" customWidth="1"/>
    <col min="6" max="6" width="15.5703125" style="336" customWidth="1"/>
    <col min="7" max="7" width="11.7109375" style="336" customWidth="1"/>
    <col min="8" max="8" width="10.5703125" style="336" customWidth="1"/>
    <col min="9" max="9" width="11.5703125" style="336" customWidth="1"/>
    <col min="10" max="10" width="3.5703125" style="336" customWidth="1"/>
    <col min="11" max="11" width="14.7109375" style="336" customWidth="1"/>
    <col min="12" max="12" width="11.7109375" style="336" customWidth="1"/>
    <col min="13" max="13" width="11" style="336" customWidth="1"/>
    <col min="14" max="14" width="10.42578125" style="336" customWidth="1"/>
    <col min="15" max="15" width="14.5703125" style="336" customWidth="1"/>
    <col min="16" max="16" width="11.7109375" style="336" customWidth="1"/>
    <col min="17" max="17" width="11.140625" style="336" customWidth="1"/>
    <col min="18" max="18" width="15.140625" style="336" customWidth="1"/>
    <col min="19" max="19" width="8.5703125" style="336" customWidth="1"/>
    <col min="20" max="16384" width="9.140625" style="336"/>
  </cols>
  <sheetData>
    <row r="1" spans="2:19" ht="24.75" customHeight="1">
      <c r="B1" s="332" t="s">
        <v>188</v>
      </c>
      <c r="C1" s="333"/>
      <c r="D1" s="333"/>
      <c r="E1" s="333"/>
      <c r="F1" s="333"/>
      <c r="G1" s="333"/>
      <c r="H1" s="334"/>
      <c r="I1" s="335"/>
      <c r="K1" s="337"/>
      <c r="L1" s="337"/>
      <c r="M1" s="337"/>
      <c r="N1" s="337"/>
      <c r="O1" s="85"/>
      <c r="P1" s="85"/>
      <c r="Q1" s="85"/>
    </row>
    <row r="2" spans="2:19" ht="21" customHeight="1">
      <c r="B2" s="338" t="s">
        <v>372</v>
      </c>
      <c r="C2" s="338"/>
      <c r="D2" s="338"/>
      <c r="E2" s="338"/>
      <c r="F2" s="338"/>
      <c r="G2" s="338"/>
      <c r="H2" s="338"/>
      <c r="I2" s="339"/>
      <c r="J2" s="339"/>
      <c r="K2" s="338" t="s">
        <v>373</v>
      </c>
      <c r="L2" s="338"/>
      <c r="M2" s="338"/>
      <c r="N2" s="338"/>
      <c r="O2" s="338"/>
      <c r="P2" s="338"/>
      <c r="Q2" s="338"/>
      <c r="R2" s="338"/>
      <c r="S2" s="340"/>
    </row>
    <row r="3" spans="2:19" ht="11.25" customHeight="1" thickBot="1">
      <c r="B3" s="337"/>
      <c r="C3" s="337"/>
      <c r="D3" s="337"/>
      <c r="E3" s="337"/>
      <c r="F3" s="337"/>
      <c r="G3" s="341"/>
      <c r="H3" s="341"/>
      <c r="K3" s="341"/>
      <c r="L3" s="341"/>
      <c r="M3" s="341"/>
      <c r="N3" s="341"/>
      <c r="O3" s="341"/>
      <c r="P3" s="341"/>
      <c r="Q3" s="341"/>
    </row>
    <row r="4" spans="2:19" ht="21" thickBot="1">
      <c r="B4" s="342" t="s">
        <v>189</v>
      </c>
      <c r="C4" s="343"/>
      <c r="D4" s="343"/>
      <c r="E4" s="343"/>
      <c r="F4" s="343"/>
      <c r="G4" s="343"/>
      <c r="H4" s="343"/>
      <c r="I4" s="344"/>
      <c r="K4" s="342" t="s">
        <v>190</v>
      </c>
      <c r="L4" s="343"/>
      <c r="M4" s="343"/>
      <c r="N4" s="344"/>
      <c r="O4" s="343"/>
      <c r="P4" s="343"/>
      <c r="Q4" s="343"/>
      <c r="R4" s="344"/>
    </row>
    <row r="5" spans="2:19" ht="16.5" thickBot="1">
      <c r="B5" s="345" t="s">
        <v>374</v>
      </c>
      <c r="C5" s="346"/>
      <c r="D5" s="347"/>
      <c r="E5" s="348"/>
      <c r="F5" s="345" t="s">
        <v>375</v>
      </c>
      <c r="G5" s="346"/>
      <c r="H5" s="347"/>
      <c r="I5" s="348"/>
      <c r="K5" s="345" t="s">
        <v>374</v>
      </c>
      <c r="L5" s="346"/>
      <c r="M5" s="347"/>
      <c r="N5" s="348"/>
      <c r="O5" s="345" t="s">
        <v>375</v>
      </c>
      <c r="P5" s="346"/>
      <c r="Q5" s="347"/>
      <c r="R5" s="348"/>
    </row>
    <row r="6" spans="2:19" ht="29.25" thickBot="1">
      <c r="B6" s="349" t="s">
        <v>191</v>
      </c>
      <c r="C6" s="350" t="s">
        <v>192</v>
      </c>
      <c r="D6" s="351" t="s">
        <v>193</v>
      </c>
      <c r="E6" s="352" t="s">
        <v>194</v>
      </c>
      <c r="F6" s="353" t="s">
        <v>191</v>
      </c>
      <c r="G6" s="350" t="s">
        <v>192</v>
      </c>
      <c r="H6" s="351" t="s">
        <v>193</v>
      </c>
      <c r="I6" s="352" t="s">
        <v>194</v>
      </c>
      <c r="K6" s="349" t="s">
        <v>191</v>
      </c>
      <c r="L6" s="350" t="s">
        <v>192</v>
      </c>
      <c r="M6" s="351" t="s">
        <v>193</v>
      </c>
      <c r="N6" s="352" t="s">
        <v>194</v>
      </c>
      <c r="O6" s="349" t="s">
        <v>191</v>
      </c>
      <c r="P6" s="350" t="s">
        <v>192</v>
      </c>
      <c r="Q6" s="351" t="s">
        <v>193</v>
      </c>
      <c r="R6" s="352" t="s">
        <v>194</v>
      </c>
    </row>
    <row r="7" spans="2:19" ht="15" thickBot="1">
      <c r="B7" s="400" t="s">
        <v>195</v>
      </c>
      <c r="C7" s="401">
        <v>567370.69200000004</v>
      </c>
      <c r="D7" s="402">
        <v>2434260.0299999998</v>
      </c>
      <c r="E7" s="403">
        <v>276411.82199999999</v>
      </c>
      <c r="F7" s="400" t="s">
        <v>195</v>
      </c>
      <c r="G7" s="401">
        <v>497847.40600000002</v>
      </c>
      <c r="H7" s="404">
        <v>2099863.9939999999</v>
      </c>
      <c r="I7" s="403">
        <v>279758.67800000001</v>
      </c>
      <c r="K7" s="354" t="s">
        <v>195</v>
      </c>
      <c r="L7" s="355">
        <v>830369.245</v>
      </c>
      <c r="M7" s="358">
        <v>3558925.963</v>
      </c>
      <c r="N7" s="357">
        <v>396231.66800000001</v>
      </c>
      <c r="O7" s="354" t="s">
        <v>195</v>
      </c>
      <c r="P7" s="355">
        <v>810849.64899999998</v>
      </c>
      <c r="Q7" s="358">
        <v>3420387.5970000001</v>
      </c>
      <c r="R7" s="357">
        <v>429449.73300000001</v>
      </c>
    </row>
    <row r="8" spans="2:19">
      <c r="B8" s="405" t="s">
        <v>196</v>
      </c>
      <c r="C8" s="406">
        <v>104988.47</v>
      </c>
      <c r="D8" s="407">
        <v>449744.44</v>
      </c>
      <c r="E8" s="408">
        <v>34315.813999999998</v>
      </c>
      <c r="F8" s="405" t="s">
        <v>196</v>
      </c>
      <c r="G8" s="409">
        <v>97180.645999999993</v>
      </c>
      <c r="H8" s="410">
        <v>409107.32699999999</v>
      </c>
      <c r="I8" s="411">
        <v>39204.116000000002</v>
      </c>
      <c r="K8" s="359" t="s">
        <v>197</v>
      </c>
      <c r="L8" s="360">
        <v>243505.318</v>
      </c>
      <c r="M8" s="361">
        <v>1044296.911</v>
      </c>
      <c r="N8" s="362">
        <v>103371.42600000001</v>
      </c>
      <c r="O8" s="363" t="s">
        <v>197</v>
      </c>
      <c r="P8" s="364">
        <v>234551.46900000001</v>
      </c>
      <c r="Q8" s="365">
        <v>989376.17700000003</v>
      </c>
      <c r="R8" s="366">
        <v>105631.569</v>
      </c>
    </row>
    <row r="9" spans="2:19">
      <c r="B9" s="412" t="s">
        <v>198</v>
      </c>
      <c r="C9" s="413">
        <v>64686.076999999997</v>
      </c>
      <c r="D9" s="414">
        <v>276813.92099999997</v>
      </c>
      <c r="E9" s="415">
        <v>37545.385999999999</v>
      </c>
      <c r="F9" s="412" t="s">
        <v>198</v>
      </c>
      <c r="G9" s="413">
        <v>52999.353000000003</v>
      </c>
      <c r="H9" s="414">
        <v>223741.71900000001</v>
      </c>
      <c r="I9" s="416">
        <v>37256.5</v>
      </c>
      <c r="K9" s="367" t="s">
        <v>199</v>
      </c>
      <c r="L9" s="368">
        <v>185888.85</v>
      </c>
      <c r="M9" s="369">
        <v>797241.32299999997</v>
      </c>
      <c r="N9" s="370">
        <v>99042.929000000004</v>
      </c>
      <c r="O9" s="367" t="s">
        <v>199</v>
      </c>
      <c r="P9" s="368">
        <v>190413.38399999999</v>
      </c>
      <c r="Q9" s="369">
        <v>803331.30799999996</v>
      </c>
      <c r="R9" s="370">
        <v>116423.817</v>
      </c>
    </row>
    <row r="10" spans="2:19">
      <c r="B10" s="412" t="s">
        <v>197</v>
      </c>
      <c r="C10" s="413">
        <v>57290.82</v>
      </c>
      <c r="D10" s="414">
        <v>246059.72399999999</v>
      </c>
      <c r="E10" s="415">
        <v>41091.743999999999</v>
      </c>
      <c r="F10" s="412" t="s">
        <v>197</v>
      </c>
      <c r="G10" s="413">
        <v>47714.504000000001</v>
      </c>
      <c r="H10" s="414">
        <v>201321.864</v>
      </c>
      <c r="I10" s="416">
        <v>41956.023999999998</v>
      </c>
      <c r="K10" s="367" t="s">
        <v>201</v>
      </c>
      <c r="L10" s="368">
        <v>132431.005</v>
      </c>
      <c r="M10" s="369">
        <v>566406.27899999998</v>
      </c>
      <c r="N10" s="370">
        <v>74633.842999999993</v>
      </c>
      <c r="O10" s="367" t="s">
        <v>201</v>
      </c>
      <c r="P10" s="368">
        <v>124693.09600000001</v>
      </c>
      <c r="Q10" s="369">
        <v>526445.50600000005</v>
      </c>
      <c r="R10" s="370">
        <v>79307.173999999999</v>
      </c>
    </row>
    <row r="11" spans="2:19">
      <c r="B11" s="412" t="s">
        <v>200</v>
      </c>
      <c r="C11" s="413">
        <v>43562.258000000002</v>
      </c>
      <c r="D11" s="414">
        <v>186847.978</v>
      </c>
      <c r="E11" s="415">
        <v>16123.754999999999</v>
      </c>
      <c r="F11" s="412" t="s">
        <v>200</v>
      </c>
      <c r="G11" s="413">
        <v>42986.305</v>
      </c>
      <c r="H11" s="414">
        <v>181465.42499999999</v>
      </c>
      <c r="I11" s="416">
        <v>16434.754000000001</v>
      </c>
      <c r="K11" s="367" t="s">
        <v>203</v>
      </c>
      <c r="L11" s="368">
        <v>92178.45</v>
      </c>
      <c r="M11" s="369">
        <v>394939.87199999997</v>
      </c>
      <c r="N11" s="370">
        <v>34476.063999999998</v>
      </c>
      <c r="O11" s="367" t="s">
        <v>203</v>
      </c>
      <c r="P11" s="368">
        <v>86421.123000000007</v>
      </c>
      <c r="Q11" s="369">
        <v>364344.16899999999</v>
      </c>
      <c r="R11" s="370">
        <v>34464.809000000001</v>
      </c>
    </row>
    <row r="12" spans="2:19">
      <c r="B12" s="412" t="s">
        <v>202</v>
      </c>
      <c r="C12" s="413">
        <v>41247.158000000003</v>
      </c>
      <c r="D12" s="414">
        <v>177009.913</v>
      </c>
      <c r="E12" s="415">
        <v>17903.013999999999</v>
      </c>
      <c r="F12" s="412" t="s">
        <v>202</v>
      </c>
      <c r="G12" s="413">
        <v>41323.998</v>
      </c>
      <c r="H12" s="414">
        <v>174375.84400000001</v>
      </c>
      <c r="I12" s="416">
        <v>19992.468000000001</v>
      </c>
      <c r="K12" s="367" t="s">
        <v>204</v>
      </c>
      <c r="L12" s="368">
        <v>82689.258000000002</v>
      </c>
      <c r="M12" s="369">
        <v>354310.91800000001</v>
      </c>
      <c r="N12" s="370">
        <v>47066.78</v>
      </c>
      <c r="O12" s="367" t="s">
        <v>204</v>
      </c>
      <c r="P12" s="368">
        <v>75342.225000000006</v>
      </c>
      <c r="Q12" s="369">
        <v>317656.64600000001</v>
      </c>
      <c r="R12" s="370">
        <v>48330.559000000001</v>
      </c>
    </row>
    <row r="13" spans="2:19">
      <c r="B13" s="412" t="s">
        <v>206</v>
      </c>
      <c r="C13" s="413">
        <v>28013.413</v>
      </c>
      <c r="D13" s="414">
        <v>120076.573</v>
      </c>
      <c r="E13" s="415">
        <v>10475.813</v>
      </c>
      <c r="F13" s="412" t="s">
        <v>208</v>
      </c>
      <c r="G13" s="413">
        <v>24599.329000000002</v>
      </c>
      <c r="H13" s="414">
        <v>103922.24800000001</v>
      </c>
      <c r="I13" s="416">
        <v>12505.875</v>
      </c>
      <c r="K13" s="367" t="s">
        <v>206</v>
      </c>
      <c r="L13" s="368">
        <v>41610.021000000001</v>
      </c>
      <c r="M13" s="369">
        <v>178675.14499999999</v>
      </c>
      <c r="N13" s="370">
        <v>15558.687</v>
      </c>
      <c r="O13" s="367" t="s">
        <v>206</v>
      </c>
      <c r="P13" s="368">
        <v>42924.921999999999</v>
      </c>
      <c r="Q13" s="369">
        <v>181204.709</v>
      </c>
      <c r="R13" s="370">
        <v>17875.291000000001</v>
      </c>
    </row>
    <row r="14" spans="2:19">
      <c r="B14" s="412" t="s">
        <v>205</v>
      </c>
      <c r="C14" s="413">
        <v>25500.217000000001</v>
      </c>
      <c r="D14" s="414">
        <v>109802.659</v>
      </c>
      <c r="E14" s="415">
        <v>17501.38</v>
      </c>
      <c r="F14" s="412" t="s">
        <v>206</v>
      </c>
      <c r="G14" s="413">
        <v>22177.972000000002</v>
      </c>
      <c r="H14" s="414">
        <v>93493.851999999999</v>
      </c>
      <c r="I14" s="416">
        <v>9192.3279999999995</v>
      </c>
      <c r="K14" s="367" t="s">
        <v>207</v>
      </c>
      <c r="L14" s="368">
        <v>15135.425999999999</v>
      </c>
      <c r="M14" s="369">
        <v>64953.917999999998</v>
      </c>
      <c r="N14" s="370">
        <v>8342.84</v>
      </c>
      <c r="O14" s="367" t="s">
        <v>207</v>
      </c>
      <c r="P14" s="368">
        <v>16419.95</v>
      </c>
      <c r="Q14" s="369">
        <v>69231.861000000004</v>
      </c>
      <c r="R14" s="370">
        <v>10261.450999999999</v>
      </c>
    </row>
    <row r="15" spans="2:19">
      <c r="B15" s="412" t="s">
        <v>208</v>
      </c>
      <c r="C15" s="413">
        <v>21738.47</v>
      </c>
      <c r="D15" s="414">
        <v>93228.320999999996</v>
      </c>
      <c r="E15" s="415">
        <v>11288.241</v>
      </c>
      <c r="F15" s="412" t="s">
        <v>210</v>
      </c>
      <c r="G15" s="413">
        <v>20958.112000000001</v>
      </c>
      <c r="H15" s="414">
        <v>88318.638999999996</v>
      </c>
      <c r="I15" s="416">
        <v>10735.646000000001</v>
      </c>
      <c r="K15" s="367" t="s">
        <v>210</v>
      </c>
      <c r="L15" s="368">
        <v>12506.183000000001</v>
      </c>
      <c r="M15" s="369">
        <v>53265.417000000001</v>
      </c>
      <c r="N15" s="370">
        <v>5058.0370000000003</v>
      </c>
      <c r="O15" s="367" t="s">
        <v>209</v>
      </c>
      <c r="P15" s="368">
        <v>12372.941999999999</v>
      </c>
      <c r="Q15" s="369">
        <v>52136.63</v>
      </c>
      <c r="R15" s="370">
        <v>3567.5949999999998</v>
      </c>
    </row>
    <row r="16" spans="2:19">
      <c r="B16" s="412" t="s">
        <v>210</v>
      </c>
      <c r="C16" s="413">
        <v>21029.15</v>
      </c>
      <c r="D16" s="414">
        <v>90512.395000000004</v>
      </c>
      <c r="E16" s="415">
        <v>9163.36</v>
      </c>
      <c r="F16" s="412" t="s">
        <v>214</v>
      </c>
      <c r="G16" s="413">
        <v>19903.534</v>
      </c>
      <c r="H16" s="414">
        <v>83867.349000000002</v>
      </c>
      <c r="I16" s="416">
        <v>10995.409</v>
      </c>
      <c r="K16" s="367" t="s">
        <v>198</v>
      </c>
      <c r="L16" s="368">
        <v>10133.023999999999</v>
      </c>
      <c r="M16" s="369">
        <v>43364.209000000003</v>
      </c>
      <c r="N16" s="370">
        <v>3509.7739999999999</v>
      </c>
      <c r="O16" s="367" t="s">
        <v>198</v>
      </c>
      <c r="P16" s="368">
        <v>8109.3040000000001</v>
      </c>
      <c r="Q16" s="369">
        <v>34050.273000000001</v>
      </c>
      <c r="R16" s="370">
        <v>2903.087</v>
      </c>
    </row>
    <row r="17" spans="2:19">
      <c r="B17" s="412" t="s">
        <v>212</v>
      </c>
      <c r="C17" s="413">
        <v>18360.918000000001</v>
      </c>
      <c r="D17" s="414">
        <v>79222.770999999993</v>
      </c>
      <c r="E17" s="415">
        <v>5785.991</v>
      </c>
      <c r="F17" s="412" t="s">
        <v>204</v>
      </c>
      <c r="G17" s="413">
        <v>14326.208000000001</v>
      </c>
      <c r="H17" s="414">
        <v>60533.08</v>
      </c>
      <c r="I17" s="416">
        <v>8607.9089999999997</v>
      </c>
      <c r="K17" s="367" t="s">
        <v>209</v>
      </c>
      <c r="L17" s="368">
        <v>5043.7169999999996</v>
      </c>
      <c r="M17" s="369">
        <v>21921.685000000001</v>
      </c>
      <c r="N17" s="370">
        <v>1458.9760000000001</v>
      </c>
      <c r="O17" s="367" t="s">
        <v>210</v>
      </c>
      <c r="P17" s="368">
        <v>8057.96</v>
      </c>
      <c r="Q17" s="369">
        <v>33943.864000000001</v>
      </c>
      <c r="R17" s="370">
        <v>4513.665</v>
      </c>
    </row>
    <row r="18" spans="2:19">
      <c r="B18" s="412" t="s">
        <v>214</v>
      </c>
      <c r="C18" s="413">
        <v>18294.498</v>
      </c>
      <c r="D18" s="414">
        <v>78186.163</v>
      </c>
      <c r="E18" s="415">
        <v>8981.4599999999991</v>
      </c>
      <c r="F18" s="412" t="s">
        <v>203</v>
      </c>
      <c r="G18" s="413">
        <v>14183.424999999999</v>
      </c>
      <c r="H18" s="414">
        <v>59809.455000000002</v>
      </c>
      <c r="I18" s="416">
        <v>7140.1880000000001</v>
      </c>
      <c r="K18" s="367" t="s">
        <v>213</v>
      </c>
      <c r="L18" s="360">
        <v>3439.7930000000001</v>
      </c>
      <c r="M18" s="361">
        <v>14740.062</v>
      </c>
      <c r="N18" s="362">
        <v>1125.4480000000001</v>
      </c>
      <c r="O18" s="359" t="s">
        <v>213</v>
      </c>
      <c r="P18" s="368">
        <v>4633.598</v>
      </c>
      <c r="Q18" s="369">
        <v>19566.602999999999</v>
      </c>
      <c r="R18" s="370">
        <v>2820.28</v>
      </c>
    </row>
    <row r="19" spans="2:19">
      <c r="B19" s="412" t="s">
        <v>211</v>
      </c>
      <c r="C19" s="413">
        <v>16903.641</v>
      </c>
      <c r="D19" s="414">
        <v>72601.010999999999</v>
      </c>
      <c r="E19" s="415">
        <v>7682.3069999999998</v>
      </c>
      <c r="F19" s="412" t="s">
        <v>205</v>
      </c>
      <c r="G19" s="413">
        <v>11486.598</v>
      </c>
      <c r="H19" s="414">
        <v>48312.396000000001</v>
      </c>
      <c r="I19" s="416">
        <v>11273.316000000001</v>
      </c>
      <c r="K19" s="367" t="s">
        <v>208</v>
      </c>
      <c r="L19" s="368">
        <v>2467.6889999999999</v>
      </c>
      <c r="M19" s="369">
        <v>10588.981</v>
      </c>
      <c r="N19" s="370">
        <v>1070.884</v>
      </c>
      <c r="O19" s="367" t="s">
        <v>215</v>
      </c>
      <c r="P19" s="360">
        <v>3329.105</v>
      </c>
      <c r="Q19" s="361">
        <v>14041.798000000001</v>
      </c>
      <c r="R19" s="362">
        <v>1365.7809999999999</v>
      </c>
      <c r="S19" s="371"/>
    </row>
    <row r="20" spans="2:19">
      <c r="B20" s="412" t="s">
        <v>203</v>
      </c>
      <c r="C20" s="413">
        <v>14099.966</v>
      </c>
      <c r="D20" s="414">
        <v>60335.171999999999</v>
      </c>
      <c r="E20" s="415">
        <v>6616.451</v>
      </c>
      <c r="F20" s="412" t="s">
        <v>212</v>
      </c>
      <c r="G20" s="413">
        <v>10205.362999999999</v>
      </c>
      <c r="H20" s="414">
        <v>42878.05</v>
      </c>
      <c r="I20" s="416">
        <v>3712.6460000000002</v>
      </c>
      <c r="K20" s="367" t="s">
        <v>215</v>
      </c>
      <c r="L20" s="368">
        <v>1325.143</v>
      </c>
      <c r="M20" s="369">
        <v>5631.3209999999999</v>
      </c>
      <c r="N20" s="370">
        <v>489.63600000000002</v>
      </c>
      <c r="O20" s="367" t="s">
        <v>200</v>
      </c>
      <c r="P20" s="368">
        <v>716.101</v>
      </c>
      <c r="Q20" s="369">
        <v>3015.8939999999998</v>
      </c>
      <c r="R20" s="370">
        <v>575.82500000000005</v>
      </c>
      <c r="S20" s="371"/>
    </row>
    <row r="21" spans="2:19">
      <c r="B21" s="412" t="s">
        <v>204</v>
      </c>
      <c r="C21" s="413">
        <v>12473.6</v>
      </c>
      <c r="D21" s="414">
        <v>53622.021000000001</v>
      </c>
      <c r="E21" s="415">
        <v>5539.5829999999996</v>
      </c>
      <c r="F21" s="412" t="s">
        <v>211</v>
      </c>
      <c r="G21" s="413">
        <v>9353.3539999999994</v>
      </c>
      <c r="H21" s="414">
        <v>39463.379999999997</v>
      </c>
      <c r="I21" s="416">
        <v>4363.87</v>
      </c>
      <c r="K21" s="367" t="s">
        <v>217</v>
      </c>
      <c r="L21" s="368">
        <v>751.197</v>
      </c>
      <c r="M21" s="369">
        <v>3206.6320000000001</v>
      </c>
      <c r="N21" s="370">
        <v>319.84199999999998</v>
      </c>
      <c r="O21" s="367" t="s">
        <v>208</v>
      </c>
      <c r="P21" s="368">
        <v>670.36599999999999</v>
      </c>
      <c r="Q21" s="369">
        <v>2819.21</v>
      </c>
      <c r="R21" s="370">
        <v>350.83100000000002</v>
      </c>
      <c r="S21" s="371"/>
    </row>
    <row r="22" spans="2:19">
      <c r="B22" s="412" t="s">
        <v>216</v>
      </c>
      <c r="C22" s="413">
        <v>8532.01</v>
      </c>
      <c r="D22" s="414">
        <v>36600.271000000001</v>
      </c>
      <c r="E22" s="415">
        <v>3858.355</v>
      </c>
      <c r="F22" s="412" t="s">
        <v>216</v>
      </c>
      <c r="G22" s="413">
        <v>9053.4889999999996</v>
      </c>
      <c r="H22" s="414">
        <v>38148.824999999997</v>
      </c>
      <c r="I22" s="416">
        <v>4323.7190000000001</v>
      </c>
      <c r="K22" s="359" t="s">
        <v>200</v>
      </c>
      <c r="L22" s="360">
        <v>423.91300000000001</v>
      </c>
      <c r="M22" s="361">
        <v>1802.575</v>
      </c>
      <c r="N22" s="362">
        <v>242.69399999999999</v>
      </c>
      <c r="O22" s="359" t="s">
        <v>217</v>
      </c>
      <c r="P22" s="368">
        <v>663.51599999999996</v>
      </c>
      <c r="Q22" s="369">
        <v>2805.6309999999999</v>
      </c>
      <c r="R22" s="370">
        <v>277.839</v>
      </c>
    </row>
    <row r="23" spans="2:19" ht="13.5" thickBot="1">
      <c r="B23" s="405" t="s">
        <v>218</v>
      </c>
      <c r="C23" s="413">
        <v>8185.8249999999998</v>
      </c>
      <c r="D23" s="414">
        <v>35489.322</v>
      </c>
      <c r="E23" s="415">
        <v>3839.252</v>
      </c>
      <c r="F23" s="405" t="s">
        <v>215</v>
      </c>
      <c r="G23" s="413">
        <v>6454.6779999999999</v>
      </c>
      <c r="H23" s="414">
        <v>27380.224999999999</v>
      </c>
      <c r="I23" s="416">
        <v>2320.9859999999999</v>
      </c>
      <c r="K23" s="441" t="s">
        <v>216</v>
      </c>
      <c r="L23" s="375">
        <v>271.68099999999998</v>
      </c>
      <c r="M23" s="376">
        <v>1170.0360000000001</v>
      </c>
      <c r="N23" s="377">
        <v>153.11799999999999</v>
      </c>
      <c r="O23" s="374" t="s">
        <v>219</v>
      </c>
      <c r="P23" s="375">
        <v>422.21600000000001</v>
      </c>
      <c r="Q23" s="376">
        <v>1791.336</v>
      </c>
      <c r="R23" s="377">
        <v>258.339</v>
      </c>
    </row>
    <row r="24" spans="2:19">
      <c r="B24" s="405" t="s">
        <v>219</v>
      </c>
      <c r="C24" s="413">
        <v>6334.9009999999998</v>
      </c>
      <c r="D24" s="414">
        <v>27134.095000000001</v>
      </c>
      <c r="E24" s="415">
        <v>2979.1779999999999</v>
      </c>
      <c r="F24" s="405" t="s">
        <v>201</v>
      </c>
      <c r="G24" s="413">
        <v>5423.4949999999999</v>
      </c>
      <c r="H24" s="414">
        <v>22846.35</v>
      </c>
      <c r="I24" s="416">
        <v>3269.1379999999999</v>
      </c>
      <c r="K24" s="373" t="s">
        <v>224</v>
      </c>
      <c r="L24" s="380"/>
      <c r="M24" s="381"/>
      <c r="N24" s="381"/>
    </row>
    <row r="25" spans="2:19">
      <c r="B25" s="405" t="s">
        <v>222</v>
      </c>
      <c r="C25" s="413">
        <v>6225</v>
      </c>
      <c r="D25" s="414">
        <v>26841.151000000002</v>
      </c>
      <c r="E25" s="415">
        <v>2661.2249999999999</v>
      </c>
      <c r="F25" s="405" t="s">
        <v>227</v>
      </c>
      <c r="G25" s="413">
        <v>5406.509</v>
      </c>
      <c r="H25" s="414">
        <v>23002.240000000002</v>
      </c>
      <c r="I25" s="416">
        <v>3925.0419999999999</v>
      </c>
      <c r="L25" s="381"/>
      <c r="M25" s="381"/>
      <c r="N25" s="381"/>
      <c r="O25" s="417"/>
      <c r="P25" s="381"/>
      <c r="Q25" s="381"/>
      <c r="R25" s="381"/>
    </row>
    <row r="26" spans="2:19">
      <c r="B26" s="405" t="s">
        <v>201</v>
      </c>
      <c r="C26" s="413">
        <v>5854.174</v>
      </c>
      <c r="D26" s="414">
        <v>25129.502</v>
      </c>
      <c r="E26" s="415">
        <v>2811.6080000000002</v>
      </c>
      <c r="F26" s="405" t="s">
        <v>222</v>
      </c>
      <c r="G26" s="413">
        <v>4907.63</v>
      </c>
      <c r="H26" s="414">
        <v>20647.900000000001</v>
      </c>
      <c r="I26" s="416">
        <v>2522.489</v>
      </c>
      <c r="K26" s="417"/>
      <c r="L26" s="381"/>
      <c r="M26" s="381"/>
      <c r="N26" s="381"/>
      <c r="O26" s="417"/>
      <c r="P26" s="381"/>
      <c r="Q26" s="381"/>
      <c r="R26" s="381"/>
      <c r="S26" s="372"/>
    </row>
    <row r="27" spans="2:19">
      <c r="B27" s="405" t="s">
        <v>223</v>
      </c>
      <c r="C27" s="413">
        <v>4653.8940000000002</v>
      </c>
      <c r="D27" s="414">
        <v>20075.339</v>
      </c>
      <c r="E27" s="415">
        <v>3833.0230000000001</v>
      </c>
      <c r="F27" s="412" t="s">
        <v>223</v>
      </c>
      <c r="G27" s="413">
        <v>4837.72</v>
      </c>
      <c r="H27" s="414">
        <v>20536.722000000002</v>
      </c>
      <c r="I27" s="416">
        <v>5663.96</v>
      </c>
      <c r="K27" s="487"/>
      <c r="L27" s="488"/>
      <c r="M27" s="489"/>
      <c r="N27" s="489"/>
      <c r="O27" s="418"/>
      <c r="P27" s="419"/>
      <c r="Q27" s="419"/>
      <c r="R27" s="418"/>
      <c r="S27" s="371"/>
    </row>
    <row r="28" spans="2:19">
      <c r="B28" s="405" t="s">
        <v>209</v>
      </c>
      <c r="C28" s="413">
        <v>3978.6039999999998</v>
      </c>
      <c r="D28" s="414">
        <v>17076.912</v>
      </c>
      <c r="E28" s="415">
        <v>1196.143</v>
      </c>
      <c r="F28" s="405" t="s">
        <v>199</v>
      </c>
      <c r="G28" s="413">
        <v>3541.43</v>
      </c>
      <c r="H28" s="414">
        <v>14970.031000000001</v>
      </c>
      <c r="I28" s="416">
        <v>2750.509</v>
      </c>
      <c r="L28" s="371"/>
      <c r="O28" s="371"/>
      <c r="R28" s="371"/>
      <c r="S28" s="371"/>
    </row>
    <row r="29" spans="2:19">
      <c r="B29" s="405" t="s">
        <v>215</v>
      </c>
      <c r="C29" s="413">
        <v>3969.6590000000001</v>
      </c>
      <c r="D29" s="414">
        <v>17010.684000000001</v>
      </c>
      <c r="E29" s="415">
        <v>1250.43</v>
      </c>
      <c r="F29" s="405" t="s">
        <v>218</v>
      </c>
      <c r="G29" s="413">
        <v>3533.6260000000002</v>
      </c>
      <c r="H29" s="414">
        <v>14864.478999999999</v>
      </c>
      <c r="I29" s="416">
        <v>1854.645</v>
      </c>
      <c r="L29" s="371"/>
      <c r="O29" s="371"/>
      <c r="Q29" s="371"/>
      <c r="R29" s="371"/>
    </row>
    <row r="30" spans="2:19">
      <c r="B30" s="405" t="s">
        <v>207</v>
      </c>
      <c r="C30" s="413">
        <v>3761.0770000000002</v>
      </c>
      <c r="D30" s="414">
        <v>16032.724</v>
      </c>
      <c r="E30" s="415">
        <v>1577.828</v>
      </c>
      <c r="F30" s="405" t="s">
        <v>221</v>
      </c>
      <c r="G30" s="413">
        <v>3479.9090000000001</v>
      </c>
      <c r="H30" s="414">
        <v>14669.165999999999</v>
      </c>
      <c r="I30" s="415">
        <v>2021.4179999999999</v>
      </c>
      <c r="K30" s="371"/>
      <c r="L30" s="371"/>
      <c r="N30" s="371"/>
    </row>
    <row r="31" spans="2:19" ht="13.5" customHeight="1" thickBot="1">
      <c r="B31" s="420" t="s">
        <v>199</v>
      </c>
      <c r="C31" s="421">
        <v>3585.0529999999999</v>
      </c>
      <c r="D31" s="422">
        <v>15364.442999999999</v>
      </c>
      <c r="E31" s="423">
        <v>4238.9340000000002</v>
      </c>
      <c r="F31" s="420" t="s">
        <v>209</v>
      </c>
      <c r="G31" s="421">
        <v>2675.2420000000002</v>
      </c>
      <c r="H31" s="422">
        <v>11294.317999999999</v>
      </c>
      <c r="I31" s="423">
        <v>831.55700000000002</v>
      </c>
      <c r="L31" s="378"/>
      <c r="M31" s="378"/>
      <c r="N31" s="378"/>
    </row>
    <row r="32" spans="2:19" ht="12" customHeight="1">
      <c r="B32" s="373" t="s">
        <v>224</v>
      </c>
      <c r="C32" s="490"/>
      <c r="D32" s="490"/>
      <c r="E32" s="490"/>
      <c r="F32" s="491"/>
      <c r="G32" s="490"/>
      <c r="H32" s="490"/>
      <c r="I32" s="490"/>
      <c r="L32" s="378"/>
      <c r="M32" s="378"/>
      <c r="N32" s="378"/>
      <c r="O32" s="379"/>
      <c r="P32" s="380"/>
      <c r="Q32" s="381"/>
      <c r="R32" s="381"/>
    </row>
    <row r="33" spans="2:19" ht="13.5" customHeight="1">
      <c r="S33" s="382"/>
    </row>
    <row r="34" spans="2:19" ht="15.75">
      <c r="B34" s="338" t="s">
        <v>376</v>
      </c>
      <c r="C34" s="338"/>
      <c r="D34" s="338"/>
      <c r="E34" s="338"/>
      <c r="F34" s="338"/>
      <c r="G34" s="338"/>
      <c r="H34" s="338"/>
      <c r="I34" s="339"/>
      <c r="J34" s="339"/>
      <c r="K34" s="338" t="s">
        <v>377</v>
      </c>
      <c r="L34" s="338"/>
      <c r="M34" s="338"/>
      <c r="N34" s="338"/>
      <c r="O34" s="338"/>
      <c r="P34" s="338"/>
      <c r="Q34" s="338"/>
      <c r="R34" s="339"/>
    </row>
    <row r="35" spans="2:19" ht="13.5" thickBot="1"/>
    <row r="36" spans="2:19" ht="21" thickBot="1">
      <c r="B36" s="342" t="s">
        <v>189</v>
      </c>
      <c r="C36" s="343"/>
      <c r="D36" s="343"/>
      <c r="E36" s="343"/>
      <c r="F36" s="343"/>
      <c r="G36" s="343"/>
      <c r="H36" s="343"/>
      <c r="I36" s="344"/>
      <c r="K36" s="342" t="s">
        <v>190</v>
      </c>
      <c r="L36" s="343"/>
      <c r="M36" s="343"/>
      <c r="N36" s="343"/>
      <c r="O36" s="343"/>
      <c r="P36" s="343"/>
      <c r="Q36" s="343"/>
      <c r="R36" s="344"/>
    </row>
    <row r="37" spans="2:19" ht="16.5" thickBot="1">
      <c r="B37" s="345" t="s">
        <v>374</v>
      </c>
      <c r="C37" s="346"/>
      <c r="D37" s="347"/>
      <c r="E37" s="348"/>
      <c r="F37" s="345" t="s">
        <v>375</v>
      </c>
      <c r="G37" s="346"/>
      <c r="H37" s="347"/>
      <c r="I37" s="348"/>
      <c r="K37" s="345" t="s">
        <v>374</v>
      </c>
      <c r="L37" s="346"/>
      <c r="M37" s="347"/>
      <c r="N37" s="348"/>
      <c r="O37" s="345" t="s">
        <v>375</v>
      </c>
      <c r="P37" s="346"/>
      <c r="Q37" s="347"/>
      <c r="R37" s="348"/>
    </row>
    <row r="38" spans="2:19" ht="29.25" thickBot="1">
      <c r="B38" s="349" t="s">
        <v>191</v>
      </c>
      <c r="C38" s="350" t="s">
        <v>192</v>
      </c>
      <c r="D38" s="351" t="s">
        <v>193</v>
      </c>
      <c r="E38" s="352" t="s">
        <v>194</v>
      </c>
      <c r="F38" s="353" t="s">
        <v>191</v>
      </c>
      <c r="G38" s="350" t="s">
        <v>192</v>
      </c>
      <c r="H38" s="351" t="s">
        <v>193</v>
      </c>
      <c r="I38" s="352" t="s">
        <v>194</v>
      </c>
      <c r="K38" s="349" t="s">
        <v>191</v>
      </c>
      <c r="L38" s="350" t="s">
        <v>192</v>
      </c>
      <c r="M38" s="351" t="s">
        <v>193</v>
      </c>
      <c r="N38" s="352" t="s">
        <v>194</v>
      </c>
      <c r="O38" s="353" t="s">
        <v>191</v>
      </c>
      <c r="P38" s="350" t="s">
        <v>192</v>
      </c>
      <c r="Q38" s="351" t="s">
        <v>193</v>
      </c>
      <c r="R38" s="352" t="s">
        <v>194</v>
      </c>
    </row>
    <row r="39" spans="2:19" ht="15" thickBot="1">
      <c r="B39" s="400" t="s">
        <v>195</v>
      </c>
      <c r="C39" s="401">
        <v>6709.473</v>
      </c>
      <c r="D39" s="402">
        <v>28687.313999999998</v>
      </c>
      <c r="E39" s="403">
        <v>4515.7749999999996</v>
      </c>
      <c r="F39" s="400" t="s">
        <v>195</v>
      </c>
      <c r="G39" s="401">
        <v>6857.3249999999998</v>
      </c>
      <c r="H39" s="402">
        <v>28969.567999999999</v>
      </c>
      <c r="I39" s="403">
        <v>4829.143</v>
      </c>
      <c r="K39" s="354" t="s">
        <v>195</v>
      </c>
      <c r="L39" s="355">
        <v>309809.28999999998</v>
      </c>
      <c r="M39" s="356">
        <v>1327717.594</v>
      </c>
      <c r="N39" s="357">
        <v>127371.717</v>
      </c>
      <c r="O39" s="354" t="s">
        <v>195</v>
      </c>
      <c r="P39" s="355">
        <v>280075.38299999997</v>
      </c>
      <c r="Q39" s="356">
        <v>1182403.423</v>
      </c>
      <c r="R39" s="357">
        <v>140083.054</v>
      </c>
    </row>
    <row r="40" spans="2:19">
      <c r="B40" s="424" t="s">
        <v>197</v>
      </c>
      <c r="C40" s="406">
        <v>2504.846</v>
      </c>
      <c r="D40" s="407">
        <v>10689.946</v>
      </c>
      <c r="E40" s="408">
        <v>1474.7329999999999</v>
      </c>
      <c r="F40" s="425" t="s">
        <v>204</v>
      </c>
      <c r="G40" s="406">
        <v>2472.3789999999999</v>
      </c>
      <c r="H40" s="407">
        <v>10419.032999999999</v>
      </c>
      <c r="I40" s="408">
        <v>1915.546</v>
      </c>
      <c r="K40" s="383" t="s">
        <v>201</v>
      </c>
      <c r="L40" s="384">
        <v>247708.60500000001</v>
      </c>
      <c r="M40" s="385">
        <v>1061818.1969999999</v>
      </c>
      <c r="N40" s="386">
        <v>95389.463000000003</v>
      </c>
      <c r="O40" s="387" t="s">
        <v>201</v>
      </c>
      <c r="P40" s="384">
        <v>230633.234</v>
      </c>
      <c r="Q40" s="385">
        <v>973844.98600000003</v>
      </c>
      <c r="R40" s="386">
        <v>111492.016</v>
      </c>
    </row>
    <row r="41" spans="2:19">
      <c r="B41" s="426" t="s">
        <v>198</v>
      </c>
      <c r="C41" s="427">
        <v>1947.501</v>
      </c>
      <c r="D41" s="428">
        <v>8328.616</v>
      </c>
      <c r="E41" s="429">
        <v>1324.384</v>
      </c>
      <c r="F41" s="430" t="s">
        <v>202</v>
      </c>
      <c r="G41" s="427">
        <v>1963.481</v>
      </c>
      <c r="H41" s="428">
        <v>8348.152</v>
      </c>
      <c r="I41" s="429">
        <v>1594.5450000000001</v>
      </c>
      <c r="K41" s="383" t="s">
        <v>197</v>
      </c>
      <c r="L41" s="384">
        <v>32288.455999999998</v>
      </c>
      <c r="M41" s="385">
        <v>138121.38800000001</v>
      </c>
      <c r="N41" s="386">
        <v>14054.828</v>
      </c>
      <c r="O41" s="387" t="s">
        <v>197</v>
      </c>
      <c r="P41" s="384">
        <v>27546.951000000001</v>
      </c>
      <c r="Q41" s="385">
        <v>116003.726</v>
      </c>
      <c r="R41" s="386">
        <v>14530.254000000001</v>
      </c>
    </row>
    <row r="42" spans="2:19">
      <c r="B42" s="426" t="s">
        <v>202</v>
      </c>
      <c r="C42" s="427">
        <v>1333.3030000000001</v>
      </c>
      <c r="D42" s="428">
        <v>5694.3950000000004</v>
      </c>
      <c r="E42" s="429">
        <v>952.3</v>
      </c>
      <c r="F42" s="431" t="s">
        <v>198</v>
      </c>
      <c r="G42" s="427">
        <v>1067.29</v>
      </c>
      <c r="H42" s="414">
        <v>4464.616</v>
      </c>
      <c r="I42" s="432">
        <v>716.16499999999996</v>
      </c>
      <c r="K42" s="383" t="s">
        <v>208</v>
      </c>
      <c r="L42" s="384">
        <v>14915.339</v>
      </c>
      <c r="M42" s="385">
        <v>63898.313999999998</v>
      </c>
      <c r="N42" s="386">
        <v>12074.361999999999</v>
      </c>
      <c r="O42" s="359" t="s">
        <v>208</v>
      </c>
      <c r="P42" s="384">
        <v>8918.7610000000004</v>
      </c>
      <c r="Q42" s="385">
        <v>37713.445</v>
      </c>
      <c r="R42" s="386">
        <v>8126.2290000000003</v>
      </c>
    </row>
    <row r="43" spans="2:19">
      <c r="B43" s="426" t="s">
        <v>204</v>
      </c>
      <c r="C43" s="427">
        <v>744.37900000000002</v>
      </c>
      <c r="D43" s="428">
        <v>3190.252</v>
      </c>
      <c r="E43" s="429">
        <v>604.096</v>
      </c>
      <c r="F43" s="405" t="s">
        <v>197</v>
      </c>
      <c r="G43" s="427">
        <v>720.86800000000005</v>
      </c>
      <c r="H43" s="428">
        <v>3035.41</v>
      </c>
      <c r="I43" s="429">
        <v>354.81200000000001</v>
      </c>
      <c r="K43" s="388" t="s">
        <v>204</v>
      </c>
      <c r="L43" s="389">
        <v>8299.3510000000006</v>
      </c>
      <c r="M43" s="390">
        <v>35556.794000000002</v>
      </c>
      <c r="N43" s="391">
        <v>3086.6860000000001</v>
      </c>
      <c r="O43" s="392" t="s">
        <v>204</v>
      </c>
      <c r="P43" s="389">
        <v>8051.6909999999998</v>
      </c>
      <c r="Q43" s="390">
        <v>34092.046999999999</v>
      </c>
      <c r="R43" s="391">
        <v>3491.165</v>
      </c>
    </row>
    <row r="44" spans="2:19">
      <c r="B44" s="405" t="s">
        <v>208</v>
      </c>
      <c r="C44" s="433">
        <v>178.256</v>
      </c>
      <c r="D44" s="434">
        <v>779.06899999999996</v>
      </c>
      <c r="E44" s="435">
        <v>159.63300000000001</v>
      </c>
      <c r="F44" s="436" t="s">
        <v>200</v>
      </c>
      <c r="G44" s="433">
        <v>435.37</v>
      </c>
      <c r="H44" s="434">
        <v>1856.5989999999999</v>
      </c>
      <c r="I44" s="435">
        <v>187.92099999999999</v>
      </c>
      <c r="K44" s="383" t="s">
        <v>210</v>
      </c>
      <c r="L44" s="384">
        <v>2582.9389999999999</v>
      </c>
      <c r="M44" s="385">
        <v>11078.615</v>
      </c>
      <c r="N44" s="386">
        <v>942.55799999999999</v>
      </c>
      <c r="O44" s="383" t="s">
        <v>210</v>
      </c>
      <c r="P44" s="384">
        <v>1893.36</v>
      </c>
      <c r="Q44" s="385">
        <v>7975.5860000000002</v>
      </c>
      <c r="R44" s="386">
        <v>805.79499999999996</v>
      </c>
    </row>
    <row r="45" spans="2:19" ht="13.5" thickBot="1">
      <c r="B45" s="437" t="s">
        <v>200</v>
      </c>
      <c r="C45" s="438">
        <v>1.1879999999999999</v>
      </c>
      <c r="D45" s="439">
        <v>5.0359999999999996</v>
      </c>
      <c r="E45" s="440">
        <v>0.629</v>
      </c>
      <c r="F45" s="437" t="s">
        <v>227</v>
      </c>
      <c r="G45" s="438">
        <v>152.495</v>
      </c>
      <c r="H45" s="439">
        <v>653.279</v>
      </c>
      <c r="I45" s="440">
        <v>22.588000000000001</v>
      </c>
      <c r="K45" s="393" t="s">
        <v>202</v>
      </c>
      <c r="L45" s="394">
        <v>2025.2090000000001</v>
      </c>
      <c r="M45" s="395">
        <v>8713.1010000000006</v>
      </c>
      <c r="N45" s="396">
        <v>960.745</v>
      </c>
      <c r="O45" s="397" t="s">
        <v>202</v>
      </c>
      <c r="P45" s="394">
        <v>1561.443</v>
      </c>
      <c r="Q45" s="395">
        <v>6559.9350000000004</v>
      </c>
      <c r="R45" s="396">
        <v>965.72500000000002</v>
      </c>
    </row>
    <row r="46" spans="2:19">
      <c r="B46" s="373" t="s">
        <v>224</v>
      </c>
      <c r="C46" s="398"/>
      <c r="D46" s="398"/>
      <c r="E46" s="398"/>
      <c r="F46" s="41"/>
      <c r="G46" s="398"/>
      <c r="H46" s="398"/>
      <c r="I46" s="398"/>
      <c r="J46" s="41"/>
      <c r="K46" s="373" t="s">
        <v>224</v>
      </c>
      <c r="L46" s="398"/>
      <c r="M46" s="41"/>
      <c r="N46" s="41"/>
      <c r="O46" s="41"/>
      <c r="P46" s="41"/>
      <c r="Q46" s="41"/>
      <c r="R46" s="41"/>
    </row>
    <row r="47" spans="2:19">
      <c r="F47" s="399"/>
      <c r="G47" s="39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L83" sqref="L83"/>
    </sheetView>
  </sheetViews>
  <sheetFormatPr defaultColWidth="9.7109375" defaultRowHeight="12.75"/>
  <cols>
    <col min="1" max="1" width="8" style="336" customWidth="1"/>
    <col min="2" max="2" width="21.28515625" style="336" customWidth="1"/>
    <col min="3" max="4" width="11.140625" style="336" customWidth="1"/>
    <col min="5" max="5" width="13.5703125" style="336" customWidth="1"/>
    <col min="6" max="6" width="21.5703125" style="336" customWidth="1"/>
    <col min="7" max="7" width="10.28515625" style="336" customWidth="1"/>
    <col min="8" max="8" width="10.85546875" style="336" customWidth="1"/>
    <col min="9" max="9" width="12.42578125" style="336" customWidth="1"/>
    <col min="10" max="10" width="7.140625" style="336" customWidth="1"/>
    <col min="11" max="11" width="23.140625" style="487" customWidth="1"/>
    <col min="12" max="12" width="10.7109375" style="487" customWidth="1"/>
    <col min="13" max="13" width="10.140625" style="487" customWidth="1"/>
    <col min="14" max="14" width="13.140625" style="487" customWidth="1"/>
    <col min="15" max="15" width="18.7109375" style="336" customWidth="1"/>
    <col min="16" max="16" width="10.85546875" style="336" customWidth="1"/>
    <col min="17" max="17" width="10.5703125" style="336" customWidth="1"/>
    <col min="18" max="18" width="13.28515625" style="336" customWidth="1"/>
    <col min="19" max="19" width="6.7109375" style="336" customWidth="1"/>
    <col min="20" max="238" width="9.140625" style="336" customWidth="1"/>
    <col min="239" max="239" width="2.5703125" style="336" customWidth="1"/>
    <col min="240" max="240" width="21.28515625" style="336" customWidth="1"/>
    <col min="241" max="241" width="11.140625" style="336" customWidth="1"/>
    <col min="242" max="242" width="10.28515625" style="336" customWidth="1"/>
    <col min="243" max="243" width="9.85546875" style="336" customWidth="1"/>
    <col min="244" max="244" width="21.5703125" style="336" customWidth="1"/>
    <col min="245" max="245" width="10.7109375" style="336" customWidth="1"/>
    <col min="246" max="16384" width="9.7109375" style="336"/>
  </cols>
  <sheetData>
    <row r="1" spans="2:18" ht="28.5" customHeight="1">
      <c r="B1" s="332" t="s">
        <v>378</v>
      </c>
      <c r="C1" s="333"/>
      <c r="D1" s="333"/>
      <c r="E1" s="333"/>
      <c r="F1" s="333"/>
      <c r="G1" s="333"/>
      <c r="H1" s="333"/>
      <c r="I1" s="333"/>
      <c r="J1" s="334"/>
      <c r="N1" s="336"/>
    </row>
    <row r="2" spans="2:18" ht="18.75" customHeight="1">
      <c r="G2" s="371"/>
      <c r="H2" s="371"/>
      <c r="N2" s="336"/>
    </row>
    <row r="3" spans="2:18" ht="29.25" customHeight="1">
      <c r="B3" s="338" t="s">
        <v>401</v>
      </c>
      <c r="C3" s="338"/>
      <c r="D3" s="338"/>
      <c r="E3" s="338"/>
      <c r="F3" s="338"/>
      <c r="G3" s="338"/>
      <c r="H3" s="338"/>
      <c r="I3" s="338"/>
      <c r="J3" s="338"/>
      <c r="K3" s="338" t="s">
        <v>402</v>
      </c>
      <c r="L3" s="338"/>
      <c r="M3" s="338"/>
      <c r="N3" s="338"/>
      <c r="O3" s="338"/>
      <c r="P3" s="338"/>
      <c r="Q3" s="338"/>
      <c r="R3" s="338"/>
    </row>
    <row r="4" spans="2:18" ht="13.5" thickBot="1">
      <c r="K4" s="336"/>
      <c r="L4" s="336"/>
      <c r="M4" s="336"/>
      <c r="N4" s="336"/>
    </row>
    <row r="5" spans="2:18" ht="21" thickBot="1">
      <c r="B5" s="342" t="s">
        <v>189</v>
      </c>
      <c r="C5" s="343"/>
      <c r="D5" s="343"/>
      <c r="E5" s="343"/>
      <c r="F5" s="343"/>
      <c r="G5" s="343"/>
      <c r="H5" s="343"/>
      <c r="I5" s="344"/>
      <c r="K5" s="342" t="s">
        <v>190</v>
      </c>
      <c r="L5" s="342"/>
      <c r="M5" s="343"/>
      <c r="N5" s="343"/>
      <c r="O5" s="343"/>
      <c r="P5" s="343"/>
      <c r="Q5" s="343"/>
      <c r="R5" s="344"/>
    </row>
    <row r="6" spans="2:18" ht="16.5" thickBot="1">
      <c r="B6" s="345" t="s">
        <v>403</v>
      </c>
      <c r="C6" s="346"/>
      <c r="D6" s="347"/>
      <c r="E6" s="348"/>
      <c r="F6" s="345" t="s">
        <v>400</v>
      </c>
      <c r="G6" s="346"/>
      <c r="H6" s="347"/>
      <c r="I6" s="348"/>
      <c r="K6" s="870" t="s">
        <v>381</v>
      </c>
      <c r="L6" s="870"/>
      <c r="M6" s="348"/>
      <c r="N6" s="345"/>
      <c r="O6" s="346" t="s">
        <v>400</v>
      </c>
      <c r="P6" s="347"/>
      <c r="Q6" s="348"/>
      <c r="R6" s="348"/>
    </row>
    <row r="7" spans="2:18" ht="43.5" thickBot="1">
      <c r="B7" s="349" t="s">
        <v>191</v>
      </c>
      <c r="C7" s="350" t="s">
        <v>192</v>
      </c>
      <c r="D7" s="351" t="s">
        <v>193</v>
      </c>
      <c r="E7" s="352" t="s">
        <v>194</v>
      </c>
      <c r="F7" s="353" t="s">
        <v>191</v>
      </c>
      <c r="G7" s="350" t="s">
        <v>192</v>
      </c>
      <c r="H7" s="351" t="s">
        <v>193</v>
      </c>
      <c r="I7" s="352" t="s">
        <v>194</v>
      </c>
      <c r="K7" s="871" t="s">
        <v>191</v>
      </c>
      <c r="L7" s="872" t="s">
        <v>192</v>
      </c>
      <c r="M7" s="873" t="s">
        <v>193</v>
      </c>
      <c r="N7" s="874" t="s">
        <v>194</v>
      </c>
      <c r="O7" s="875" t="s">
        <v>191</v>
      </c>
      <c r="P7" s="876" t="s">
        <v>192</v>
      </c>
      <c r="Q7" s="873" t="s">
        <v>193</v>
      </c>
      <c r="R7" s="874" t="s">
        <v>194</v>
      </c>
    </row>
    <row r="8" spans="2:18" ht="15" thickBot="1">
      <c r="B8" s="354" t="s">
        <v>195</v>
      </c>
      <c r="C8" s="355">
        <v>796322.95299999998</v>
      </c>
      <c r="D8" s="800">
        <v>3462471.577</v>
      </c>
      <c r="E8" s="357">
        <v>437016.13500000001</v>
      </c>
      <c r="F8" s="877" t="s">
        <v>195</v>
      </c>
      <c r="G8" s="355">
        <v>974825.59600000002</v>
      </c>
      <c r="H8" s="800">
        <v>4162520.4670000002</v>
      </c>
      <c r="I8" s="357">
        <v>484480.65500000003</v>
      </c>
      <c r="K8" s="878" t="s">
        <v>195</v>
      </c>
      <c r="L8" s="879">
        <v>1315110.882</v>
      </c>
      <c r="M8" s="800">
        <v>5717202.9579999996</v>
      </c>
      <c r="N8" s="357">
        <v>689326.52899999998</v>
      </c>
      <c r="O8" s="880" t="s">
        <v>195</v>
      </c>
      <c r="P8" s="355">
        <v>1482617.8219999999</v>
      </c>
      <c r="Q8" s="800">
        <v>6325180.0279999999</v>
      </c>
      <c r="R8" s="357">
        <v>717122.66599999997</v>
      </c>
    </row>
    <row r="9" spans="2:18">
      <c r="B9" s="881" t="s">
        <v>198</v>
      </c>
      <c r="C9" s="882">
        <v>86089.241999999998</v>
      </c>
      <c r="D9" s="883">
        <v>374342.09299999999</v>
      </c>
      <c r="E9" s="884">
        <v>55246.857000000004</v>
      </c>
      <c r="F9" s="881" t="s">
        <v>196</v>
      </c>
      <c r="G9" s="882">
        <v>176821.84700000001</v>
      </c>
      <c r="H9" s="883">
        <v>754395.91</v>
      </c>
      <c r="I9" s="884">
        <v>58529.315000000002</v>
      </c>
      <c r="K9" s="885" t="s">
        <v>197</v>
      </c>
      <c r="L9" s="363">
        <v>379376.80800000002</v>
      </c>
      <c r="M9" s="806">
        <v>1649360.747</v>
      </c>
      <c r="N9" s="886">
        <v>174220.019</v>
      </c>
      <c r="O9" s="804" t="s">
        <v>197</v>
      </c>
      <c r="P9" s="805">
        <v>435817.73800000001</v>
      </c>
      <c r="Q9" s="806">
        <v>1859881.67</v>
      </c>
      <c r="R9" s="886">
        <v>184803.913</v>
      </c>
    </row>
    <row r="10" spans="2:18">
      <c r="B10" s="887" t="s">
        <v>196</v>
      </c>
      <c r="C10" s="888">
        <v>82337.907000000007</v>
      </c>
      <c r="D10" s="889">
        <v>358574.08399999997</v>
      </c>
      <c r="E10" s="890">
        <v>30007.784</v>
      </c>
      <c r="F10" s="887" t="s">
        <v>198</v>
      </c>
      <c r="G10" s="888">
        <v>101504.694</v>
      </c>
      <c r="H10" s="889">
        <v>433113.89600000001</v>
      </c>
      <c r="I10" s="890">
        <v>61375.086000000003</v>
      </c>
      <c r="K10" s="891" t="s">
        <v>199</v>
      </c>
      <c r="L10" s="359">
        <v>301976.60200000001</v>
      </c>
      <c r="M10" s="811">
        <v>1312595.9210000001</v>
      </c>
      <c r="N10" s="386">
        <v>182254.82</v>
      </c>
      <c r="O10" s="383" t="s">
        <v>199</v>
      </c>
      <c r="P10" s="384">
        <v>332656.72499999998</v>
      </c>
      <c r="Q10" s="811">
        <v>1419638.2830000001</v>
      </c>
      <c r="R10" s="386">
        <v>182343.693</v>
      </c>
    </row>
    <row r="11" spans="2:18">
      <c r="B11" s="887" t="s">
        <v>200</v>
      </c>
      <c r="C11" s="888">
        <v>79639.217000000004</v>
      </c>
      <c r="D11" s="889">
        <v>346413.62800000003</v>
      </c>
      <c r="E11" s="890">
        <v>31227.940999999999</v>
      </c>
      <c r="F11" s="887" t="s">
        <v>197</v>
      </c>
      <c r="G11" s="888">
        <v>96313.601999999999</v>
      </c>
      <c r="H11" s="889">
        <v>411542.72600000002</v>
      </c>
      <c r="I11" s="890">
        <v>70582.646999999997</v>
      </c>
      <c r="K11" s="891" t="s">
        <v>201</v>
      </c>
      <c r="L11" s="359">
        <v>201304.60500000001</v>
      </c>
      <c r="M11" s="811">
        <v>874796.85499999998</v>
      </c>
      <c r="N11" s="386">
        <v>127687.061</v>
      </c>
      <c r="O11" s="383" t="s">
        <v>201</v>
      </c>
      <c r="P11" s="384">
        <v>229460.91500000001</v>
      </c>
      <c r="Q11" s="811">
        <v>977816.85199999996</v>
      </c>
      <c r="R11" s="386">
        <v>132195.02299999999</v>
      </c>
    </row>
    <row r="12" spans="2:18">
      <c r="B12" s="887" t="s">
        <v>197</v>
      </c>
      <c r="C12" s="888">
        <v>66536.085999999996</v>
      </c>
      <c r="D12" s="889">
        <v>289464.57699999999</v>
      </c>
      <c r="E12" s="890">
        <v>54381.296999999999</v>
      </c>
      <c r="F12" s="887" t="s">
        <v>200</v>
      </c>
      <c r="G12" s="888">
        <v>76715.539999999994</v>
      </c>
      <c r="H12" s="889">
        <v>327420.75699999998</v>
      </c>
      <c r="I12" s="890">
        <v>28554.544000000002</v>
      </c>
      <c r="K12" s="891" t="s">
        <v>203</v>
      </c>
      <c r="L12" s="359">
        <v>153370.231</v>
      </c>
      <c r="M12" s="811">
        <v>667004.66500000004</v>
      </c>
      <c r="N12" s="386">
        <v>62836.624000000003</v>
      </c>
      <c r="O12" s="383" t="s">
        <v>203</v>
      </c>
      <c r="P12" s="384">
        <v>165292</v>
      </c>
      <c r="Q12" s="811">
        <v>705060.93099999998</v>
      </c>
      <c r="R12" s="386">
        <v>62186.703999999998</v>
      </c>
    </row>
    <row r="13" spans="2:18">
      <c r="B13" s="892" t="s">
        <v>202</v>
      </c>
      <c r="C13" s="893">
        <v>64140.92</v>
      </c>
      <c r="D13" s="894">
        <v>278747.766</v>
      </c>
      <c r="E13" s="895">
        <v>31419.945</v>
      </c>
      <c r="F13" s="892" t="s">
        <v>202</v>
      </c>
      <c r="G13" s="893">
        <v>74975.794999999998</v>
      </c>
      <c r="H13" s="894">
        <v>320066.64299999998</v>
      </c>
      <c r="I13" s="895">
        <v>32990.338000000003</v>
      </c>
      <c r="K13" s="896" t="s">
        <v>204</v>
      </c>
      <c r="L13" s="392">
        <v>116145.783</v>
      </c>
      <c r="M13" s="823">
        <v>505129.12800000003</v>
      </c>
      <c r="N13" s="391">
        <v>72912.005999999994</v>
      </c>
      <c r="O13" s="359" t="s">
        <v>204</v>
      </c>
      <c r="P13" s="389">
        <v>142088.516</v>
      </c>
      <c r="Q13" s="823">
        <v>606252.27599999995</v>
      </c>
      <c r="R13" s="391">
        <v>81658.2</v>
      </c>
    </row>
    <row r="14" spans="2:18">
      <c r="B14" s="887" t="s">
        <v>205</v>
      </c>
      <c r="C14" s="888">
        <v>48620.211000000003</v>
      </c>
      <c r="D14" s="889">
        <v>211307.57800000001</v>
      </c>
      <c r="E14" s="890">
        <v>38874.432000000001</v>
      </c>
      <c r="F14" s="887" t="s">
        <v>205</v>
      </c>
      <c r="G14" s="888">
        <v>47785.457000000002</v>
      </c>
      <c r="H14" s="889">
        <v>204411.008</v>
      </c>
      <c r="I14" s="890">
        <v>34618.81</v>
      </c>
      <c r="K14" s="891" t="s">
        <v>206</v>
      </c>
      <c r="L14" s="359">
        <v>75195.032000000007</v>
      </c>
      <c r="M14" s="811">
        <v>326753.00400000002</v>
      </c>
      <c r="N14" s="386">
        <v>27822.257000000001</v>
      </c>
      <c r="O14" s="383" t="s">
        <v>206</v>
      </c>
      <c r="P14" s="384">
        <v>73033.317999999999</v>
      </c>
      <c r="Q14" s="811">
        <v>311946.32299999997</v>
      </c>
      <c r="R14" s="386">
        <v>28663.128000000001</v>
      </c>
    </row>
    <row r="15" spans="2:18">
      <c r="B15" s="897" t="s">
        <v>206</v>
      </c>
      <c r="C15" s="898">
        <v>44162.082999999999</v>
      </c>
      <c r="D15" s="899">
        <v>192069.33900000001</v>
      </c>
      <c r="E15" s="900">
        <v>17244.046999999999</v>
      </c>
      <c r="F15" s="897" t="s">
        <v>206</v>
      </c>
      <c r="G15" s="898">
        <v>46433.809000000001</v>
      </c>
      <c r="H15" s="899">
        <v>198193.492</v>
      </c>
      <c r="I15" s="900">
        <v>17640.675999999999</v>
      </c>
      <c r="K15" s="901" t="s">
        <v>207</v>
      </c>
      <c r="L15" s="367">
        <v>27034.852999999999</v>
      </c>
      <c r="M15" s="840">
        <v>117489.48299999999</v>
      </c>
      <c r="N15" s="868">
        <v>16891.835999999999</v>
      </c>
      <c r="O15" s="838" t="s">
        <v>207</v>
      </c>
      <c r="P15" s="839">
        <v>31502.45</v>
      </c>
      <c r="Q15" s="840">
        <v>134434.299</v>
      </c>
      <c r="R15" s="868">
        <v>18347.786</v>
      </c>
    </row>
    <row r="16" spans="2:18">
      <c r="B16" s="887" t="s">
        <v>208</v>
      </c>
      <c r="C16" s="888">
        <v>39991.508000000002</v>
      </c>
      <c r="D16" s="889">
        <v>173798.02100000001</v>
      </c>
      <c r="E16" s="890">
        <v>21139.893</v>
      </c>
      <c r="F16" s="887" t="s">
        <v>214</v>
      </c>
      <c r="G16" s="888">
        <v>38461.451000000001</v>
      </c>
      <c r="H16" s="889">
        <v>163724.652</v>
      </c>
      <c r="I16" s="890">
        <v>19026.938999999998</v>
      </c>
      <c r="K16" s="891" t="s">
        <v>209</v>
      </c>
      <c r="L16" s="359">
        <v>19193.973000000002</v>
      </c>
      <c r="M16" s="811">
        <v>83445.379000000001</v>
      </c>
      <c r="N16" s="386">
        <v>5711.2669999999998</v>
      </c>
      <c r="O16" s="383" t="s">
        <v>198</v>
      </c>
      <c r="P16" s="384">
        <v>21224.988000000001</v>
      </c>
      <c r="Q16" s="811">
        <v>90534.198999999993</v>
      </c>
      <c r="R16" s="386">
        <v>7139.03</v>
      </c>
    </row>
    <row r="17" spans="2:18">
      <c r="B17" s="887" t="s">
        <v>211</v>
      </c>
      <c r="C17" s="888">
        <v>34500.991999999998</v>
      </c>
      <c r="D17" s="889">
        <v>150054.18799999999</v>
      </c>
      <c r="E17" s="890">
        <v>16369.422</v>
      </c>
      <c r="F17" s="887" t="s">
        <v>208</v>
      </c>
      <c r="G17" s="888">
        <v>36256.828000000001</v>
      </c>
      <c r="H17" s="889">
        <v>154846.57800000001</v>
      </c>
      <c r="I17" s="890">
        <v>19188.571</v>
      </c>
      <c r="K17" s="891" t="s">
        <v>198</v>
      </c>
      <c r="L17" s="359">
        <v>15043.888000000001</v>
      </c>
      <c r="M17" s="811">
        <v>65397.834000000003</v>
      </c>
      <c r="N17" s="386">
        <v>5733.0910000000003</v>
      </c>
      <c r="O17" s="383" t="s">
        <v>210</v>
      </c>
      <c r="P17" s="384">
        <v>20166.089</v>
      </c>
      <c r="Q17" s="811">
        <v>85700.25</v>
      </c>
      <c r="R17" s="386">
        <v>8498.8700000000008</v>
      </c>
    </row>
    <row r="18" spans="2:18">
      <c r="B18" s="887" t="s">
        <v>203</v>
      </c>
      <c r="C18" s="888">
        <v>31482.149000000001</v>
      </c>
      <c r="D18" s="889">
        <v>136960.19</v>
      </c>
      <c r="E18" s="890">
        <v>16996.63</v>
      </c>
      <c r="F18" s="887" t="s">
        <v>210</v>
      </c>
      <c r="G18" s="888">
        <v>34749.777999999998</v>
      </c>
      <c r="H18" s="889">
        <v>148671.886</v>
      </c>
      <c r="I18" s="890">
        <v>15062.355</v>
      </c>
      <c r="K18" s="891" t="s">
        <v>210</v>
      </c>
      <c r="L18" s="359">
        <v>9387.7070000000003</v>
      </c>
      <c r="M18" s="811">
        <v>40914.972000000002</v>
      </c>
      <c r="N18" s="386">
        <v>4470.9989999999998</v>
      </c>
      <c r="O18" s="383" t="s">
        <v>209</v>
      </c>
      <c r="P18" s="384">
        <v>14242.089</v>
      </c>
      <c r="Q18" s="811">
        <v>60938.279000000002</v>
      </c>
      <c r="R18" s="386">
        <v>3953.64</v>
      </c>
    </row>
    <row r="19" spans="2:18">
      <c r="B19" s="892" t="s">
        <v>210</v>
      </c>
      <c r="C19" s="893">
        <v>31456.86</v>
      </c>
      <c r="D19" s="894">
        <v>136631.149</v>
      </c>
      <c r="E19" s="895">
        <v>15570.102999999999</v>
      </c>
      <c r="F19" s="892" t="s">
        <v>212</v>
      </c>
      <c r="G19" s="893">
        <v>32183.124</v>
      </c>
      <c r="H19" s="894">
        <v>137680.44200000001</v>
      </c>
      <c r="I19" s="895">
        <v>10770.831</v>
      </c>
      <c r="K19" s="896" t="s">
        <v>213</v>
      </c>
      <c r="L19" s="392">
        <v>5653.2979999999998</v>
      </c>
      <c r="M19" s="823">
        <v>24579.913</v>
      </c>
      <c r="N19" s="391">
        <v>1869.9849999999999</v>
      </c>
      <c r="O19" s="359" t="s">
        <v>213</v>
      </c>
      <c r="P19" s="389">
        <v>5640.4589999999998</v>
      </c>
      <c r="Q19" s="823">
        <v>24065.281999999999</v>
      </c>
      <c r="R19" s="391">
        <v>2014.2170000000001</v>
      </c>
    </row>
    <row r="20" spans="2:18">
      <c r="B20" s="887" t="s">
        <v>204</v>
      </c>
      <c r="C20" s="888">
        <v>27334.41</v>
      </c>
      <c r="D20" s="889">
        <v>118558.89</v>
      </c>
      <c r="E20" s="890">
        <v>13942.63</v>
      </c>
      <c r="F20" s="887" t="s">
        <v>211</v>
      </c>
      <c r="G20" s="888">
        <v>26778.661</v>
      </c>
      <c r="H20" s="889">
        <v>114499.72100000001</v>
      </c>
      <c r="I20" s="890">
        <v>12082.661</v>
      </c>
      <c r="K20" s="891" t="s">
        <v>215</v>
      </c>
      <c r="L20" s="359">
        <v>3045.0929999999998</v>
      </c>
      <c r="M20" s="811">
        <v>13321.508</v>
      </c>
      <c r="N20" s="386">
        <v>1149.617</v>
      </c>
      <c r="O20" s="383" t="s">
        <v>208</v>
      </c>
      <c r="P20" s="384">
        <v>3020.942</v>
      </c>
      <c r="Q20" s="811">
        <v>12934.638999999999</v>
      </c>
      <c r="R20" s="386">
        <v>1382.4639999999999</v>
      </c>
    </row>
    <row r="21" spans="2:18">
      <c r="B21" s="897" t="s">
        <v>214</v>
      </c>
      <c r="C21" s="898">
        <v>24831.505000000001</v>
      </c>
      <c r="D21" s="899">
        <v>107862.185</v>
      </c>
      <c r="E21" s="900">
        <v>14162.642</v>
      </c>
      <c r="F21" s="897" t="s">
        <v>203</v>
      </c>
      <c r="G21" s="898">
        <v>25678.913</v>
      </c>
      <c r="H21" s="899">
        <v>109445.368</v>
      </c>
      <c r="I21" s="900">
        <v>12692.145</v>
      </c>
      <c r="K21" s="901" t="s">
        <v>208</v>
      </c>
      <c r="L21" s="367">
        <v>2534.3789999999999</v>
      </c>
      <c r="M21" s="840">
        <v>11043.968999999999</v>
      </c>
      <c r="N21" s="868">
        <v>1756.1880000000001</v>
      </c>
      <c r="O21" s="838" t="s">
        <v>215</v>
      </c>
      <c r="P21" s="839">
        <v>2782.1680000000001</v>
      </c>
      <c r="Q21" s="840">
        <v>11808.209000000001</v>
      </c>
      <c r="R21" s="868">
        <v>1127.0150000000001</v>
      </c>
    </row>
    <row r="22" spans="2:18">
      <c r="B22" s="887" t="s">
        <v>216</v>
      </c>
      <c r="C22" s="888">
        <v>21134.782999999999</v>
      </c>
      <c r="D22" s="889">
        <v>91754.005000000005</v>
      </c>
      <c r="E22" s="890">
        <v>11009.332</v>
      </c>
      <c r="F22" s="887" t="s">
        <v>204</v>
      </c>
      <c r="G22" s="888">
        <v>22399.932000000001</v>
      </c>
      <c r="H22" s="889">
        <v>95715.631999999998</v>
      </c>
      <c r="I22" s="890">
        <v>11102.143</v>
      </c>
      <c r="K22" s="891" t="s">
        <v>217</v>
      </c>
      <c r="L22" s="359">
        <v>1617.587</v>
      </c>
      <c r="M22" s="811">
        <v>7024.6980000000003</v>
      </c>
      <c r="N22" s="386">
        <v>675.83199999999999</v>
      </c>
      <c r="O22" s="383" t="s">
        <v>200</v>
      </c>
      <c r="P22" s="384">
        <v>1846.3889999999999</v>
      </c>
      <c r="Q22" s="811">
        <v>7841.7460000000001</v>
      </c>
      <c r="R22" s="386">
        <v>1119.452</v>
      </c>
    </row>
    <row r="23" spans="2:18">
      <c r="B23" s="887" t="s">
        <v>212</v>
      </c>
      <c r="C23" s="888">
        <v>16234.880999999999</v>
      </c>
      <c r="D23" s="889">
        <v>70601.841</v>
      </c>
      <c r="E23" s="890">
        <v>5059.7089999999998</v>
      </c>
      <c r="F23" s="897" t="s">
        <v>216</v>
      </c>
      <c r="G23" s="898">
        <v>15248.41</v>
      </c>
      <c r="H23" s="899">
        <v>65131.114000000001</v>
      </c>
      <c r="I23" s="900">
        <v>7008.6769999999997</v>
      </c>
      <c r="K23" s="891" t="s">
        <v>202</v>
      </c>
      <c r="L23" s="359">
        <v>1456.8779999999999</v>
      </c>
      <c r="M23" s="811">
        <v>6331.5110000000004</v>
      </c>
      <c r="N23" s="386">
        <v>1335.671</v>
      </c>
      <c r="O23" s="383" t="s">
        <v>217</v>
      </c>
      <c r="P23" s="384">
        <v>1532.4449999999999</v>
      </c>
      <c r="Q23" s="811">
        <v>6517.5950000000003</v>
      </c>
      <c r="R23" s="386">
        <v>618.75400000000002</v>
      </c>
    </row>
    <row r="24" spans="2:18">
      <c r="B24" s="887" t="s">
        <v>218</v>
      </c>
      <c r="C24" s="888">
        <v>11708.411</v>
      </c>
      <c r="D24" s="889">
        <v>50916.241000000002</v>
      </c>
      <c r="E24" s="890">
        <v>6246.991</v>
      </c>
      <c r="F24" s="887" t="s">
        <v>222</v>
      </c>
      <c r="G24" s="888">
        <v>12201.641</v>
      </c>
      <c r="H24" s="889">
        <v>52178.862999999998</v>
      </c>
      <c r="I24" s="890">
        <v>5641.741</v>
      </c>
      <c r="K24" s="896" t="s">
        <v>216</v>
      </c>
      <c r="L24" s="359">
        <v>728.29499999999996</v>
      </c>
      <c r="M24" s="811">
        <v>3113.114</v>
      </c>
      <c r="N24" s="386">
        <v>331.31900000000002</v>
      </c>
      <c r="O24" s="359" t="s">
        <v>216</v>
      </c>
      <c r="P24" s="384">
        <v>1061.2750000000001</v>
      </c>
      <c r="Q24" s="811">
        <v>4492.5439999999999</v>
      </c>
      <c r="R24" s="386">
        <v>460.755</v>
      </c>
    </row>
    <row r="25" spans="2:18">
      <c r="B25" s="892" t="s">
        <v>223</v>
      </c>
      <c r="C25" s="893">
        <v>8418.7440000000006</v>
      </c>
      <c r="D25" s="894">
        <v>36628.343000000001</v>
      </c>
      <c r="E25" s="895">
        <v>7629.93</v>
      </c>
      <c r="F25" s="887" t="s">
        <v>219</v>
      </c>
      <c r="G25" s="888">
        <v>11030.501</v>
      </c>
      <c r="H25" s="889">
        <v>47065.838000000003</v>
      </c>
      <c r="I25" s="890">
        <v>5387.8050000000003</v>
      </c>
      <c r="K25" s="901" t="s">
        <v>200</v>
      </c>
      <c r="L25" s="367">
        <v>708.09500000000003</v>
      </c>
      <c r="M25" s="840">
        <v>3069.598</v>
      </c>
      <c r="N25" s="868">
        <v>690.428</v>
      </c>
      <c r="O25" s="838" t="s">
        <v>404</v>
      </c>
      <c r="P25" s="839">
        <v>627.83500000000004</v>
      </c>
      <c r="Q25" s="840">
        <v>2673.55</v>
      </c>
      <c r="R25" s="868">
        <v>212.70099999999999</v>
      </c>
    </row>
    <row r="26" spans="2:18">
      <c r="B26" s="887" t="s">
        <v>219</v>
      </c>
      <c r="C26" s="888">
        <v>7994.9740000000002</v>
      </c>
      <c r="D26" s="889">
        <v>34780.084999999999</v>
      </c>
      <c r="E26" s="890">
        <v>4485.6360000000004</v>
      </c>
      <c r="F26" s="887" t="s">
        <v>201</v>
      </c>
      <c r="G26" s="888">
        <v>10808.098</v>
      </c>
      <c r="H26" s="889">
        <v>46144.214999999997</v>
      </c>
      <c r="I26" s="890">
        <v>5291.6840000000002</v>
      </c>
      <c r="K26" s="891" t="s">
        <v>219</v>
      </c>
      <c r="L26" s="359">
        <v>631.07299999999998</v>
      </c>
      <c r="M26" s="811">
        <v>2742.183</v>
      </c>
      <c r="N26" s="386">
        <v>671.18700000000001</v>
      </c>
      <c r="O26" s="383" t="s">
        <v>220</v>
      </c>
      <c r="P26" s="384">
        <v>128.36099999999999</v>
      </c>
      <c r="Q26" s="811">
        <v>542.94399999999996</v>
      </c>
      <c r="R26" s="386">
        <v>62.337000000000003</v>
      </c>
    </row>
    <row r="27" spans="2:18">
      <c r="B27" s="897" t="s">
        <v>209</v>
      </c>
      <c r="C27" s="898">
        <v>7619.0150000000003</v>
      </c>
      <c r="D27" s="899">
        <v>33122.695</v>
      </c>
      <c r="E27" s="900">
        <v>2810.556</v>
      </c>
      <c r="F27" s="892" t="s">
        <v>218</v>
      </c>
      <c r="G27" s="893">
        <v>10377.119000000001</v>
      </c>
      <c r="H27" s="894">
        <v>44766.427000000003</v>
      </c>
      <c r="I27" s="895">
        <v>4983.9709999999995</v>
      </c>
      <c r="K27" s="891" t="s">
        <v>405</v>
      </c>
      <c r="L27" s="359">
        <v>456.37099999999998</v>
      </c>
      <c r="M27" s="811">
        <v>2001.1320000000001</v>
      </c>
      <c r="N27" s="386">
        <v>158.96600000000001</v>
      </c>
      <c r="O27" s="383" t="s">
        <v>406</v>
      </c>
      <c r="P27" s="384">
        <v>102.816</v>
      </c>
      <c r="Q27" s="811">
        <v>439.73700000000002</v>
      </c>
      <c r="R27" s="386">
        <v>39.720999999999997</v>
      </c>
    </row>
    <row r="28" spans="2:18">
      <c r="B28" s="887" t="s">
        <v>221</v>
      </c>
      <c r="C28" s="888">
        <v>7203.7049999999999</v>
      </c>
      <c r="D28" s="889">
        <v>31293.326000000001</v>
      </c>
      <c r="E28" s="890">
        <v>5077.482</v>
      </c>
      <c r="F28" s="887" t="s">
        <v>215</v>
      </c>
      <c r="G28" s="888">
        <v>8317.3119999999999</v>
      </c>
      <c r="H28" s="889">
        <v>35514.991000000002</v>
      </c>
      <c r="I28" s="890">
        <v>2871.3049999999998</v>
      </c>
      <c r="K28" s="891" t="s">
        <v>404</v>
      </c>
      <c r="L28" s="359">
        <v>82.552999999999997</v>
      </c>
      <c r="M28" s="811">
        <v>359.94600000000003</v>
      </c>
      <c r="N28" s="386">
        <v>29.681999999999999</v>
      </c>
      <c r="O28" s="383" t="s">
        <v>219</v>
      </c>
      <c r="P28" s="384">
        <v>96.263999999999996</v>
      </c>
      <c r="Q28" s="811">
        <v>411.178</v>
      </c>
      <c r="R28" s="386">
        <v>125.874</v>
      </c>
    </row>
    <row r="29" spans="2:18">
      <c r="B29" s="887" t="s">
        <v>201</v>
      </c>
      <c r="C29" s="888">
        <v>6952.8860000000004</v>
      </c>
      <c r="D29" s="889">
        <v>30211.557000000001</v>
      </c>
      <c r="E29" s="890">
        <v>4021.9189999999999</v>
      </c>
      <c r="F29" s="897" t="s">
        <v>209</v>
      </c>
      <c r="G29" s="898">
        <v>6654.8149999999996</v>
      </c>
      <c r="H29" s="899">
        <v>28428.791000000001</v>
      </c>
      <c r="I29" s="900">
        <v>1994.277</v>
      </c>
      <c r="K29" s="896" t="s">
        <v>211</v>
      </c>
      <c r="L29" s="392">
        <v>81.977000000000004</v>
      </c>
      <c r="M29" s="823">
        <v>354.77800000000002</v>
      </c>
      <c r="N29" s="391">
        <v>47.124000000000002</v>
      </c>
      <c r="O29" s="359" t="s">
        <v>214</v>
      </c>
      <c r="P29" s="389">
        <v>94.725999999999999</v>
      </c>
      <c r="Q29" s="823">
        <v>405.233</v>
      </c>
      <c r="R29" s="391">
        <v>39.29</v>
      </c>
    </row>
    <row r="30" spans="2:18">
      <c r="B30" s="887" t="s">
        <v>222</v>
      </c>
      <c r="C30" s="888">
        <v>6518.223</v>
      </c>
      <c r="D30" s="889">
        <v>28297.445</v>
      </c>
      <c r="E30" s="890">
        <v>3009.509</v>
      </c>
      <c r="F30" s="887" t="s">
        <v>199</v>
      </c>
      <c r="G30" s="888">
        <v>6552.5060000000003</v>
      </c>
      <c r="H30" s="889">
        <v>27945.942999999999</v>
      </c>
      <c r="I30" s="890">
        <v>6320.59</v>
      </c>
      <c r="K30" s="891" t="s">
        <v>407</v>
      </c>
      <c r="L30" s="359">
        <v>32.743000000000002</v>
      </c>
      <c r="M30" s="811">
        <v>141.20400000000001</v>
      </c>
      <c r="N30" s="386">
        <v>26.814</v>
      </c>
      <c r="O30" s="383" t="s">
        <v>202</v>
      </c>
      <c r="P30" s="384">
        <v>93.177999999999997</v>
      </c>
      <c r="Q30" s="811">
        <v>396.96199999999999</v>
      </c>
      <c r="R30" s="386">
        <v>71.317999999999998</v>
      </c>
    </row>
    <row r="31" spans="2:18">
      <c r="B31" s="892" t="s">
        <v>215</v>
      </c>
      <c r="C31" s="893">
        <v>6172.7809999999999</v>
      </c>
      <c r="D31" s="894">
        <v>26756.435000000001</v>
      </c>
      <c r="E31" s="895">
        <v>2395.9380000000001</v>
      </c>
      <c r="F31" s="897" t="s">
        <v>223</v>
      </c>
      <c r="G31" s="898">
        <v>5940.1180000000004</v>
      </c>
      <c r="H31" s="899">
        <v>25539.717000000001</v>
      </c>
      <c r="I31" s="900">
        <v>5378.5280000000002</v>
      </c>
      <c r="K31" s="891" t="s">
        <v>214</v>
      </c>
      <c r="L31" s="359">
        <v>26.324999999999999</v>
      </c>
      <c r="M31" s="811">
        <v>115.58</v>
      </c>
      <c r="N31" s="386">
        <v>19.753</v>
      </c>
      <c r="O31" s="383" t="s">
        <v>242</v>
      </c>
      <c r="P31" s="384">
        <v>59.244</v>
      </c>
      <c r="Q31" s="811">
        <v>249.928</v>
      </c>
      <c r="R31" s="386">
        <v>21.518000000000001</v>
      </c>
    </row>
    <row r="32" spans="2:18">
      <c r="B32" s="887" t="s">
        <v>199</v>
      </c>
      <c r="C32" s="888">
        <v>4557.2</v>
      </c>
      <c r="D32" s="889">
        <v>19797.243999999999</v>
      </c>
      <c r="E32" s="890">
        <v>6894.9279999999999</v>
      </c>
      <c r="F32" s="887" t="s">
        <v>207</v>
      </c>
      <c r="G32" s="888">
        <v>5855.9780000000001</v>
      </c>
      <c r="H32" s="889">
        <v>24922.58</v>
      </c>
      <c r="I32" s="890">
        <v>2584.2930000000001</v>
      </c>
      <c r="K32" s="891" t="s">
        <v>221</v>
      </c>
      <c r="L32" s="359">
        <v>17.991</v>
      </c>
      <c r="M32" s="811">
        <v>77.728999999999999</v>
      </c>
      <c r="N32" s="386">
        <v>9.5250000000000004</v>
      </c>
      <c r="O32" s="383" t="s">
        <v>222</v>
      </c>
      <c r="P32" s="384">
        <v>45.279000000000003</v>
      </c>
      <c r="Q32" s="811">
        <v>190.10400000000001</v>
      </c>
      <c r="R32" s="386">
        <v>36.792999999999999</v>
      </c>
    </row>
    <row r="33" spans="2:19">
      <c r="B33" s="887" t="s">
        <v>207</v>
      </c>
      <c r="C33" s="888">
        <v>4440.2290000000003</v>
      </c>
      <c r="D33" s="889">
        <v>19313.830000000002</v>
      </c>
      <c r="E33" s="890">
        <v>1994.8150000000001</v>
      </c>
      <c r="F33" s="887" t="s">
        <v>221</v>
      </c>
      <c r="G33" s="888">
        <v>5564.9719999999998</v>
      </c>
      <c r="H33" s="889">
        <v>23800.600999999999</v>
      </c>
      <c r="I33" s="890">
        <v>2954.5659999999998</v>
      </c>
      <c r="K33" s="902" t="s">
        <v>242</v>
      </c>
      <c r="L33" s="903">
        <v>7.2649999999999997</v>
      </c>
      <c r="M33" s="904">
        <v>31.606000000000002</v>
      </c>
      <c r="N33" s="905">
        <v>13.365</v>
      </c>
      <c r="O33" s="367" t="s">
        <v>196</v>
      </c>
      <c r="P33" s="906">
        <v>0.99</v>
      </c>
      <c r="Q33" s="904">
        <v>4.375</v>
      </c>
      <c r="R33" s="905">
        <v>0.44</v>
      </c>
    </row>
    <row r="34" spans="2:19">
      <c r="B34" s="887" t="s">
        <v>408</v>
      </c>
      <c r="C34" s="888">
        <v>3576.0639999999999</v>
      </c>
      <c r="D34" s="889">
        <v>15551.939</v>
      </c>
      <c r="E34" s="890">
        <v>1709.979</v>
      </c>
      <c r="F34" s="887" t="s">
        <v>229</v>
      </c>
      <c r="G34" s="888">
        <v>5537.1719999999996</v>
      </c>
      <c r="H34" s="889">
        <v>23692.339</v>
      </c>
      <c r="I34" s="890">
        <v>1894.7460000000001</v>
      </c>
      <c r="K34" s="891" t="s">
        <v>409</v>
      </c>
      <c r="L34" s="359">
        <v>0.75600000000000001</v>
      </c>
      <c r="M34" s="811">
        <v>3.335</v>
      </c>
      <c r="N34" s="386">
        <v>1.0529999999999999</v>
      </c>
      <c r="O34" s="383" t="s">
        <v>405</v>
      </c>
      <c r="P34" s="384">
        <v>0.623</v>
      </c>
      <c r="Q34" s="811">
        <v>2.64</v>
      </c>
      <c r="R34" s="386">
        <v>0.03</v>
      </c>
    </row>
    <row r="35" spans="2:19" ht="13.5" thickBot="1">
      <c r="B35" s="887" t="s">
        <v>229</v>
      </c>
      <c r="C35" s="888">
        <v>2952.1149999999998</v>
      </c>
      <c r="D35" s="889">
        <v>12863.763000000001</v>
      </c>
      <c r="E35" s="890">
        <v>1105.3040000000001</v>
      </c>
      <c r="F35" s="892" t="s">
        <v>408</v>
      </c>
      <c r="G35" s="893">
        <v>5441.4750000000004</v>
      </c>
      <c r="H35" s="894">
        <v>23210.273000000001</v>
      </c>
      <c r="I35" s="895">
        <v>2432.502</v>
      </c>
      <c r="K35" s="907" t="s">
        <v>410</v>
      </c>
      <c r="L35" s="374">
        <v>0.72099999999999997</v>
      </c>
      <c r="M35" s="851">
        <v>3.1659999999999999</v>
      </c>
      <c r="N35" s="869">
        <v>0.04</v>
      </c>
      <c r="O35" s="849"/>
      <c r="P35" s="850"/>
      <c r="Q35" s="851"/>
      <c r="R35" s="869"/>
    </row>
    <row r="36" spans="2:19">
      <c r="B36" s="887" t="s">
        <v>411</v>
      </c>
      <c r="C36" s="888">
        <v>2738.3220000000001</v>
      </c>
      <c r="D36" s="889">
        <v>11892.766</v>
      </c>
      <c r="E36" s="890">
        <v>1129.7809999999999</v>
      </c>
      <c r="F36" s="887" t="s">
        <v>412</v>
      </c>
      <c r="G36" s="888">
        <v>3344.915</v>
      </c>
      <c r="H36" s="889">
        <v>14256.851000000001</v>
      </c>
      <c r="I36" s="890">
        <v>1522.828</v>
      </c>
      <c r="K36" s="373" t="s">
        <v>396</v>
      </c>
      <c r="L36" s="417"/>
      <c r="M36" s="417"/>
      <c r="N36" s="378"/>
      <c r="O36" s="908"/>
      <c r="P36" s="379"/>
      <c r="Q36" s="379"/>
      <c r="R36" s="379"/>
      <c r="S36" s="487"/>
    </row>
    <row r="37" spans="2:19">
      <c r="B37" s="892" t="s">
        <v>412</v>
      </c>
      <c r="C37" s="893">
        <v>2715.0540000000001</v>
      </c>
      <c r="D37" s="894">
        <v>11801.904</v>
      </c>
      <c r="E37" s="895">
        <v>1327.0160000000001</v>
      </c>
      <c r="F37" s="892" t="s">
        <v>413</v>
      </c>
      <c r="G37" s="893">
        <v>2567.212</v>
      </c>
      <c r="H37" s="894">
        <v>10936.625</v>
      </c>
      <c r="I37" s="895">
        <v>2651.84</v>
      </c>
      <c r="L37" s="417"/>
      <c r="M37" s="417"/>
      <c r="N37" s="417"/>
      <c r="O37" s="908"/>
      <c r="P37" s="379"/>
      <c r="Q37" s="908"/>
      <c r="R37" s="379"/>
      <c r="S37" s="379"/>
    </row>
    <row r="38" spans="2:19" ht="15">
      <c r="B38" s="887" t="s">
        <v>242</v>
      </c>
      <c r="C38" s="888">
        <v>1634.8820000000001</v>
      </c>
      <c r="D38" s="889">
        <v>7143.549</v>
      </c>
      <c r="E38" s="890">
        <v>794.66</v>
      </c>
      <c r="F38" s="887" t="s">
        <v>414</v>
      </c>
      <c r="G38" s="888">
        <v>2431.384</v>
      </c>
      <c r="H38" s="889">
        <v>10398.633</v>
      </c>
      <c r="I38" s="890">
        <v>5468.5889999999999</v>
      </c>
      <c r="K38" s="909"/>
      <c r="L38" s="417"/>
      <c r="M38" s="417"/>
      <c r="N38" s="417"/>
      <c r="O38" s="908"/>
      <c r="P38" s="379"/>
      <c r="Q38" s="379"/>
      <c r="R38" s="379"/>
      <c r="S38" s="487"/>
    </row>
    <row r="39" spans="2:19" ht="15">
      <c r="B39" s="897" t="s">
        <v>289</v>
      </c>
      <c r="C39" s="898">
        <v>1448.6880000000001</v>
      </c>
      <c r="D39" s="899">
        <v>6306.7160000000003</v>
      </c>
      <c r="E39" s="900">
        <v>849.41700000000003</v>
      </c>
      <c r="F39" s="897" t="s">
        <v>227</v>
      </c>
      <c r="G39" s="898">
        <v>2360.663</v>
      </c>
      <c r="H39" s="899">
        <v>10049.308999999999</v>
      </c>
      <c r="I39" s="900">
        <v>1902.8969999999999</v>
      </c>
      <c r="K39" s="909"/>
      <c r="L39" s="417"/>
      <c r="M39" s="417"/>
      <c r="N39" s="417"/>
      <c r="O39" s="908"/>
      <c r="P39" s="379"/>
      <c r="Q39" s="379"/>
      <c r="R39" s="379"/>
      <c r="S39" s="487"/>
    </row>
    <row r="40" spans="2:19" ht="15">
      <c r="B40" s="887" t="s">
        <v>413</v>
      </c>
      <c r="C40" s="888">
        <v>1331.5239999999999</v>
      </c>
      <c r="D40" s="889">
        <v>5792.42</v>
      </c>
      <c r="E40" s="890">
        <v>1710.8150000000001</v>
      </c>
      <c r="F40" s="892" t="s">
        <v>415</v>
      </c>
      <c r="G40" s="893">
        <v>1739.08</v>
      </c>
      <c r="H40" s="894">
        <v>7395.7740000000003</v>
      </c>
      <c r="I40" s="895">
        <v>2074.73</v>
      </c>
      <c r="K40" s="909"/>
      <c r="L40" s="417"/>
      <c r="M40" s="417"/>
      <c r="N40" s="417"/>
      <c r="O40" s="908"/>
      <c r="P40" s="379"/>
      <c r="Q40" s="379"/>
      <c r="R40" s="379"/>
      <c r="S40" s="487"/>
    </row>
    <row r="41" spans="2:19" ht="15">
      <c r="B41" s="887" t="s">
        <v>416</v>
      </c>
      <c r="C41" s="888">
        <v>1102.1320000000001</v>
      </c>
      <c r="D41" s="889">
        <v>4786.7619999999997</v>
      </c>
      <c r="E41" s="890">
        <v>2222.2350000000001</v>
      </c>
      <c r="F41" s="887" t="s">
        <v>417</v>
      </c>
      <c r="G41" s="888">
        <v>1554.66</v>
      </c>
      <c r="H41" s="889">
        <v>6589.4579999999996</v>
      </c>
      <c r="I41" s="890">
        <v>739.43899999999996</v>
      </c>
      <c r="K41" s="909"/>
      <c r="L41" s="417"/>
      <c r="M41" s="417"/>
      <c r="N41" s="417"/>
      <c r="O41" s="379"/>
      <c r="P41" s="379"/>
      <c r="Q41" s="379"/>
      <c r="R41" s="379"/>
      <c r="S41" s="487"/>
    </row>
    <row r="42" spans="2:19" ht="15">
      <c r="B42" s="887" t="s">
        <v>418</v>
      </c>
      <c r="C42" s="888">
        <v>1031.354</v>
      </c>
      <c r="D42" s="889">
        <v>4483.299</v>
      </c>
      <c r="E42" s="890">
        <v>491.16300000000001</v>
      </c>
      <c r="F42" s="897" t="s">
        <v>418</v>
      </c>
      <c r="G42" s="898">
        <v>1519.056</v>
      </c>
      <c r="H42" s="899">
        <v>6453.3230000000003</v>
      </c>
      <c r="I42" s="900">
        <v>671.50900000000001</v>
      </c>
      <c r="K42" s="909"/>
      <c r="L42" s="417"/>
      <c r="M42" s="417"/>
      <c r="N42" s="417"/>
      <c r="O42" s="908"/>
      <c r="P42" s="379"/>
      <c r="Q42" s="379"/>
      <c r="R42" s="379"/>
      <c r="S42" s="487"/>
    </row>
    <row r="43" spans="2:19" ht="15">
      <c r="B43" s="892" t="s">
        <v>414</v>
      </c>
      <c r="C43" s="893">
        <v>920.40099999999995</v>
      </c>
      <c r="D43" s="894">
        <v>4010.7370000000001</v>
      </c>
      <c r="E43" s="895">
        <v>2519.489</v>
      </c>
      <c r="F43" s="887" t="s">
        <v>416</v>
      </c>
      <c r="G43" s="888">
        <v>1398.4559999999999</v>
      </c>
      <c r="H43" s="889">
        <v>5961.3689999999997</v>
      </c>
      <c r="I43" s="890">
        <v>2739.0749999999998</v>
      </c>
      <c r="K43" s="909"/>
      <c r="L43" s="417"/>
      <c r="M43" s="417"/>
      <c r="N43" s="417"/>
      <c r="O43" s="908"/>
      <c r="P43" s="379"/>
      <c r="Q43" s="379"/>
      <c r="R43" s="379"/>
      <c r="S43" s="487"/>
    </row>
    <row r="44" spans="2:19" ht="15">
      <c r="B44" s="887" t="s">
        <v>227</v>
      </c>
      <c r="C44" s="888">
        <v>656.72</v>
      </c>
      <c r="D44" s="889">
        <v>2856.7060000000001</v>
      </c>
      <c r="E44" s="890">
        <v>662.71500000000003</v>
      </c>
      <c r="F44" s="887" t="s">
        <v>411</v>
      </c>
      <c r="G44" s="888">
        <v>1369.0319999999999</v>
      </c>
      <c r="H44" s="889">
        <v>5918.299</v>
      </c>
      <c r="I44" s="890">
        <v>577.93200000000002</v>
      </c>
      <c r="K44" s="909"/>
      <c r="L44" s="417"/>
      <c r="M44" s="417"/>
      <c r="N44" s="417"/>
      <c r="O44" s="908"/>
      <c r="P44" s="379"/>
      <c r="Q44" s="379"/>
      <c r="R44" s="379"/>
      <c r="S44" s="487"/>
    </row>
    <row r="45" spans="2:19" ht="15">
      <c r="B45" s="897" t="s">
        <v>419</v>
      </c>
      <c r="C45" s="898">
        <v>642.56899999999996</v>
      </c>
      <c r="D45" s="899">
        <v>2804.194</v>
      </c>
      <c r="E45" s="900">
        <v>509.51</v>
      </c>
      <c r="F45" s="887" t="s">
        <v>420</v>
      </c>
      <c r="G45" s="888">
        <v>1133.6410000000001</v>
      </c>
      <c r="H45" s="889">
        <v>4836.9629999999997</v>
      </c>
      <c r="I45" s="890">
        <v>534.79200000000003</v>
      </c>
      <c r="K45" s="909"/>
      <c r="L45" s="417"/>
      <c r="M45" s="417"/>
      <c r="N45" s="417"/>
      <c r="O45" s="908"/>
      <c r="P45" s="379"/>
      <c r="Q45" s="379"/>
      <c r="R45" s="379"/>
      <c r="S45" s="487"/>
    </row>
    <row r="46" spans="2:19" ht="15">
      <c r="B46" s="887" t="s">
        <v>286</v>
      </c>
      <c r="C46" s="888">
        <v>636.94000000000005</v>
      </c>
      <c r="D46" s="889">
        <v>2778.1280000000002</v>
      </c>
      <c r="E46" s="890">
        <v>294.30799999999999</v>
      </c>
      <c r="F46" s="892" t="s">
        <v>289</v>
      </c>
      <c r="G46" s="893">
        <v>1120.846</v>
      </c>
      <c r="H46" s="894">
        <v>4788.7529999999997</v>
      </c>
      <c r="I46" s="895">
        <v>707.31700000000001</v>
      </c>
      <c r="K46" s="909"/>
      <c r="L46" s="417"/>
      <c r="M46" s="417"/>
      <c r="N46" s="417"/>
      <c r="O46" s="908"/>
      <c r="P46" s="379"/>
      <c r="Q46" s="379"/>
      <c r="R46" s="379"/>
      <c r="S46" s="487"/>
    </row>
    <row r="47" spans="2:19" ht="15">
      <c r="B47" s="887" t="s">
        <v>421</v>
      </c>
      <c r="C47" s="888">
        <v>582.70699999999999</v>
      </c>
      <c r="D47" s="889">
        <v>2548.8620000000001</v>
      </c>
      <c r="E47" s="890">
        <v>480.56900000000002</v>
      </c>
      <c r="F47" s="887" t="s">
        <v>422</v>
      </c>
      <c r="G47" s="888">
        <v>959.23299999999995</v>
      </c>
      <c r="H47" s="889">
        <v>4076.6120000000001</v>
      </c>
      <c r="I47" s="890">
        <v>536.82500000000005</v>
      </c>
      <c r="K47" s="909"/>
      <c r="L47" s="417"/>
      <c r="M47" s="417"/>
      <c r="N47" s="417"/>
      <c r="O47" s="379"/>
      <c r="P47" s="379"/>
      <c r="Q47" s="379"/>
      <c r="R47" s="379"/>
      <c r="S47" s="487"/>
    </row>
    <row r="48" spans="2:19" ht="15">
      <c r="B48" s="887" t="s">
        <v>423</v>
      </c>
      <c r="C48" s="888">
        <v>520.48099999999999</v>
      </c>
      <c r="D48" s="889">
        <v>2268.09</v>
      </c>
      <c r="E48" s="890">
        <v>1313.26</v>
      </c>
      <c r="F48" s="897" t="s">
        <v>286</v>
      </c>
      <c r="G48" s="898">
        <v>930.86500000000001</v>
      </c>
      <c r="H48" s="899">
        <v>3969.422</v>
      </c>
      <c r="I48" s="900">
        <v>419.62900000000002</v>
      </c>
      <c r="K48" s="909"/>
      <c r="L48" s="417"/>
      <c r="M48" s="417"/>
      <c r="N48" s="417"/>
      <c r="O48" s="908"/>
      <c r="P48" s="379"/>
      <c r="Q48" s="379"/>
      <c r="R48" s="379"/>
      <c r="S48" s="487"/>
    </row>
    <row r="49" spans="2:19" ht="15">
      <c r="B49" s="892" t="s">
        <v>420</v>
      </c>
      <c r="C49" s="893">
        <v>479.01</v>
      </c>
      <c r="D49" s="894">
        <v>2081.9969999999998</v>
      </c>
      <c r="E49" s="895">
        <v>220.20400000000001</v>
      </c>
      <c r="F49" s="887" t="s">
        <v>242</v>
      </c>
      <c r="G49" s="888">
        <v>875.21400000000006</v>
      </c>
      <c r="H49" s="889">
        <v>3740.808</v>
      </c>
      <c r="I49" s="890">
        <v>472.99400000000003</v>
      </c>
      <c r="K49" s="909"/>
      <c r="L49" s="417"/>
      <c r="M49" s="417"/>
      <c r="N49" s="417"/>
      <c r="O49" s="908"/>
      <c r="P49" s="379"/>
      <c r="Q49" s="379"/>
      <c r="R49" s="379"/>
      <c r="S49" s="487"/>
    </row>
    <row r="50" spans="2:19" ht="15">
      <c r="B50" s="887" t="s">
        <v>424</v>
      </c>
      <c r="C50" s="888">
        <v>403.84199999999998</v>
      </c>
      <c r="D50" s="889">
        <v>1755.423</v>
      </c>
      <c r="E50" s="890">
        <v>144.79499999999999</v>
      </c>
      <c r="F50" s="887" t="s">
        <v>425</v>
      </c>
      <c r="G50" s="888">
        <v>778.00900000000001</v>
      </c>
      <c r="H50" s="889">
        <v>3319.0909999999999</v>
      </c>
      <c r="I50" s="890">
        <v>542.596</v>
      </c>
      <c r="K50" s="909"/>
      <c r="L50" s="417"/>
      <c r="M50" s="417"/>
      <c r="N50" s="417"/>
      <c r="O50" s="908"/>
      <c r="P50" s="379"/>
      <c r="Q50" s="379"/>
      <c r="R50" s="379"/>
      <c r="S50" s="487"/>
    </row>
    <row r="51" spans="2:19" ht="15">
      <c r="B51" s="897" t="s">
        <v>405</v>
      </c>
      <c r="C51" s="898">
        <v>393.43299999999999</v>
      </c>
      <c r="D51" s="899">
        <v>1703.768</v>
      </c>
      <c r="E51" s="900">
        <v>355.62</v>
      </c>
      <c r="F51" s="887" t="s">
        <v>405</v>
      </c>
      <c r="G51" s="888">
        <v>606.21199999999999</v>
      </c>
      <c r="H51" s="889">
        <v>2605.9</v>
      </c>
      <c r="I51" s="890">
        <v>503.68</v>
      </c>
      <c r="K51" s="909"/>
      <c r="L51" s="417"/>
      <c r="M51" s="417"/>
      <c r="N51" s="417"/>
      <c r="O51" s="908"/>
      <c r="P51" s="379"/>
      <c r="Q51" s="379"/>
      <c r="R51" s="379"/>
      <c r="S51" s="487"/>
    </row>
    <row r="52" spans="2:19" ht="15">
      <c r="B52" s="887" t="s">
        <v>415</v>
      </c>
      <c r="C52" s="888">
        <v>358.39</v>
      </c>
      <c r="D52" s="889">
        <v>1564.067</v>
      </c>
      <c r="E52" s="890">
        <v>563.21699999999998</v>
      </c>
      <c r="F52" s="892" t="s">
        <v>419</v>
      </c>
      <c r="G52" s="893">
        <v>595.577</v>
      </c>
      <c r="H52" s="894">
        <v>2561.3069999999998</v>
      </c>
      <c r="I52" s="895">
        <v>469.57</v>
      </c>
      <c r="K52" s="909"/>
      <c r="L52" s="417"/>
      <c r="M52" s="417"/>
      <c r="N52" s="417"/>
      <c r="O52" s="379"/>
      <c r="P52" s="379"/>
      <c r="Q52" s="379"/>
      <c r="R52" s="379"/>
      <c r="S52" s="487"/>
    </row>
    <row r="53" spans="2:19" ht="15">
      <c r="B53" s="887" t="s">
        <v>426</v>
      </c>
      <c r="C53" s="888">
        <v>276.18</v>
      </c>
      <c r="D53" s="889">
        <v>1208.614</v>
      </c>
      <c r="E53" s="890">
        <v>124.53100000000001</v>
      </c>
      <c r="F53" s="887" t="s">
        <v>423</v>
      </c>
      <c r="G53" s="888">
        <v>531.64400000000001</v>
      </c>
      <c r="H53" s="889">
        <v>2260.2739999999999</v>
      </c>
      <c r="I53" s="890">
        <v>1511.3</v>
      </c>
      <c r="K53" s="909"/>
      <c r="L53" s="417"/>
      <c r="M53" s="417"/>
      <c r="N53" s="417"/>
      <c r="O53" s="908"/>
      <c r="P53" s="379"/>
      <c r="Q53" s="379"/>
      <c r="R53" s="379"/>
      <c r="S53" s="487"/>
    </row>
    <row r="54" spans="2:19" ht="15">
      <c r="B54" s="887" t="s">
        <v>213</v>
      </c>
      <c r="C54" s="888">
        <v>269.93299999999999</v>
      </c>
      <c r="D54" s="889">
        <v>1172.7049999999999</v>
      </c>
      <c r="E54" s="890">
        <v>103.49299999999999</v>
      </c>
      <c r="F54" s="897" t="s">
        <v>421</v>
      </c>
      <c r="G54" s="898">
        <v>529.41200000000003</v>
      </c>
      <c r="H54" s="899">
        <v>2254.442</v>
      </c>
      <c r="I54" s="900">
        <v>445.57100000000003</v>
      </c>
      <c r="K54" s="909"/>
      <c r="L54" s="417"/>
      <c r="M54" s="417"/>
      <c r="N54" s="417"/>
      <c r="O54" s="908"/>
      <c r="P54" s="379"/>
      <c r="Q54" s="379"/>
      <c r="R54" s="379"/>
      <c r="S54" s="487"/>
    </row>
    <row r="55" spans="2:19" ht="15">
      <c r="B55" s="892" t="s">
        <v>427</v>
      </c>
      <c r="C55" s="893">
        <v>242.87</v>
      </c>
      <c r="D55" s="894">
        <v>1057.153</v>
      </c>
      <c r="E55" s="895">
        <v>91.995999999999995</v>
      </c>
      <c r="F55" s="887" t="s">
        <v>213</v>
      </c>
      <c r="G55" s="888">
        <v>262.70499999999998</v>
      </c>
      <c r="H55" s="889">
        <v>1125.528</v>
      </c>
      <c r="I55" s="890">
        <v>105.105</v>
      </c>
      <c r="K55" s="909"/>
      <c r="L55" s="417"/>
      <c r="M55" s="417"/>
      <c r="N55" s="417"/>
      <c r="O55" s="908"/>
      <c r="P55" s="379"/>
      <c r="Q55" s="379"/>
      <c r="R55" s="379"/>
      <c r="S55" s="487"/>
    </row>
    <row r="56" spans="2:19" ht="15">
      <c r="B56" s="887" t="s">
        <v>422</v>
      </c>
      <c r="C56" s="888">
        <v>211.072</v>
      </c>
      <c r="D56" s="889">
        <v>919.07</v>
      </c>
      <c r="E56" s="890">
        <v>156.41999999999999</v>
      </c>
      <c r="F56" s="887" t="s">
        <v>424</v>
      </c>
      <c r="G56" s="888">
        <v>253.357</v>
      </c>
      <c r="H56" s="889">
        <v>1073.3800000000001</v>
      </c>
      <c r="I56" s="890">
        <v>77.528000000000006</v>
      </c>
      <c r="K56" s="909"/>
      <c r="L56" s="417"/>
      <c r="M56" s="417"/>
      <c r="N56" s="417"/>
      <c r="O56" s="908"/>
      <c r="P56" s="379"/>
      <c r="Q56" s="379"/>
      <c r="R56" s="379"/>
      <c r="S56" s="487"/>
    </row>
    <row r="57" spans="2:19" ht="15">
      <c r="B57" s="897" t="s">
        <v>428</v>
      </c>
      <c r="C57" s="898">
        <v>168.941</v>
      </c>
      <c r="D57" s="899">
        <v>735.625</v>
      </c>
      <c r="E57" s="900">
        <v>265.19</v>
      </c>
      <c r="F57" s="887" t="s">
        <v>429</v>
      </c>
      <c r="G57" s="888">
        <v>235.607</v>
      </c>
      <c r="H57" s="889">
        <v>1011.327</v>
      </c>
      <c r="I57" s="890">
        <v>174.8</v>
      </c>
      <c r="K57" s="909"/>
      <c r="L57" s="417"/>
      <c r="M57" s="417"/>
      <c r="N57" s="417"/>
      <c r="O57" s="379"/>
      <c r="P57" s="379"/>
      <c r="Q57" s="379"/>
      <c r="R57" s="379"/>
      <c r="S57" s="487"/>
    </row>
    <row r="58" spans="2:19" ht="15">
      <c r="B58" s="887" t="s">
        <v>430</v>
      </c>
      <c r="C58" s="888">
        <v>149.48500000000001</v>
      </c>
      <c r="D58" s="889">
        <v>652.60799999999995</v>
      </c>
      <c r="E58" s="890">
        <v>99.644999999999996</v>
      </c>
      <c r="F58" s="892" t="s">
        <v>431</v>
      </c>
      <c r="G58" s="893">
        <v>189.16399999999999</v>
      </c>
      <c r="H58" s="894">
        <v>810.63800000000003</v>
      </c>
      <c r="I58" s="895">
        <v>110.73</v>
      </c>
      <c r="K58" s="909"/>
      <c r="L58" s="417"/>
      <c r="M58" s="417"/>
      <c r="N58" s="417"/>
      <c r="O58" s="908"/>
      <c r="P58" s="379"/>
      <c r="Q58" s="379"/>
      <c r="R58" s="379"/>
      <c r="S58" s="487"/>
    </row>
    <row r="59" spans="2:19" ht="15">
      <c r="B59" s="887" t="s">
        <v>432</v>
      </c>
      <c r="C59" s="888">
        <v>146.446</v>
      </c>
      <c r="D59" s="889">
        <v>642.45899999999995</v>
      </c>
      <c r="E59" s="890">
        <v>58.454999999999998</v>
      </c>
      <c r="F59" s="887" t="s">
        <v>427</v>
      </c>
      <c r="G59" s="888">
        <v>162.05699999999999</v>
      </c>
      <c r="H59" s="889">
        <v>699.25199999999995</v>
      </c>
      <c r="I59" s="890">
        <v>47.881</v>
      </c>
      <c r="K59" s="909"/>
      <c r="L59" s="417"/>
      <c r="M59" s="417"/>
      <c r="N59" s="417"/>
      <c r="O59" s="908"/>
      <c r="P59" s="379"/>
      <c r="Q59" s="379"/>
      <c r="R59" s="379"/>
      <c r="S59" s="487"/>
    </row>
    <row r="60" spans="2:19" ht="15">
      <c r="B60" s="887" t="s">
        <v>431</v>
      </c>
      <c r="C60" s="888">
        <v>91.593999999999994</v>
      </c>
      <c r="D60" s="889">
        <v>393.84100000000001</v>
      </c>
      <c r="E60" s="890">
        <v>108.175</v>
      </c>
      <c r="F60" s="897" t="s">
        <v>433</v>
      </c>
      <c r="G60" s="898">
        <v>141.15</v>
      </c>
      <c r="H60" s="899">
        <v>599.23199999999997</v>
      </c>
      <c r="I60" s="900">
        <v>50</v>
      </c>
      <c r="K60" s="909"/>
      <c r="L60" s="417"/>
      <c r="M60" s="417"/>
      <c r="N60" s="417"/>
      <c r="O60" s="908"/>
      <c r="P60" s="379"/>
      <c r="Q60" s="379"/>
      <c r="R60" s="379"/>
      <c r="S60" s="487"/>
    </row>
    <row r="61" spans="2:19" ht="15">
      <c r="B61" s="892" t="s">
        <v>434</v>
      </c>
      <c r="C61" s="893">
        <v>74.134</v>
      </c>
      <c r="D61" s="894">
        <v>319.02699999999999</v>
      </c>
      <c r="E61" s="895">
        <v>24.760999999999999</v>
      </c>
      <c r="F61" s="887" t="s">
        <v>426</v>
      </c>
      <c r="G61" s="888">
        <v>107.226</v>
      </c>
      <c r="H61" s="889">
        <v>455.089</v>
      </c>
      <c r="I61" s="890">
        <v>42.55</v>
      </c>
      <c r="K61" s="909"/>
      <c r="L61" s="417"/>
      <c r="M61" s="417"/>
      <c r="N61" s="417"/>
      <c r="O61" s="487"/>
      <c r="P61" s="487"/>
      <c r="Q61" s="487"/>
      <c r="R61" s="487"/>
      <c r="S61" s="487"/>
    </row>
    <row r="62" spans="2:19" ht="15">
      <c r="B62" s="887" t="s">
        <v>429</v>
      </c>
      <c r="C62" s="888">
        <v>72.534000000000006</v>
      </c>
      <c r="D62" s="889">
        <v>314.12099999999998</v>
      </c>
      <c r="E62" s="890">
        <v>75</v>
      </c>
      <c r="F62" s="887" t="s">
        <v>435</v>
      </c>
      <c r="G62" s="888">
        <v>106.529</v>
      </c>
      <c r="H62" s="889">
        <v>459.791</v>
      </c>
      <c r="I62" s="890">
        <v>99.79</v>
      </c>
      <c r="K62" s="909"/>
      <c r="L62" s="417"/>
      <c r="M62" s="417"/>
      <c r="N62" s="417"/>
      <c r="O62" s="487"/>
    </row>
    <row r="63" spans="2:19" ht="15">
      <c r="B63" s="897" t="s">
        <v>217</v>
      </c>
      <c r="C63" s="898">
        <v>61.390999999999998</v>
      </c>
      <c r="D63" s="899">
        <v>268.72899999999998</v>
      </c>
      <c r="E63" s="900">
        <v>42.271999999999998</v>
      </c>
      <c r="F63" s="887" t="s">
        <v>436</v>
      </c>
      <c r="G63" s="888">
        <v>76.165999999999997</v>
      </c>
      <c r="H63" s="889">
        <v>325.738</v>
      </c>
      <c r="I63" s="890">
        <v>25.849</v>
      </c>
      <c r="K63" s="909"/>
      <c r="L63" s="417"/>
      <c r="M63" s="417"/>
      <c r="N63" s="417"/>
      <c r="O63" s="487"/>
    </row>
    <row r="64" spans="2:19" ht="15">
      <c r="B64" s="887" t="s">
        <v>437</v>
      </c>
      <c r="C64" s="888">
        <v>58.357999999999997</v>
      </c>
      <c r="D64" s="889">
        <v>247.786</v>
      </c>
      <c r="E64" s="890">
        <v>24.998000000000001</v>
      </c>
      <c r="F64" s="892" t="s">
        <v>438</v>
      </c>
      <c r="G64" s="893">
        <v>58.064</v>
      </c>
      <c r="H64" s="894">
        <v>244.25200000000001</v>
      </c>
      <c r="I64" s="895">
        <v>19.318999999999999</v>
      </c>
      <c r="K64" s="909"/>
      <c r="L64" s="417"/>
      <c r="M64" s="417"/>
      <c r="N64" s="417"/>
      <c r="O64" s="487"/>
    </row>
    <row r="65" spans="2:15" ht="15">
      <c r="B65" s="887" t="s">
        <v>439</v>
      </c>
      <c r="C65" s="888">
        <v>56.228999999999999</v>
      </c>
      <c r="D65" s="889">
        <v>242.43799999999999</v>
      </c>
      <c r="E65" s="890">
        <v>23.966000000000001</v>
      </c>
      <c r="F65" s="887" t="s">
        <v>440</v>
      </c>
      <c r="G65" s="888">
        <v>57.072000000000003</v>
      </c>
      <c r="H65" s="889">
        <v>242.84200000000001</v>
      </c>
      <c r="I65" s="890">
        <v>50</v>
      </c>
      <c r="K65" s="909"/>
      <c r="L65" s="417"/>
      <c r="M65" s="417"/>
      <c r="N65" s="417"/>
      <c r="O65" s="487"/>
    </row>
    <row r="66" spans="2:15" ht="15">
      <c r="B66" s="887" t="s">
        <v>441</v>
      </c>
      <c r="C66" s="888">
        <v>55.207000000000001</v>
      </c>
      <c r="D66" s="889">
        <v>240.07599999999999</v>
      </c>
      <c r="E66" s="890">
        <v>33.725999999999999</v>
      </c>
      <c r="F66" s="897" t="s">
        <v>428</v>
      </c>
      <c r="G66" s="898">
        <v>54.289000000000001</v>
      </c>
      <c r="H66" s="899">
        <v>228.67400000000001</v>
      </c>
      <c r="I66" s="900">
        <v>78.16</v>
      </c>
      <c r="K66" s="909"/>
      <c r="L66" s="417"/>
      <c r="M66" s="417"/>
      <c r="N66" s="417"/>
      <c r="O66" s="487"/>
    </row>
    <row r="67" spans="2:15" ht="15">
      <c r="B67" s="892" t="s">
        <v>438</v>
      </c>
      <c r="C67" s="893">
        <v>53.314999999999998</v>
      </c>
      <c r="D67" s="894">
        <v>233.14400000000001</v>
      </c>
      <c r="E67" s="895">
        <v>21.06</v>
      </c>
      <c r="F67" s="892" t="s">
        <v>442</v>
      </c>
      <c r="G67" s="893">
        <v>51.165999999999997</v>
      </c>
      <c r="H67" s="894">
        <v>216.39699999999999</v>
      </c>
      <c r="I67" s="895">
        <v>21.414000000000001</v>
      </c>
      <c r="K67" s="909"/>
      <c r="L67" s="417"/>
      <c r="M67" s="417"/>
      <c r="N67" s="417"/>
      <c r="O67" s="487"/>
    </row>
    <row r="68" spans="2:15" ht="15">
      <c r="B68" s="887" t="s">
        <v>443</v>
      </c>
      <c r="C68" s="888">
        <v>28.202000000000002</v>
      </c>
      <c r="D68" s="889">
        <v>121.43600000000001</v>
      </c>
      <c r="E68" s="890">
        <v>39.744999999999997</v>
      </c>
      <c r="F68" s="887" t="s">
        <v>444</v>
      </c>
      <c r="G68" s="888">
        <v>38.03</v>
      </c>
      <c r="H68" s="889">
        <v>161.40899999999999</v>
      </c>
      <c r="I68" s="890">
        <v>20.015999999999998</v>
      </c>
      <c r="K68" s="909"/>
      <c r="L68" s="417"/>
      <c r="M68" s="417"/>
      <c r="N68" s="417"/>
      <c r="O68" s="487"/>
    </row>
    <row r="69" spans="2:15" ht="15">
      <c r="B69" s="897" t="s">
        <v>292</v>
      </c>
      <c r="C69" s="898">
        <v>26.341000000000001</v>
      </c>
      <c r="D69" s="899">
        <v>114.39</v>
      </c>
      <c r="E69" s="900">
        <v>6.6829999999999998</v>
      </c>
      <c r="F69" s="897" t="s">
        <v>292</v>
      </c>
      <c r="G69" s="898">
        <v>24.077999999999999</v>
      </c>
      <c r="H69" s="899">
        <v>102.67400000000001</v>
      </c>
      <c r="I69" s="900">
        <v>24.931000000000001</v>
      </c>
      <c r="K69" s="909"/>
      <c r="L69" s="417"/>
      <c r="M69" s="417"/>
      <c r="N69" s="417"/>
      <c r="O69" s="487"/>
    </row>
    <row r="70" spans="2:15" ht="15">
      <c r="B70" s="887" t="s">
        <v>425</v>
      </c>
      <c r="C70" s="888">
        <v>25.120999999999999</v>
      </c>
      <c r="D70" s="889">
        <v>110.122</v>
      </c>
      <c r="E70" s="890">
        <v>13.675000000000001</v>
      </c>
      <c r="F70" s="887" t="s">
        <v>445</v>
      </c>
      <c r="G70" s="888">
        <v>21.93</v>
      </c>
      <c r="H70" s="889">
        <v>92.747</v>
      </c>
      <c r="I70" s="890">
        <v>24.92</v>
      </c>
      <c r="K70" s="909"/>
      <c r="L70" s="417"/>
      <c r="M70" s="417"/>
      <c r="N70" s="417"/>
      <c r="O70" s="487"/>
    </row>
    <row r="71" spans="2:15" ht="15">
      <c r="B71" s="887" t="s">
        <v>446</v>
      </c>
      <c r="C71" s="888">
        <v>18.292000000000002</v>
      </c>
      <c r="D71" s="889">
        <v>79.789000000000001</v>
      </c>
      <c r="E71" s="890">
        <v>45.02</v>
      </c>
      <c r="F71" s="887" t="s">
        <v>430</v>
      </c>
      <c r="G71" s="888">
        <v>20.86</v>
      </c>
      <c r="H71" s="889">
        <v>91.168999999999997</v>
      </c>
      <c r="I71" s="890">
        <v>24</v>
      </c>
      <c r="K71" s="909"/>
      <c r="L71" s="417"/>
      <c r="M71" s="417"/>
      <c r="N71" s="417"/>
      <c r="O71" s="487"/>
    </row>
    <row r="72" spans="2:15" ht="15">
      <c r="B72" s="887" t="s">
        <v>435</v>
      </c>
      <c r="C72" s="888">
        <v>16.248999999999999</v>
      </c>
      <c r="D72" s="889">
        <v>69.878</v>
      </c>
      <c r="E72" s="890">
        <v>25</v>
      </c>
      <c r="F72" s="887" t="s">
        <v>446</v>
      </c>
      <c r="G72" s="888">
        <v>17.027999999999999</v>
      </c>
      <c r="H72" s="889">
        <v>75.228999999999999</v>
      </c>
      <c r="I72" s="890">
        <v>24.82</v>
      </c>
      <c r="K72" s="909"/>
      <c r="L72" s="417"/>
      <c r="M72" s="417"/>
      <c r="N72" s="417"/>
      <c r="O72" s="487"/>
    </row>
    <row r="73" spans="2:15" ht="15">
      <c r="B73" s="892" t="s">
        <v>447</v>
      </c>
      <c r="C73" s="893">
        <v>4.7649999999999997</v>
      </c>
      <c r="D73" s="894">
        <v>21.283000000000001</v>
      </c>
      <c r="E73" s="895">
        <v>5.2</v>
      </c>
      <c r="F73" s="892" t="s">
        <v>220</v>
      </c>
      <c r="G73" s="893">
        <v>4.444</v>
      </c>
      <c r="H73" s="894">
        <v>18.786999999999999</v>
      </c>
      <c r="I73" s="895">
        <v>0.57499999999999996</v>
      </c>
      <c r="K73" s="909"/>
      <c r="L73" s="417"/>
      <c r="M73" s="417"/>
      <c r="N73" s="417"/>
      <c r="O73" s="487"/>
    </row>
    <row r="74" spans="2:15" ht="15">
      <c r="B74" s="887" t="s">
        <v>220</v>
      </c>
      <c r="C74" s="888">
        <v>4.4820000000000002</v>
      </c>
      <c r="D74" s="889">
        <v>19.658999999999999</v>
      </c>
      <c r="E74" s="890">
        <v>0.86499999999999999</v>
      </c>
      <c r="F74" s="887" t="s">
        <v>448</v>
      </c>
      <c r="G74" s="888">
        <v>3.7389999999999999</v>
      </c>
      <c r="H74" s="889">
        <v>15.994999999999999</v>
      </c>
      <c r="I74" s="890">
        <v>0.54600000000000004</v>
      </c>
      <c r="K74" s="909"/>
      <c r="L74" s="417"/>
      <c r="M74" s="417"/>
      <c r="N74" s="417"/>
      <c r="O74" s="487"/>
    </row>
    <row r="75" spans="2:15" ht="15">
      <c r="B75" s="897" t="s">
        <v>448</v>
      </c>
      <c r="C75" s="898">
        <v>3.0670000000000002</v>
      </c>
      <c r="D75" s="899">
        <v>13.218999999999999</v>
      </c>
      <c r="E75" s="900">
        <v>0.51200000000000001</v>
      </c>
      <c r="F75" s="897" t="s">
        <v>449</v>
      </c>
      <c r="G75" s="898">
        <v>2.3290000000000002</v>
      </c>
      <c r="H75" s="899">
        <v>9.9600000000000009</v>
      </c>
      <c r="I75" s="900">
        <v>0.89900000000000002</v>
      </c>
      <c r="K75" s="909"/>
      <c r="L75" s="417"/>
      <c r="M75" s="417"/>
      <c r="N75" s="417"/>
      <c r="O75" s="487"/>
    </row>
    <row r="76" spans="2:15" ht="15">
      <c r="B76" s="887" t="s">
        <v>290</v>
      </c>
      <c r="C76" s="888">
        <v>3.044</v>
      </c>
      <c r="D76" s="889">
        <v>13.202999999999999</v>
      </c>
      <c r="E76" s="890">
        <v>0.66300000000000003</v>
      </c>
      <c r="F76" s="887" t="s">
        <v>290</v>
      </c>
      <c r="G76" s="888">
        <v>1.974</v>
      </c>
      <c r="H76" s="889">
        <v>8.3249999999999993</v>
      </c>
      <c r="I76" s="890">
        <v>1.3480000000000001</v>
      </c>
      <c r="K76" s="909"/>
      <c r="L76" s="417"/>
      <c r="M76" s="417"/>
      <c r="N76" s="417"/>
      <c r="O76" s="487"/>
    </row>
    <row r="77" spans="2:15" ht="15">
      <c r="B77" s="887" t="s">
        <v>404</v>
      </c>
      <c r="C77" s="888">
        <v>2.113</v>
      </c>
      <c r="D77" s="889">
        <v>9.2170000000000005</v>
      </c>
      <c r="E77" s="890">
        <v>0.63700000000000001</v>
      </c>
      <c r="F77" s="887" t="s">
        <v>404</v>
      </c>
      <c r="G77" s="888">
        <v>1.905</v>
      </c>
      <c r="H77" s="889">
        <v>8.1270000000000007</v>
      </c>
      <c r="I77" s="890">
        <v>0.57299999999999995</v>
      </c>
      <c r="K77" s="909"/>
      <c r="L77" s="417"/>
      <c r="M77" s="417"/>
      <c r="N77" s="417"/>
      <c r="O77" s="487"/>
    </row>
    <row r="78" spans="2:15" ht="15.75" thickBot="1">
      <c r="B78" s="910" t="s">
        <v>450</v>
      </c>
      <c r="C78" s="911">
        <v>3.7999999999999999E-2</v>
      </c>
      <c r="D78" s="912">
        <v>0.16</v>
      </c>
      <c r="E78" s="913">
        <v>2.1999999999999999E-2</v>
      </c>
      <c r="F78" s="910" t="s">
        <v>450</v>
      </c>
      <c r="G78" s="911">
        <v>6.8000000000000005E-2</v>
      </c>
      <c r="H78" s="912">
        <v>0.28899999999999998</v>
      </c>
      <c r="I78" s="913">
        <v>4.2000000000000003E-2</v>
      </c>
      <c r="K78" s="909"/>
      <c r="L78" s="417"/>
      <c r="M78" s="417"/>
      <c r="N78" s="417"/>
      <c r="O78" s="487"/>
    </row>
    <row r="79" spans="2:15" ht="15">
      <c r="B79" s="373" t="s">
        <v>396</v>
      </c>
      <c r="C79" s="378"/>
      <c r="D79" s="378"/>
      <c r="E79" s="378"/>
      <c r="G79" s="378"/>
      <c r="H79" s="378"/>
      <c r="I79" s="378"/>
      <c r="K79" s="909"/>
      <c r="L79" s="417"/>
      <c r="M79" s="417"/>
      <c r="N79" s="417"/>
      <c r="O79" s="487"/>
    </row>
    <row r="80" spans="2:15">
      <c r="O80" s="487"/>
    </row>
    <row r="81" spans="3:15">
      <c r="C81" s="378"/>
      <c r="D81" s="378"/>
      <c r="E81" s="378"/>
      <c r="G81" s="378"/>
      <c r="H81" s="378"/>
      <c r="I81" s="378"/>
      <c r="O81" s="487"/>
    </row>
    <row r="82" spans="3:15">
      <c r="O82" s="487"/>
    </row>
    <row r="83" spans="3:15">
      <c r="O83" s="487"/>
    </row>
    <row r="84" spans="3:15">
      <c r="O84" s="487"/>
    </row>
    <row r="85" spans="3:15">
      <c r="O85" s="487"/>
    </row>
    <row r="86" spans="3:15">
      <c r="O86" s="487"/>
    </row>
    <row r="87" spans="3:15">
      <c r="O87" s="487"/>
    </row>
    <row r="88" spans="3:15">
      <c r="O88" s="487"/>
    </row>
    <row r="89" spans="3:15">
      <c r="O89" s="487"/>
    </row>
    <row r="90" spans="3:15">
      <c r="O90" s="487"/>
    </row>
    <row r="91" spans="3:15">
      <c r="O91" s="487"/>
    </row>
    <row r="92" spans="3:15">
      <c r="O92" s="487"/>
    </row>
    <row r="93" spans="3:15">
      <c r="O93" s="487"/>
    </row>
    <row r="94" spans="3:15">
      <c r="O94" s="487"/>
    </row>
    <row r="95" spans="3:15">
      <c r="O95" s="487"/>
    </row>
    <row r="96" spans="3:15">
      <c r="O96" s="487"/>
    </row>
    <row r="97" spans="15:15">
      <c r="O97" s="487"/>
    </row>
    <row r="98" spans="15:15">
      <c r="O98" s="487"/>
    </row>
    <row r="99" spans="15:15">
      <c r="O99" s="487"/>
    </row>
    <row r="100" spans="15:15">
      <c r="O100" s="487"/>
    </row>
    <row r="101" spans="15:15">
      <c r="O101" s="487"/>
    </row>
    <row r="102" spans="15:15">
      <c r="O102" s="487"/>
    </row>
    <row r="103" spans="15:15">
      <c r="O103" s="487"/>
    </row>
    <row r="104" spans="15:15">
      <c r="O104" s="487"/>
    </row>
    <row r="105" spans="15:15">
      <c r="O105" s="487"/>
    </row>
    <row r="106" spans="15:15">
      <c r="O106" s="487"/>
    </row>
    <row r="107" spans="15:15">
      <c r="O107" s="48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779" customWidth="1"/>
    <col min="2" max="2" width="14.7109375" style="779" customWidth="1"/>
    <col min="3" max="3" width="10.5703125" style="779" customWidth="1"/>
    <col min="4" max="4" width="11.42578125" style="779" customWidth="1"/>
    <col min="5" max="5" width="10.7109375" style="779" customWidth="1"/>
    <col min="6" max="6" width="10.42578125" style="779" customWidth="1"/>
    <col min="7" max="7" width="16.85546875" style="779" customWidth="1"/>
    <col min="8" max="9" width="11.85546875" style="779" customWidth="1"/>
    <col min="10" max="10" width="10.42578125" style="779" customWidth="1"/>
    <col min="11" max="11" width="11.140625" style="779" customWidth="1"/>
    <col min="12" max="12" width="6.42578125" style="779" customWidth="1"/>
    <col min="13" max="13" width="11" style="779" customWidth="1"/>
    <col min="14" max="14" width="6.7109375" style="779" customWidth="1"/>
    <col min="15" max="15" width="14.5703125" style="779" customWidth="1"/>
    <col min="16" max="16" width="58.140625" style="779" customWidth="1"/>
    <col min="17" max="17" width="12.5703125" style="779" customWidth="1"/>
    <col min="18" max="18" width="10.140625" style="779" customWidth="1"/>
    <col min="19" max="22" width="10" style="779" customWidth="1"/>
    <col min="23" max="16384" width="9.140625" style="779"/>
  </cols>
  <sheetData>
    <row r="1" spans="2:24" ht="18.75">
      <c r="B1" s="776" t="s">
        <v>378</v>
      </c>
      <c r="C1" s="777"/>
      <c r="D1" s="777"/>
      <c r="E1" s="777"/>
      <c r="F1" s="777"/>
      <c r="G1" s="777"/>
      <c r="H1" s="777"/>
      <c r="I1" s="777"/>
      <c r="J1" s="777"/>
      <c r="K1" s="777"/>
      <c r="L1" s="778"/>
    </row>
    <row r="2" spans="2:24" ht="25.5">
      <c r="B2" s="780" t="s">
        <v>379</v>
      </c>
      <c r="C2" s="781"/>
      <c r="H2" s="782"/>
      <c r="I2" s="782"/>
      <c r="J2" s="782"/>
    </row>
    <row r="3" spans="2:24" ht="51.75" customHeight="1">
      <c r="B3" s="783" t="s">
        <v>380</v>
      </c>
      <c r="C3" s="783"/>
      <c r="D3" s="783"/>
      <c r="E3" s="783"/>
      <c r="F3" s="783"/>
      <c r="G3" s="783"/>
      <c r="H3" s="783"/>
      <c r="I3" s="783"/>
      <c r="J3" s="783"/>
      <c r="K3" s="784"/>
      <c r="L3" s="783"/>
      <c r="P3" s="785"/>
    </row>
    <row r="4" spans="2:24" ht="13.5" thickBot="1"/>
    <row r="5" spans="2:24" ht="21" thickBot="1">
      <c r="B5" s="786" t="s">
        <v>189</v>
      </c>
      <c r="C5" s="787"/>
      <c r="D5" s="787"/>
      <c r="E5" s="787"/>
      <c r="F5" s="788"/>
      <c r="G5" s="787"/>
      <c r="H5" s="787"/>
      <c r="I5" s="787"/>
      <c r="J5" s="787"/>
      <c r="K5" s="788"/>
    </row>
    <row r="6" spans="2:24" ht="16.5" thickBot="1">
      <c r="B6" s="789" t="s">
        <v>381</v>
      </c>
      <c r="C6" s="790"/>
      <c r="D6" s="791"/>
      <c r="E6" s="791"/>
      <c r="F6" s="792"/>
      <c r="G6" s="793" t="s">
        <v>382</v>
      </c>
      <c r="H6" s="790"/>
      <c r="I6" s="791"/>
      <c r="J6" s="791"/>
      <c r="K6" s="792"/>
    </row>
    <row r="7" spans="2:24" ht="43.5" thickBot="1">
      <c r="B7" s="794" t="s">
        <v>191</v>
      </c>
      <c r="C7" s="795" t="s">
        <v>192</v>
      </c>
      <c r="D7" s="351" t="s">
        <v>193</v>
      </c>
      <c r="E7" s="796" t="s">
        <v>194</v>
      </c>
      <c r="F7" s="797" t="s">
        <v>383</v>
      </c>
      <c r="G7" s="798" t="s">
        <v>191</v>
      </c>
      <c r="H7" s="795" t="s">
        <v>192</v>
      </c>
      <c r="I7" s="351" t="s">
        <v>193</v>
      </c>
      <c r="J7" s="796" t="s">
        <v>194</v>
      </c>
      <c r="K7" s="797" t="s">
        <v>383</v>
      </c>
    </row>
    <row r="8" spans="2:24" ht="19.5" thickBot="1">
      <c r="B8" s="799" t="s">
        <v>195</v>
      </c>
      <c r="C8" s="355">
        <v>10516.995000000001</v>
      </c>
      <c r="D8" s="800">
        <v>45740.214999999997</v>
      </c>
      <c r="E8" s="800">
        <v>8932.5910000000003</v>
      </c>
      <c r="F8" s="801">
        <v>60.143999999999998</v>
      </c>
      <c r="G8" s="802" t="s">
        <v>195</v>
      </c>
      <c r="H8" s="355">
        <v>14993.558999999999</v>
      </c>
      <c r="I8" s="800">
        <v>63837.267999999996</v>
      </c>
      <c r="J8" s="800">
        <v>10024.598</v>
      </c>
      <c r="K8" s="801">
        <v>111.795</v>
      </c>
      <c r="O8" s="803" t="s">
        <v>384</v>
      </c>
      <c r="P8" s="803"/>
      <c r="Q8" s="803"/>
      <c r="R8" s="803"/>
      <c r="S8" s="803"/>
      <c r="T8" s="803"/>
      <c r="U8" s="803"/>
      <c r="V8" s="803"/>
      <c r="W8" s="803"/>
      <c r="X8" s="336"/>
    </row>
    <row r="9" spans="2:24" ht="19.5" thickBot="1">
      <c r="B9" s="804" t="s">
        <v>197</v>
      </c>
      <c r="C9" s="805">
        <v>4872.1540000000005</v>
      </c>
      <c r="D9" s="806">
        <v>21182.715</v>
      </c>
      <c r="E9" s="806">
        <v>4327.6059999999998</v>
      </c>
      <c r="F9" s="807">
        <v>25.68</v>
      </c>
      <c r="G9" s="808" t="s">
        <v>202</v>
      </c>
      <c r="H9" s="805">
        <v>4915.7359999999999</v>
      </c>
      <c r="I9" s="806">
        <v>20898.137999999999</v>
      </c>
      <c r="J9" s="806">
        <v>3329.9540000000002</v>
      </c>
      <c r="K9" s="807">
        <v>37.606000000000002</v>
      </c>
      <c r="O9" s="809"/>
      <c r="P9" s="809"/>
      <c r="Q9" s="337"/>
      <c r="R9" s="337"/>
      <c r="S9" s="810"/>
      <c r="T9" s="336"/>
      <c r="U9" s="336"/>
      <c r="V9" s="809"/>
      <c r="W9" s="341"/>
      <c r="X9" s="336"/>
    </row>
    <row r="10" spans="2:24" ht="21" thickBot="1">
      <c r="B10" s="383" t="s">
        <v>200</v>
      </c>
      <c r="C10" s="384">
        <v>2479.732</v>
      </c>
      <c r="D10" s="811">
        <v>10815.904</v>
      </c>
      <c r="E10" s="811">
        <v>2048.123</v>
      </c>
      <c r="F10" s="812">
        <v>11.872</v>
      </c>
      <c r="G10" s="387" t="s">
        <v>198</v>
      </c>
      <c r="H10" s="384">
        <v>3954.174</v>
      </c>
      <c r="I10" s="811">
        <v>16846.137999999999</v>
      </c>
      <c r="J10" s="811">
        <v>2734.6660000000002</v>
      </c>
      <c r="K10" s="812">
        <v>23.190999999999999</v>
      </c>
      <c r="O10" s="813"/>
      <c r="P10" s="813" t="s">
        <v>190</v>
      </c>
      <c r="Q10" s="814"/>
      <c r="R10" s="814"/>
      <c r="S10" s="814"/>
      <c r="T10" s="814"/>
      <c r="U10" s="814"/>
      <c r="V10" s="815"/>
      <c r="W10" s="336"/>
      <c r="X10" s="336"/>
    </row>
    <row r="11" spans="2:24" ht="19.5" thickBot="1">
      <c r="B11" s="383" t="s">
        <v>198</v>
      </c>
      <c r="C11" s="384">
        <v>1354.9749999999999</v>
      </c>
      <c r="D11" s="811">
        <v>5869.3639999999996</v>
      </c>
      <c r="E11" s="811">
        <v>1054.355</v>
      </c>
      <c r="F11" s="812">
        <v>12.113</v>
      </c>
      <c r="G11" s="387" t="s">
        <v>197</v>
      </c>
      <c r="H11" s="384">
        <v>3613.5189999999998</v>
      </c>
      <c r="I11" s="811">
        <v>15396.4</v>
      </c>
      <c r="J11" s="811">
        <v>1988.125</v>
      </c>
      <c r="K11" s="812">
        <v>36.709000000000003</v>
      </c>
      <c r="O11" s="816"/>
      <c r="P11" s="1033" t="s">
        <v>385</v>
      </c>
      <c r="Q11" s="1034"/>
      <c r="R11" s="1034"/>
      <c r="S11" s="1035"/>
      <c r="T11" s="1033" t="s">
        <v>386</v>
      </c>
      <c r="U11" s="1034"/>
      <c r="V11" s="1035"/>
      <c r="W11" s="781"/>
      <c r="X11" s="336"/>
    </row>
    <row r="12" spans="2:24" ht="43.5" thickBot="1">
      <c r="B12" s="383" t="s">
        <v>202</v>
      </c>
      <c r="C12" s="384">
        <v>1213.3019999999999</v>
      </c>
      <c r="D12" s="811">
        <v>5287.4049999999997</v>
      </c>
      <c r="E12" s="811">
        <v>960.92499999999995</v>
      </c>
      <c r="F12" s="812">
        <v>7.9219999999999997</v>
      </c>
      <c r="G12" s="387" t="s">
        <v>204</v>
      </c>
      <c r="H12" s="384">
        <v>2065.3539999999998</v>
      </c>
      <c r="I12" s="811">
        <v>8780.1460000000006</v>
      </c>
      <c r="J12" s="811">
        <v>1748.884</v>
      </c>
      <c r="K12" s="812">
        <v>12.361000000000001</v>
      </c>
      <c r="O12" s="817" t="s">
        <v>387</v>
      </c>
      <c r="P12" s="818" t="s">
        <v>388</v>
      </c>
      <c r="Q12" s="819" t="s">
        <v>192</v>
      </c>
      <c r="R12" s="820" t="s">
        <v>389</v>
      </c>
      <c r="S12" s="821" t="s">
        <v>383</v>
      </c>
      <c r="T12" s="822" t="s">
        <v>192</v>
      </c>
      <c r="U12" s="820" t="s">
        <v>389</v>
      </c>
      <c r="V12" s="821" t="s">
        <v>383</v>
      </c>
      <c r="W12" s="781"/>
      <c r="X12" s="336"/>
    </row>
    <row r="13" spans="2:24" ht="16.5" thickBot="1">
      <c r="B13" s="359" t="s">
        <v>210</v>
      </c>
      <c r="C13" s="389">
        <v>391.96699999999998</v>
      </c>
      <c r="D13" s="823">
        <v>1695.825</v>
      </c>
      <c r="E13" s="823">
        <v>365.15300000000002</v>
      </c>
      <c r="F13" s="824">
        <v>1.6950000000000001</v>
      </c>
      <c r="G13" s="825" t="s">
        <v>227</v>
      </c>
      <c r="H13" s="389">
        <v>202.131</v>
      </c>
      <c r="I13" s="823">
        <v>862.46799999999996</v>
      </c>
      <c r="J13" s="823">
        <v>19.905000000000001</v>
      </c>
      <c r="K13" s="824">
        <v>0.25900000000000001</v>
      </c>
      <c r="O13" s="826" t="s">
        <v>390</v>
      </c>
      <c r="P13" s="827" t="s">
        <v>391</v>
      </c>
      <c r="Q13" s="828">
        <v>394938.69900000002</v>
      </c>
      <c r="R13" s="829">
        <v>214600.79</v>
      </c>
      <c r="S13" s="830">
        <v>6370.8990000000003</v>
      </c>
      <c r="T13" s="831">
        <v>510626.23599999998</v>
      </c>
      <c r="U13" s="829">
        <v>225925.68900000001</v>
      </c>
      <c r="V13" s="830">
        <v>6974.0389999999998</v>
      </c>
      <c r="W13" s="781"/>
      <c r="X13" s="336"/>
    </row>
    <row r="14" spans="2:24" ht="16.5" thickBot="1">
      <c r="B14" s="383" t="s">
        <v>214</v>
      </c>
      <c r="C14" s="384">
        <v>151.12200000000001</v>
      </c>
      <c r="D14" s="811">
        <v>654.29300000000001</v>
      </c>
      <c r="E14" s="811">
        <v>146.85</v>
      </c>
      <c r="F14" s="812">
        <v>0.64900000000000002</v>
      </c>
      <c r="G14" s="387" t="s">
        <v>208</v>
      </c>
      <c r="H14" s="384">
        <v>178.256</v>
      </c>
      <c r="I14" s="811">
        <v>779.06899999999996</v>
      </c>
      <c r="J14" s="811">
        <v>159.63300000000001</v>
      </c>
      <c r="K14" s="812">
        <v>1.3149999999999999</v>
      </c>
      <c r="O14" s="832" t="s">
        <v>392</v>
      </c>
      <c r="P14" s="833" t="s">
        <v>393</v>
      </c>
      <c r="Q14" s="834">
        <v>306621.554</v>
      </c>
      <c r="R14" s="835">
        <v>158877.67000000001</v>
      </c>
      <c r="S14" s="836">
        <v>5358.22</v>
      </c>
      <c r="T14" s="837">
        <v>412176.28899999999</v>
      </c>
      <c r="U14" s="835">
        <v>171606.008</v>
      </c>
      <c r="V14" s="836">
        <v>5844.0839999999998</v>
      </c>
      <c r="W14" s="781"/>
      <c r="X14" s="336"/>
    </row>
    <row r="15" spans="2:24" ht="16.5" thickBot="1">
      <c r="B15" s="838" t="s">
        <v>227</v>
      </c>
      <c r="C15" s="839">
        <v>32.628</v>
      </c>
      <c r="D15" s="840">
        <v>140.41200000000001</v>
      </c>
      <c r="E15" s="840">
        <v>5.8140000000000001</v>
      </c>
      <c r="F15" s="841">
        <v>0.06</v>
      </c>
      <c r="G15" s="842" t="s">
        <v>210</v>
      </c>
      <c r="H15" s="839">
        <v>55.927999999999997</v>
      </c>
      <c r="I15" s="840">
        <v>239.19200000000001</v>
      </c>
      <c r="J15" s="840">
        <v>39.798999999999999</v>
      </c>
      <c r="K15" s="841">
        <v>0.28899999999999998</v>
      </c>
      <c r="O15" s="843" t="s">
        <v>394</v>
      </c>
      <c r="P15" s="844" t="s">
        <v>395</v>
      </c>
      <c r="Q15" s="845">
        <v>33652.767999999996</v>
      </c>
      <c r="R15" s="846">
        <v>27518.473999999998</v>
      </c>
      <c r="S15" s="847">
        <v>266.08999999999997</v>
      </c>
      <c r="T15" s="848">
        <v>31462.311000000002</v>
      </c>
      <c r="U15" s="846">
        <v>23990.956999999999</v>
      </c>
      <c r="V15" s="847">
        <v>227.63900000000001</v>
      </c>
      <c r="W15" s="781"/>
      <c r="X15" s="336"/>
    </row>
    <row r="16" spans="2:24" ht="13.5" thickBot="1">
      <c r="B16" s="849" t="s">
        <v>204</v>
      </c>
      <c r="C16" s="850">
        <v>21.114999999999998</v>
      </c>
      <c r="D16" s="851">
        <v>94.296999999999997</v>
      </c>
      <c r="E16" s="851">
        <v>23.765000000000001</v>
      </c>
      <c r="F16" s="852">
        <v>0.153</v>
      </c>
      <c r="G16" s="853" t="s">
        <v>200</v>
      </c>
      <c r="H16" s="850">
        <v>8.4610000000000003</v>
      </c>
      <c r="I16" s="851">
        <v>35.716999999999999</v>
      </c>
      <c r="J16" s="851">
        <v>3.6320000000000001</v>
      </c>
      <c r="K16" s="852">
        <v>6.5000000000000002E-2</v>
      </c>
      <c r="O16" s="373" t="s">
        <v>396</v>
      </c>
      <c r="Q16" s="854"/>
      <c r="R16" s="854"/>
      <c r="S16" s="854"/>
      <c r="V16" s="854"/>
    </row>
    <row r="17" spans="2:23">
      <c r="B17" s="373" t="s">
        <v>396</v>
      </c>
      <c r="C17" s="854"/>
      <c r="D17" s="854"/>
      <c r="E17" s="854"/>
      <c r="F17" s="855"/>
      <c r="H17" s="854"/>
      <c r="I17" s="854"/>
      <c r="J17" s="854"/>
      <c r="K17" s="855"/>
    </row>
    <row r="18" spans="2:23" ht="15.75">
      <c r="B18" s="856"/>
      <c r="C18" s="379"/>
      <c r="D18" s="379"/>
      <c r="E18" s="379"/>
      <c r="F18" s="857"/>
      <c r="G18" s="857"/>
      <c r="H18" s="857"/>
      <c r="I18" s="857"/>
      <c r="J18" s="857"/>
      <c r="K18" s="857"/>
      <c r="O18" s="858" t="s">
        <v>397</v>
      </c>
      <c r="P18" s="858"/>
      <c r="Q18" s="859"/>
      <c r="R18" s="859"/>
      <c r="S18" s="859"/>
      <c r="T18" s="860"/>
      <c r="U18" s="860"/>
      <c r="V18" s="860"/>
      <c r="W18" s="861"/>
    </row>
    <row r="19" spans="2:23" ht="15.75">
      <c r="B19" s="862"/>
      <c r="P19" s="863"/>
      <c r="Q19" s="859"/>
      <c r="R19" s="859"/>
      <c r="S19" s="859"/>
      <c r="T19" s="863"/>
      <c r="U19" s="863"/>
    </row>
    <row r="20" spans="2:23" ht="25.5">
      <c r="B20" s="780" t="s">
        <v>398</v>
      </c>
      <c r="M20" s="854"/>
      <c r="P20" s="863"/>
      <c r="Q20" s="863"/>
      <c r="R20" s="863"/>
      <c r="S20" s="863"/>
      <c r="T20" s="863"/>
      <c r="U20" s="863"/>
      <c r="V20" s="863"/>
    </row>
    <row r="21" spans="2:23" ht="15.75">
      <c r="B21" s="783" t="s">
        <v>399</v>
      </c>
      <c r="C21" s="785"/>
      <c r="D21" s="785"/>
      <c r="E21" s="785"/>
      <c r="F21" s="785"/>
      <c r="G21" s="785"/>
      <c r="H21" s="785"/>
      <c r="I21" s="785"/>
      <c r="J21" s="785"/>
      <c r="K21" s="864"/>
      <c r="P21" s="863"/>
      <c r="Q21" s="860"/>
      <c r="R21" s="860"/>
      <c r="S21" s="860"/>
      <c r="T21" s="863"/>
      <c r="U21" s="863"/>
    </row>
    <row r="22" spans="2:23" ht="16.5" thickBot="1">
      <c r="P22" s="865"/>
      <c r="Q22" s="859"/>
      <c r="R22" s="859"/>
      <c r="S22" s="859"/>
      <c r="T22" s="863"/>
      <c r="U22" s="863"/>
    </row>
    <row r="23" spans="2:23" ht="21" thickBot="1">
      <c r="B23" s="786" t="s">
        <v>190</v>
      </c>
      <c r="C23" s="787"/>
      <c r="D23" s="787"/>
      <c r="E23" s="787"/>
      <c r="F23" s="787"/>
      <c r="G23" s="787"/>
      <c r="H23" s="787"/>
      <c r="I23" s="787"/>
      <c r="J23" s="787"/>
      <c r="K23" s="788"/>
      <c r="P23" s="865"/>
      <c r="Q23" s="865"/>
      <c r="R23" s="865"/>
      <c r="S23" s="865"/>
      <c r="T23" s="863"/>
      <c r="U23" s="863"/>
    </row>
    <row r="24" spans="2:23" ht="16.5" thickBot="1">
      <c r="B24" s="789" t="s">
        <v>381</v>
      </c>
      <c r="C24" s="790"/>
      <c r="D24" s="791"/>
      <c r="E24" s="791"/>
      <c r="F24" s="791"/>
      <c r="G24" s="789" t="s">
        <v>400</v>
      </c>
      <c r="H24" s="790"/>
      <c r="I24" s="791"/>
      <c r="J24" s="791"/>
      <c r="K24" s="792"/>
      <c r="P24" s="865"/>
      <c r="Q24" s="865"/>
      <c r="R24" s="865"/>
      <c r="S24" s="865"/>
      <c r="T24" s="863"/>
      <c r="U24" s="863"/>
    </row>
    <row r="25" spans="2:23" ht="43.5" thickBot="1">
      <c r="B25" s="794" t="s">
        <v>191</v>
      </c>
      <c r="C25" s="795" t="s">
        <v>192</v>
      </c>
      <c r="D25" s="351" t="s">
        <v>193</v>
      </c>
      <c r="E25" s="796" t="s">
        <v>194</v>
      </c>
      <c r="F25" s="866" t="s">
        <v>383</v>
      </c>
      <c r="G25" s="794" t="s">
        <v>191</v>
      </c>
      <c r="H25" s="795" t="s">
        <v>192</v>
      </c>
      <c r="I25" s="351" t="s">
        <v>193</v>
      </c>
      <c r="J25" s="796" t="s">
        <v>194</v>
      </c>
      <c r="K25" s="797" t="s">
        <v>383</v>
      </c>
      <c r="P25" s="865"/>
      <c r="Q25" s="867"/>
      <c r="R25" s="867"/>
      <c r="S25" s="867"/>
      <c r="T25" s="863"/>
      <c r="U25" s="863"/>
    </row>
    <row r="26" spans="2:23" ht="15.75" thickBot="1">
      <c r="B26" s="799" t="s">
        <v>195</v>
      </c>
      <c r="C26" s="355">
        <v>394938.69900000002</v>
      </c>
      <c r="D26" s="800">
        <v>1717296.9839999999</v>
      </c>
      <c r="E26" s="800">
        <v>214600.79</v>
      </c>
      <c r="F26" s="357">
        <v>6370.8990000000003</v>
      </c>
      <c r="G26" s="799" t="s">
        <v>195</v>
      </c>
      <c r="H26" s="355">
        <v>510626.23599999998</v>
      </c>
      <c r="I26" s="800">
        <v>2179408.2740000002</v>
      </c>
      <c r="J26" s="800">
        <v>225925.68900000001</v>
      </c>
      <c r="K26" s="357">
        <v>6974.0389999999998</v>
      </c>
      <c r="P26" s="865"/>
      <c r="Q26" s="867"/>
      <c r="R26" s="867"/>
      <c r="S26" s="867"/>
      <c r="T26" s="863"/>
      <c r="U26" s="863"/>
    </row>
    <row r="27" spans="2:23">
      <c r="B27" s="838" t="s">
        <v>201</v>
      </c>
      <c r="C27" s="839">
        <v>290278.42099999997</v>
      </c>
      <c r="D27" s="840">
        <v>1262434.977</v>
      </c>
      <c r="E27" s="840">
        <v>147176.239</v>
      </c>
      <c r="F27" s="868">
        <v>4888.857</v>
      </c>
      <c r="G27" s="838" t="s">
        <v>201</v>
      </c>
      <c r="H27" s="839">
        <v>407998.73700000002</v>
      </c>
      <c r="I27" s="840">
        <v>1741680.4569999999</v>
      </c>
      <c r="J27" s="840">
        <v>170345.04</v>
      </c>
      <c r="K27" s="868">
        <v>5727.51</v>
      </c>
      <c r="P27" s="863"/>
      <c r="Q27" s="863"/>
      <c r="R27" s="863"/>
      <c r="S27" s="863"/>
      <c r="T27" s="863"/>
      <c r="U27" s="863"/>
    </row>
    <row r="28" spans="2:23">
      <c r="B28" s="383" t="s">
        <v>197</v>
      </c>
      <c r="C28" s="384">
        <v>48073.803999999996</v>
      </c>
      <c r="D28" s="811">
        <v>208974.42199999999</v>
      </c>
      <c r="E28" s="811">
        <v>28046.829000000002</v>
      </c>
      <c r="F28" s="386">
        <v>675.29499999999996</v>
      </c>
      <c r="G28" s="383" t="s">
        <v>197</v>
      </c>
      <c r="H28" s="384">
        <v>51240.137999999999</v>
      </c>
      <c r="I28" s="811">
        <v>218463.19</v>
      </c>
      <c r="J28" s="811">
        <v>23815.822</v>
      </c>
      <c r="K28" s="386">
        <v>638.79399999999998</v>
      </c>
      <c r="P28" s="863"/>
      <c r="Q28" s="863"/>
      <c r="R28" s="863"/>
      <c r="S28" s="863"/>
      <c r="T28" s="863"/>
      <c r="U28" s="863"/>
    </row>
    <row r="29" spans="2:23">
      <c r="B29" s="383" t="s">
        <v>204</v>
      </c>
      <c r="C29" s="384">
        <v>24140.545999999998</v>
      </c>
      <c r="D29" s="811">
        <v>104823.094</v>
      </c>
      <c r="E29" s="811">
        <v>12288.465</v>
      </c>
      <c r="F29" s="386">
        <v>462.95499999999998</v>
      </c>
      <c r="G29" s="383" t="s">
        <v>208</v>
      </c>
      <c r="H29" s="384">
        <v>24762.204000000002</v>
      </c>
      <c r="I29" s="811">
        <v>105657.167</v>
      </c>
      <c r="J29" s="811">
        <v>20312.241000000002</v>
      </c>
      <c r="K29" s="386">
        <v>197.26900000000001</v>
      </c>
      <c r="P29" s="863"/>
      <c r="Q29" s="863"/>
      <c r="R29" s="863"/>
      <c r="S29" s="863"/>
      <c r="T29" s="863"/>
      <c r="U29" s="863"/>
    </row>
    <row r="30" spans="2:23">
      <c r="B30" s="383" t="s">
        <v>208</v>
      </c>
      <c r="C30" s="384">
        <v>22607.736000000001</v>
      </c>
      <c r="D30" s="811">
        <v>98376.184999999998</v>
      </c>
      <c r="E30" s="811">
        <v>20410.044999999998</v>
      </c>
      <c r="F30" s="386">
        <v>191.49299999999999</v>
      </c>
      <c r="G30" s="383" t="s">
        <v>204</v>
      </c>
      <c r="H30" s="384">
        <v>17636.246999999999</v>
      </c>
      <c r="I30" s="811">
        <v>75157.864000000001</v>
      </c>
      <c r="J30" s="811">
        <v>7602.81</v>
      </c>
      <c r="K30" s="386">
        <v>280.47300000000001</v>
      </c>
      <c r="P30" s="863"/>
      <c r="Q30" s="863"/>
      <c r="R30" s="863"/>
      <c r="S30" s="863"/>
      <c r="T30" s="863"/>
      <c r="U30" s="863"/>
    </row>
    <row r="31" spans="2:23">
      <c r="B31" s="359" t="s">
        <v>211</v>
      </c>
      <c r="C31" s="389">
        <v>4544.7510000000002</v>
      </c>
      <c r="D31" s="823">
        <v>19735.851999999999</v>
      </c>
      <c r="E31" s="823">
        <v>3262.4920000000002</v>
      </c>
      <c r="F31" s="391">
        <v>56.286999999999999</v>
      </c>
      <c r="G31" s="359" t="s">
        <v>202</v>
      </c>
      <c r="H31" s="389">
        <v>2986.5720000000001</v>
      </c>
      <c r="I31" s="823">
        <v>12782.244000000001</v>
      </c>
      <c r="J31" s="823">
        <v>1410.433</v>
      </c>
      <c r="K31" s="391">
        <v>46.802999999999997</v>
      </c>
      <c r="P31" s="863"/>
      <c r="Q31" s="863"/>
      <c r="R31" s="863"/>
      <c r="S31" s="863"/>
      <c r="T31" s="863"/>
      <c r="U31" s="863"/>
    </row>
    <row r="32" spans="2:23">
      <c r="B32" s="383" t="s">
        <v>213</v>
      </c>
      <c r="C32" s="384">
        <v>2633.212</v>
      </c>
      <c r="D32" s="811">
        <v>11422.879000000001</v>
      </c>
      <c r="E32" s="811">
        <v>1796.9090000000001</v>
      </c>
      <c r="F32" s="386">
        <v>62.365000000000002</v>
      </c>
      <c r="G32" s="383" t="s">
        <v>210</v>
      </c>
      <c r="H32" s="384">
        <v>2966.404</v>
      </c>
      <c r="I32" s="811">
        <v>12696.609</v>
      </c>
      <c r="J32" s="811">
        <v>1137.3599999999999</v>
      </c>
      <c r="K32" s="386">
        <v>44.802</v>
      </c>
      <c r="P32" s="863"/>
      <c r="Q32" s="863"/>
      <c r="R32" s="863"/>
      <c r="S32" s="863"/>
      <c r="T32" s="863"/>
      <c r="U32" s="863"/>
    </row>
    <row r="33" spans="2:21">
      <c r="B33" s="838" t="s">
        <v>200</v>
      </c>
      <c r="C33" s="839">
        <v>1138.4069999999999</v>
      </c>
      <c r="D33" s="840">
        <v>4904.5590000000002</v>
      </c>
      <c r="E33" s="840">
        <v>767.15499999999997</v>
      </c>
      <c r="F33" s="868">
        <v>11.754</v>
      </c>
      <c r="G33" s="838" t="s">
        <v>211</v>
      </c>
      <c r="H33" s="839">
        <v>2000.067</v>
      </c>
      <c r="I33" s="840">
        <v>8565.33</v>
      </c>
      <c r="J33" s="840">
        <v>917.82299999999998</v>
      </c>
      <c r="K33" s="868">
        <v>30.445</v>
      </c>
      <c r="P33" s="863"/>
      <c r="Q33" s="863"/>
      <c r="R33" s="863"/>
      <c r="S33" s="863"/>
      <c r="T33" s="863"/>
      <c r="U33" s="863"/>
    </row>
    <row r="34" spans="2:21">
      <c r="B34" s="383" t="s">
        <v>202</v>
      </c>
      <c r="C34" s="384">
        <v>695.20899999999995</v>
      </c>
      <c r="D34" s="811">
        <v>3006.5909999999999</v>
      </c>
      <c r="E34" s="811">
        <v>378.75299999999999</v>
      </c>
      <c r="F34" s="386">
        <v>11.019</v>
      </c>
      <c r="G34" s="383" t="s">
        <v>207</v>
      </c>
      <c r="H34" s="384">
        <v>615.35699999999997</v>
      </c>
      <c r="I34" s="811">
        <v>2615.6080000000002</v>
      </c>
      <c r="J34" s="811">
        <v>218.5</v>
      </c>
      <c r="K34" s="386">
        <v>2.6469999999999998</v>
      </c>
      <c r="P34" s="863"/>
      <c r="Q34" s="863"/>
      <c r="R34" s="863"/>
      <c r="S34" s="863"/>
      <c r="T34" s="863"/>
      <c r="U34" s="863"/>
    </row>
    <row r="35" spans="2:21">
      <c r="B35" s="838" t="s">
        <v>210</v>
      </c>
      <c r="C35" s="839">
        <v>492.45100000000002</v>
      </c>
      <c r="D35" s="840">
        <v>2173.2359999999999</v>
      </c>
      <c r="E35" s="840">
        <v>248.43</v>
      </c>
      <c r="F35" s="868">
        <v>8.4610000000000003</v>
      </c>
      <c r="G35" s="838" t="s">
        <v>199</v>
      </c>
      <c r="H35" s="839">
        <v>305.10199999999998</v>
      </c>
      <c r="I35" s="840">
        <v>1296.9880000000001</v>
      </c>
      <c r="J35" s="840">
        <v>134.16</v>
      </c>
      <c r="K35" s="868">
        <v>4.5670000000000002</v>
      </c>
      <c r="P35" s="863"/>
      <c r="Q35" s="863"/>
      <c r="R35" s="863"/>
      <c r="S35" s="863"/>
      <c r="T35" s="863"/>
      <c r="U35" s="863"/>
    </row>
    <row r="36" spans="2:21">
      <c r="B36" s="838" t="s">
        <v>216</v>
      </c>
      <c r="C36" s="839">
        <v>309.036</v>
      </c>
      <c r="D36" s="840">
        <v>1337.1369999999999</v>
      </c>
      <c r="E36" s="840">
        <v>222.37299999999999</v>
      </c>
      <c r="F36" s="868">
        <v>2.3929999999999998</v>
      </c>
      <c r="G36" s="838" t="s">
        <v>200</v>
      </c>
      <c r="H36" s="839">
        <v>115.408</v>
      </c>
      <c r="I36" s="840">
        <v>492.81700000000001</v>
      </c>
      <c r="J36" s="840">
        <v>31.5</v>
      </c>
      <c r="K36" s="868">
        <v>0.72899999999999998</v>
      </c>
      <c r="P36" s="863"/>
      <c r="Q36" s="863"/>
      <c r="R36" s="863"/>
      <c r="S36" s="863"/>
      <c r="T36" s="863"/>
      <c r="U36" s="863"/>
    </row>
    <row r="37" spans="2:21" ht="13.5" thickBot="1">
      <c r="B37" s="849" t="s">
        <v>199</v>
      </c>
      <c r="C37" s="850">
        <v>25.126000000000001</v>
      </c>
      <c r="D37" s="851">
        <v>108.05200000000001</v>
      </c>
      <c r="E37" s="851">
        <v>3.1</v>
      </c>
      <c r="F37" s="869">
        <v>0.02</v>
      </c>
      <c r="G37" s="849"/>
      <c r="H37" s="850"/>
      <c r="I37" s="851"/>
      <c r="J37" s="851"/>
      <c r="K37" s="869"/>
      <c r="P37" s="863"/>
      <c r="Q37" s="863"/>
      <c r="R37" s="863"/>
      <c r="S37" s="863"/>
      <c r="T37" s="863"/>
      <c r="U37" s="863"/>
    </row>
    <row r="38" spans="2:21">
      <c r="B38" s="373" t="s">
        <v>396</v>
      </c>
      <c r="P38" s="863"/>
      <c r="Q38" s="863"/>
      <c r="R38" s="863"/>
      <c r="S38" s="863"/>
      <c r="T38" s="863"/>
      <c r="U38" s="863"/>
    </row>
    <row r="39" spans="2:21">
      <c r="P39" s="863"/>
      <c r="Q39" s="863"/>
      <c r="R39" s="863"/>
      <c r="S39" s="863"/>
      <c r="T39" s="863"/>
      <c r="U39" s="863"/>
    </row>
    <row r="40" spans="2:21">
      <c r="P40" s="863"/>
      <c r="Q40" s="863"/>
      <c r="R40" s="863"/>
      <c r="S40" s="863"/>
      <c r="T40" s="863"/>
      <c r="U40" s="863"/>
    </row>
    <row r="41" spans="2:21">
      <c r="P41" s="863"/>
      <c r="Q41" s="863"/>
      <c r="R41" s="863"/>
      <c r="S41" s="863"/>
      <c r="T41" s="863"/>
      <c r="U41" s="863"/>
    </row>
    <row r="42" spans="2:21">
      <c r="P42" s="863"/>
      <c r="Q42" s="863"/>
      <c r="R42" s="863"/>
      <c r="S42" s="863"/>
      <c r="T42" s="863"/>
      <c r="U42" s="863"/>
    </row>
    <row r="43" spans="2:21">
      <c r="P43" s="863"/>
      <c r="Q43" s="863"/>
      <c r="R43" s="863"/>
      <c r="S43" s="863"/>
      <c r="T43" s="863"/>
      <c r="U43" s="863"/>
    </row>
    <row r="44" spans="2:21">
      <c r="P44" s="863"/>
      <c r="Q44" s="863"/>
      <c r="R44" s="863"/>
      <c r="S44" s="863"/>
      <c r="T44" s="863"/>
      <c r="U44" s="863"/>
    </row>
    <row r="45" spans="2:21">
      <c r="P45" s="863"/>
      <c r="Q45" s="863"/>
      <c r="R45" s="863"/>
      <c r="S45" s="863"/>
      <c r="T45" s="863"/>
      <c r="U45" s="863"/>
    </row>
    <row r="46" spans="2:21">
      <c r="P46" s="863"/>
      <c r="Q46" s="863"/>
      <c r="R46" s="863"/>
      <c r="S46" s="863"/>
      <c r="T46" s="863"/>
      <c r="U46" s="863"/>
    </row>
    <row r="47" spans="2:21">
      <c r="P47" s="863"/>
      <c r="Q47" s="863"/>
      <c r="R47" s="863"/>
      <c r="S47" s="863"/>
      <c r="T47" s="863"/>
      <c r="U47" s="863"/>
    </row>
    <row r="48" spans="2:21">
      <c r="P48" s="863"/>
      <c r="Q48" s="863"/>
      <c r="R48" s="863"/>
      <c r="S48" s="863"/>
      <c r="T48" s="863"/>
      <c r="U48" s="863"/>
    </row>
    <row r="49" spans="16:21">
      <c r="P49" s="863"/>
      <c r="Q49" s="863"/>
      <c r="R49" s="863"/>
      <c r="S49" s="863"/>
      <c r="T49" s="863"/>
      <c r="U49" s="863"/>
    </row>
    <row r="50" spans="16:21">
      <c r="P50" s="863"/>
      <c r="Q50" s="863"/>
      <c r="R50" s="863"/>
      <c r="S50" s="863"/>
      <c r="T50" s="863"/>
      <c r="U50" s="863"/>
    </row>
    <row r="51" spans="16:21">
      <c r="P51" s="863"/>
      <c r="Q51" s="863"/>
      <c r="R51" s="863"/>
      <c r="S51" s="863"/>
      <c r="T51" s="863"/>
      <c r="U51" s="863"/>
    </row>
    <row r="52" spans="16:21">
      <c r="P52" s="863"/>
      <c r="Q52" s="863"/>
      <c r="R52" s="863"/>
      <c r="S52" s="863"/>
      <c r="T52" s="863"/>
      <c r="U52" s="863"/>
    </row>
    <row r="53" spans="16:21">
      <c r="P53" s="863"/>
      <c r="Q53" s="863"/>
      <c r="R53" s="863"/>
      <c r="S53" s="863"/>
      <c r="T53" s="863"/>
      <c r="U53" s="863"/>
    </row>
    <row r="54" spans="16:21">
      <c r="P54" s="863"/>
      <c r="Q54" s="863"/>
      <c r="R54" s="863"/>
      <c r="S54" s="863"/>
      <c r="T54" s="863"/>
      <c r="U54" s="863"/>
    </row>
    <row r="55" spans="16:21">
      <c r="P55" s="863"/>
      <c r="Q55" s="863"/>
      <c r="R55" s="863"/>
      <c r="S55" s="863"/>
      <c r="T55" s="863"/>
      <c r="U55" s="863"/>
    </row>
    <row r="56" spans="16:21">
      <c r="P56" s="863"/>
      <c r="Q56" s="863"/>
      <c r="R56" s="863"/>
      <c r="S56" s="863"/>
      <c r="T56" s="863"/>
      <c r="U56" s="863"/>
    </row>
    <row r="57" spans="16:21">
      <c r="P57" s="863"/>
      <c r="Q57" s="863"/>
      <c r="R57" s="863"/>
      <c r="S57" s="863"/>
      <c r="T57" s="863"/>
      <c r="U57" s="863"/>
    </row>
    <row r="58" spans="16:21">
      <c r="P58" s="863"/>
      <c r="Q58" s="863"/>
      <c r="R58" s="863"/>
      <c r="S58" s="863"/>
      <c r="T58" s="863"/>
      <c r="U58" s="863"/>
    </row>
    <row r="59" spans="16:21">
      <c r="P59" s="863"/>
      <c r="Q59" s="863"/>
      <c r="R59" s="863"/>
      <c r="S59" s="863"/>
      <c r="T59" s="863"/>
      <c r="U59" s="863"/>
    </row>
    <row r="60" spans="16:21">
      <c r="P60" s="863"/>
      <c r="Q60" s="863"/>
      <c r="R60" s="863"/>
      <c r="S60" s="863"/>
      <c r="T60" s="863"/>
      <c r="U60" s="863"/>
    </row>
    <row r="61" spans="16:21">
      <c r="P61" s="863"/>
      <c r="Q61" s="863"/>
      <c r="R61" s="863"/>
      <c r="S61" s="863"/>
      <c r="T61" s="863"/>
      <c r="U61" s="863"/>
    </row>
    <row r="62" spans="16:21">
      <c r="P62" s="863"/>
      <c r="Q62" s="863"/>
      <c r="R62" s="863"/>
      <c r="S62" s="863"/>
      <c r="T62" s="863"/>
      <c r="U62" s="863"/>
    </row>
    <row r="63" spans="16:21">
      <c r="P63" s="863"/>
      <c r="Q63" s="863"/>
      <c r="R63" s="863"/>
      <c r="S63" s="863"/>
      <c r="T63" s="863"/>
      <c r="U63" s="863"/>
    </row>
    <row r="64" spans="16:21">
      <c r="P64" s="863"/>
      <c r="Q64" s="863"/>
      <c r="R64" s="863"/>
      <c r="S64" s="863"/>
      <c r="T64" s="863"/>
      <c r="U64" s="863"/>
    </row>
    <row r="65" spans="16:21">
      <c r="P65" s="863"/>
      <c r="Q65" s="863"/>
      <c r="R65" s="863"/>
      <c r="S65" s="863"/>
      <c r="T65" s="863"/>
      <c r="U65" s="863"/>
    </row>
    <row r="66" spans="16:21">
      <c r="P66" s="863"/>
      <c r="Q66" s="863"/>
      <c r="R66" s="863"/>
      <c r="S66" s="863"/>
      <c r="T66" s="863"/>
      <c r="U66" s="863"/>
    </row>
    <row r="67" spans="16:21">
      <c r="P67" s="863"/>
      <c r="Q67" s="863"/>
      <c r="R67" s="863"/>
      <c r="S67" s="863"/>
      <c r="T67" s="863"/>
      <c r="U67" s="863"/>
    </row>
    <row r="68" spans="16:21">
      <c r="P68" s="863"/>
      <c r="Q68" s="863"/>
      <c r="R68" s="863"/>
      <c r="S68" s="863"/>
      <c r="T68" s="863"/>
      <c r="U68" s="863"/>
    </row>
    <row r="69" spans="16:21">
      <c r="P69" s="863"/>
      <c r="Q69" s="863"/>
      <c r="R69" s="863"/>
      <c r="S69" s="863"/>
      <c r="T69" s="863"/>
      <c r="U69" s="863"/>
    </row>
    <row r="70" spans="16:21">
      <c r="P70" s="863"/>
      <c r="Q70" s="863"/>
      <c r="R70" s="863"/>
      <c r="S70" s="863"/>
      <c r="T70" s="863"/>
      <c r="U70" s="863"/>
    </row>
    <row r="71" spans="16:21">
      <c r="P71" s="863"/>
      <c r="Q71" s="863"/>
      <c r="R71" s="863"/>
      <c r="S71" s="863"/>
      <c r="T71" s="863"/>
      <c r="U71" s="863"/>
    </row>
    <row r="72" spans="16:21">
      <c r="P72" s="863"/>
      <c r="Q72" s="863"/>
      <c r="R72" s="863"/>
      <c r="S72" s="863"/>
      <c r="T72" s="863"/>
      <c r="U72" s="863"/>
    </row>
    <row r="73" spans="16:21">
      <c r="P73" s="863"/>
      <c r="Q73" s="863"/>
      <c r="R73" s="863"/>
      <c r="S73" s="863"/>
      <c r="T73" s="863"/>
      <c r="U73" s="863"/>
    </row>
    <row r="74" spans="16:21">
      <c r="P74" s="863"/>
      <c r="Q74" s="863"/>
      <c r="R74" s="863"/>
      <c r="S74" s="863"/>
      <c r="T74" s="863"/>
      <c r="U74" s="863"/>
    </row>
    <row r="75" spans="16:21">
      <c r="P75" s="863"/>
      <c r="Q75" s="863"/>
      <c r="R75" s="863"/>
      <c r="S75" s="863"/>
      <c r="T75" s="863"/>
      <c r="U75" s="863"/>
    </row>
    <row r="76" spans="16:21">
      <c r="P76" s="863"/>
      <c r="Q76" s="863"/>
      <c r="R76" s="863"/>
      <c r="S76" s="863"/>
      <c r="T76" s="863"/>
      <c r="U76" s="863"/>
    </row>
    <row r="77" spans="16:21">
      <c r="P77" s="863"/>
      <c r="Q77" s="863"/>
      <c r="R77" s="863"/>
      <c r="S77" s="863"/>
      <c r="T77" s="863"/>
      <c r="U77" s="863"/>
    </row>
    <row r="78" spans="16:21">
      <c r="P78" s="863"/>
      <c r="Q78" s="863"/>
      <c r="R78" s="863"/>
      <c r="S78" s="863"/>
      <c r="T78" s="863"/>
      <c r="U78" s="863"/>
    </row>
    <row r="79" spans="16:21">
      <c r="P79" s="863"/>
      <c r="Q79" s="863"/>
      <c r="R79" s="863"/>
      <c r="S79" s="863"/>
      <c r="T79" s="863"/>
      <c r="U79" s="863"/>
    </row>
    <row r="80" spans="16:21">
      <c r="P80" s="863"/>
      <c r="Q80" s="863"/>
      <c r="R80" s="863"/>
      <c r="S80" s="863"/>
      <c r="T80" s="863"/>
      <c r="U80" s="863"/>
    </row>
    <row r="81" spans="16:21">
      <c r="P81" s="863"/>
      <c r="Q81" s="863"/>
      <c r="R81" s="863"/>
      <c r="S81" s="863"/>
      <c r="T81" s="863"/>
      <c r="U81" s="863"/>
    </row>
    <row r="82" spans="16:21">
      <c r="P82" s="863"/>
      <c r="Q82" s="863"/>
      <c r="R82" s="863"/>
      <c r="S82" s="863"/>
      <c r="T82" s="863"/>
      <c r="U82" s="863"/>
    </row>
    <row r="83" spans="16:21">
      <c r="P83" s="863"/>
      <c r="Q83" s="863"/>
      <c r="R83" s="863"/>
      <c r="S83" s="863"/>
      <c r="T83" s="863"/>
      <c r="U83" s="863"/>
    </row>
    <row r="84" spans="16:21">
      <c r="P84" s="863"/>
      <c r="Q84" s="863"/>
      <c r="R84" s="863"/>
      <c r="S84" s="863"/>
      <c r="T84" s="863"/>
      <c r="U84" s="863"/>
    </row>
    <row r="85" spans="16:21">
      <c r="P85" s="863"/>
      <c r="Q85" s="863"/>
      <c r="R85" s="863"/>
      <c r="S85" s="863"/>
      <c r="T85" s="863"/>
      <c r="U85" s="863"/>
    </row>
    <row r="86" spans="16:21">
      <c r="P86" s="863"/>
      <c r="Q86" s="863"/>
      <c r="R86" s="863"/>
      <c r="S86" s="863"/>
      <c r="T86" s="863"/>
      <c r="U86" s="863"/>
    </row>
    <row r="87" spans="16:21">
      <c r="P87" s="863"/>
      <c r="Q87" s="863"/>
      <c r="R87" s="863"/>
      <c r="S87" s="863"/>
      <c r="T87" s="863"/>
      <c r="U87" s="863"/>
    </row>
    <row r="88" spans="16:21">
      <c r="P88" s="863"/>
      <c r="Q88" s="863"/>
      <c r="R88" s="863"/>
      <c r="S88" s="863"/>
      <c r="T88" s="863"/>
      <c r="U88" s="863"/>
    </row>
    <row r="89" spans="16:21">
      <c r="P89" s="863"/>
      <c r="Q89" s="863"/>
      <c r="R89" s="863"/>
      <c r="S89" s="863"/>
      <c r="T89" s="863"/>
      <c r="U89" s="863"/>
    </row>
    <row r="90" spans="16:21">
      <c r="P90" s="863"/>
      <c r="Q90" s="863"/>
      <c r="R90" s="863"/>
      <c r="S90" s="863"/>
      <c r="T90" s="863"/>
      <c r="U90" s="863"/>
    </row>
    <row r="91" spans="16:21">
      <c r="P91" s="863"/>
      <c r="Q91" s="863"/>
      <c r="R91" s="863"/>
      <c r="S91" s="863"/>
      <c r="T91" s="863"/>
      <c r="U91" s="863"/>
    </row>
    <row r="92" spans="16:21">
      <c r="P92" s="863"/>
      <c r="Q92" s="863"/>
      <c r="R92" s="863"/>
      <c r="S92" s="863"/>
      <c r="T92" s="863"/>
      <c r="U92" s="863"/>
    </row>
    <row r="93" spans="16:21">
      <c r="P93" s="863"/>
      <c r="Q93" s="863"/>
      <c r="R93" s="863"/>
      <c r="S93" s="863"/>
      <c r="T93" s="863"/>
      <c r="U93" s="863"/>
    </row>
    <row r="94" spans="16:21">
      <c r="P94" s="863"/>
      <c r="Q94" s="863"/>
      <c r="R94" s="863"/>
      <c r="S94" s="863"/>
      <c r="T94" s="863"/>
      <c r="U94" s="863"/>
    </row>
    <row r="95" spans="16:21">
      <c r="P95" s="863"/>
      <c r="Q95" s="863"/>
      <c r="R95" s="863"/>
      <c r="S95" s="863"/>
      <c r="T95" s="863"/>
      <c r="U95" s="863"/>
    </row>
    <row r="96" spans="16:21">
      <c r="P96" s="863"/>
      <c r="Q96" s="863"/>
      <c r="R96" s="863"/>
      <c r="S96" s="863"/>
      <c r="T96" s="863"/>
      <c r="U96" s="863"/>
    </row>
    <row r="97" spans="16:21">
      <c r="P97" s="863"/>
      <c r="Q97" s="863"/>
      <c r="R97" s="863"/>
      <c r="S97" s="863"/>
      <c r="T97" s="863"/>
      <c r="U97" s="863"/>
    </row>
    <row r="98" spans="16:21">
      <c r="P98" s="863"/>
      <c r="Q98" s="863"/>
      <c r="R98" s="863"/>
      <c r="S98" s="863"/>
      <c r="T98" s="863"/>
      <c r="U98" s="863"/>
    </row>
    <row r="99" spans="16:21">
      <c r="P99" s="863"/>
      <c r="Q99" s="863"/>
      <c r="R99" s="863"/>
      <c r="S99" s="863"/>
      <c r="T99" s="863"/>
      <c r="U99" s="863"/>
    </row>
    <row r="100" spans="16:21">
      <c r="P100" s="863"/>
      <c r="Q100" s="863"/>
      <c r="R100" s="863"/>
      <c r="S100" s="863"/>
      <c r="T100" s="863"/>
      <c r="U100" s="863"/>
    </row>
    <row r="101" spans="16:21">
      <c r="P101" s="863"/>
      <c r="Q101" s="863"/>
      <c r="R101" s="863"/>
      <c r="S101" s="863"/>
      <c r="T101" s="863"/>
      <c r="U101" s="863"/>
    </row>
    <row r="102" spans="16:21">
      <c r="P102" s="863"/>
      <c r="Q102" s="863"/>
      <c r="R102" s="863"/>
      <c r="S102" s="863"/>
      <c r="T102" s="863"/>
      <c r="U102" s="863"/>
    </row>
    <row r="103" spans="16:21">
      <c r="P103" s="863"/>
      <c r="Q103" s="863"/>
      <c r="R103" s="863"/>
      <c r="S103" s="863"/>
      <c r="T103" s="863"/>
      <c r="U103" s="863"/>
    </row>
    <row r="104" spans="16:21">
      <c r="P104" s="863"/>
      <c r="Q104" s="863"/>
      <c r="R104" s="863"/>
      <c r="S104" s="863"/>
      <c r="T104" s="863"/>
      <c r="U104" s="863"/>
    </row>
    <row r="105" spans="16:21">
      <c r="P105" s="863"/>
      <c r="Q105" s="863"/>
      <c r="R105" s="863"/>
      <c r="S105" s="863"/>
      <c r="T105" s="863"/>
      <c r="U105" s="863"/>
    </row>
    <row r="106" spans="16:21">
      <c r="P106" s="863"/>
      <c r="Q106" s="863"/>
      <c r="R106" s="863"/>
      <c r="S106" s="863"/>
      <c r="T106" s="863"/>
      <c r="U106" s="863"/>
    </row>
    <row r="107" spans="16:21">
      <c r="P107" s="863"/>
      <c r="Q107" s="863"/>
      <c r="R107" s="863"/>
      <c r="S107" s="863"/>
      <c r="T107" s="863"/>
      <c r="U107" s="863"/>
    </row>
    <row r="108" spans="16:21">
      <c r="P108" s="863"/>
      <c r="Q108" s="863"/>
      <c r="R108" s="863"/>
      <c r="S108" s="863"/>
      <c r="T108" s="863"/>
      <c r="U108" s="863"/>
    </row>
    <row r="109" spans="16:21">
      <c r="P109" s="863"/>
      <c r="Q109" s="863"/>
      <c r="R109" s="863"/>
      <c r="S109" s="863"/>
      <c r="T109" s="863"/>
      <c r="U109" s="863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3" zoomScaleNormal="100" workbookViewId="0">
      <selection activeCell="G37" sqref="G37"/>
    </sheetView>
  </sheetViews>
  <sheetFormatPr defaultRowHeight="12.75"/>
  <cols>
    <col min="1" max="1" width="18.5703125" style="492" customWidth="1"/>
    <col min="2" max="2" width="13.85546875" style="492" customWidth="1"/>
    <col min="3" max="3" width="17.7109375" style="492" customWidth="1"/>
    <col min="4" max="4" width="13.85546875" style="492" customWidth="1"/>
    <col min="5" max="5" width="18.42578125" style="492" customWidth="1"/>
    <col min="6" max="6" width="13.85546875" style="492" customWidth="1"/>
    <col min="7" max="7" width="22.7109375" style="492" customWidth="1"/>
    <col min="8" max="8" width="18.42578125" style="492" customWidth="1"/>
    <col min="9" max="15" width="16.5703125" style="492" customWidth="1"/>
    <col min="16" max="16" width="18.140625" style="492" customWidth="1"/>
    <col min="17" max="23" width="16.5703125" style="492" customWidth="1"/>
    <col min="24" max="24" width="18.5703125" style="492" customWidth="1"/>
    <col min="25" max="30" width="16.5703125" style="492" customWidth="1"/>
    <col min="31" max="31" width="18" style="492" customWidth="1"/>
    <col min="32" max="34" width="16.5703125" style="492" customWidth="1"/>
    <col min="35" max="35" width="18.85546875" style="492" customWidth="1"/>
    <col min="36" max="39" width="16.5703125" style="492" customWidth="1"/>
    <col min="40" max="16384" width="9.140625" style="492"/>
  </cols>
  <sheetData>
    <row r="1" spans="1:39" ht="18">
      <c r="AD1" s="493"/>
      <c r="AE1" s="493"/>
      <c r="AF1" s="493"/>
      <c r="AG1" s="493"/>
    </row>
    <row r="3" spans="1:39" ht="18.75">
      <c r="A3" s="494" t="s">
        <v>243</v>
      </c>
      <c r="H3" s="494" t="s">
        <v>243</v>
      </c>
      <c r="P3" s="494" t="s">
        <v>243</v>
      </c>
      <c r="X3" s="494" t="s">
        <v>243</v>
      </c>
      <c r="AE3" s="494" t="s">
        <v>243</v>
      </c>
      <c r="AI3" s="494" t="s">
        <v>243</v>
      </c>
    </row>
    <row r="5" spans="1:39" ht="23.25" customHeight="1">
      <c r="A5" s="495" t="s">
        <v>244</v>
      </c>
      <c r="B5" s="495"/>
      <c r="C5" s="495"/>
      <c r="H5" s="495" t="s">
        <v>245</v>
      </c>
      <c r="I5" s="495"/>
      <c r="J5" s="495"/>
      <c r="P5" s="495" t="s">
        <v>246</v>
      </c>
      <c r="Q5" s="495"/>
      <c r="R5" s="495"/>
      <c r="X5" s="496" t="s">
        <v>247</v>
      </c>
      <c r="Y5" s="493"/>
      <c r="Z5" s="493"/>
      <c r="AA5" s="496"/>
      <c r="AB5" s="493"/>
      <c r="AC5" s="493"/>
      <c r="AE5" s="496" t="s">
        <v>248</v>
      </c>
      <c r="AF5" s="493"/>
      <c r="AG5" s="493"/>
      <c r="AI5" s="495" t="s">
        <v>249</v>
      </c>
      <c r="AJ5" s="495"/>
      <c r="AK5" s="497"/>
    </row>
    <row r="6" spans="1:39" ht="15" customHeight="1">
      <c r="A6" s="498"/>
      <c r="B6" s="498"/>
      <c r="C6" s="498"/>
      <c r="H6" s="498"/>
      <c r="I6" s="498"/>
      <c r="J6" s="498"/>
      <c r="P6" s="498"/>
      <c r="Q6" s="498"/>
      <c r="R6" s="498"/>
      <c r="X6" s="493"/>
      <c r="Y6" s="493"/>
      <c r="Z6" s="493"/>
      <c r="AE6" s="493"/>
      <c r="AF6" s="493"/>
      <c r="AG6" s="493"/>
      <c r="AI6" s="498"/>
      <c r="AJ6" s="498"/>
      <c r="AK6"/>
    </row>
    <row r="7" spans="1:39" ht="15" customHeight="1">
      <c r="A7" s="657" t="s">
        <v>250</v>
      </c>
      <c r="B7" s="499" t="s">
        <v>251</v>
      </c>
      <c r="C7" s="499" t="s">
        <v>251</v>
      </c>
      <c r="D7" s="499" t="s">
        <v>252</v>
      </c>
      <c r="E7" s="499" t="s">
        <v>253</v>
      </c>
      <c r="H7" s="657" t="s">
        <v>250</v>
      </c>
      <c r="I7" s="499" t="s">
        <v>251</v>
      </c>
      <c r="J7" s="499" t="s">
        <v>251</v>
      </c>
      <c r="K7" s="499" t="s">
        <v>252</v>
      </c>
      <c r="L7" s="499" t="s">
        <v>253</v>
      </c>
      <c r="P7" s="657" t="s">
        <v>250</v>
      </c>
      <c r="Q7" s="499" t="s">
        <v>251</v>
      </c>
      <c r="R7" s="499" t="s">
        <v>251</v>
      </c>
      <c r="S7" s="499" t="s">
        <v>252</v>
      </c>
      <c r="T7" s="499" t="s">
        <v>253</v>
      </c>
      <c r="X7" s="1047" t="s">
        <v>250</v>
      </c>
      <c r="Y7" s="1050" t="s">
        <v>251</v>
      </c>
      <c r="Z7" s="1050" t="s">
        <v>251</v>
      </c>
      <c r="AE7" s="1047" t="s">
        <v>250</v>
      </c>
      <c r="AF7" s="1050" t="s">
        <v>251</v>
      </c>
      <c r="AG7" s="1050" t="s">
        <v>251</v>
      </c>
      <c r="AH7" s="500"/>
      <c r="AI7" s="1036" t="s">
        <v>250</v>
      </c>
      <c r="AJ7" s="1039" t="s">
        <v>251</v>
      </c>
      <c r="AK7"/>
    </row>
    <row r="8" spans="1:39" ht="15" customHeight="1">
      <c r="A8" s="658"/>
      <c r="B8" s="501"/>
      <c r="C8" s="502"/>
      <c r="D8"/>
      <c r="H8" s="658"/>
      <c r="I8" s="501"/>
      <c r="J8" s="502"/>
      <c r="K8"/>
      <c r="P8" s="658"/>
      <c r="Q8" s="501"/>
      <c r="R8" s="502"/>
      <c r="S8"/>
      <c r="X8" s="1048"/>
      <c r="Y8" s="1051"/>
      <c r="Z8" s="1051"/>
      <c r="AE8" s="1048"/>
      <c r="AF8" s="1051"/>
      <c r="AG8" s="1051"/>
      <c r="AI8" s="1037"/>
      <c r="AJ8" s="1040"/>
      <c r="AK8"/>
    </row>
    <row r="9" spans="1:39" ht="15" customHeight="1">
      <c r="A9" s="658"/>
      <c r="B9" s="503" t="s">
        <v>254</v>
      </c>
      <c r="C9" s="503" t="s">
        <v>255</v>
      </c>
      <c r="D9"/>
      <c r="H9" s="658"/>
      <c r="I9" s="503" t="s">
        <v>254</v>
      </c>
      <c r="J9" s="503" t="s">
        <v>255</v>
      </c>
      <c r="K9"/>
      <c r="P9" s="658"/>
      <c r="Q9" s="503" t="s">
        <v>254</v>
      </c>
      <c r="R9" s="1041" t="s">
        <v>256</v>
      </c>
      <c r="S9"/>
      <c r="X9" s="1048"/>
      <c r="Y9" s="1043" t="s">
        <v>254</v>
      </c>
      <c r="Z9" s="1041" t="s">
        <v>256</v>
      </c>
      <c r="AB9" s="504"/>
      <c r="AC9" s="504"/>
      <c r="AE9" s="1048"/>
      <c r="AF9" s="1043" t="s">
        <v>254</v>
      </c>
      <c r="AG9" s="1041" t="s">
        <v>256</v>
      </c>
      <c r="AI9" s="1037"/>
      <c r="AJ9" s="1045" t="s">
        <v>254</v>
      </c>
      <c r="AK9"/>
    </row>
    <row r="10" spans="1:39" ht="15" customHeight="1">
      <c r="A10" s="659"/>
      <c r="B10" s="505"/>
      <c r="C10" s="505"/>
      <c r="D10"/>
      <c r="H10" s="659"/>
      <c r="I10" s="505"/>
      <c r="J10" s="505"/>
      <c r="K10"/>
      <c r="P10" s="659"/>
      <c r="Q10" s="505"/>
      <c r="R10" s="1042"/>
      <c r="S10"/>
      <c r="X10" s="1049"/>
      <c r="Y10" s="1044"/>
      <c r="Z10" s="1042"/>
      <c r="AB10" s="506"/>
      <c r="AC10" s="506"/>
      <c r="AE10" s="1049"/>
      <c r="AF10" s="1044"/>
      <c r="AG10" s="1042"/>
      <c r="AI10" s="1038"/>
      <c r="AJ10" s="1046"/>
      <c r="AK10"/>
    </row>
    <row r="11" spans="1:39" ht="15" customHeight="1">
      <c r="A11" s="658"/>
      <c r="B11" s="501"/>
      <c r="C11" s="502"/>
      <c r="D11"/>
      <c r="H11" s="658"/>
      <c r="I11" s="501"/>
      <c r="J11" s="502"/>
      <c r="K11"/>
      <c r="P11" s="658"/>
      <c r="Q11" s="501"/>
      <c r="R11" s="502"/>
      <c r="S11"/>
      <c r="X11" s="661"/>
      <c r="Y11" s="662"/>
      <c r="Z11" s="507"/>
      <c r="AE11" s="661"/>
      <c r="AF11" s="662"/>
      <c r="AG11" s="507"/>
      <c r="AI11" s="658"/>
      <c r="AJ11" s="660"/>
      <c r="AK11"/>
    </row>
    <row r="12" spans="1:39" ht="15" customHeight="1">
      <c r="A12"/>
      <c r="B12" s="508" t="s">
        <v>257</v>
      </c>
      <c r="C12" s="509"/>
      <c r="D12"/>
      <c r="H12"/>
      <c r="I12" s="508" t="s">
        <v>257</v>
      </c>
      <c r="J12" s="509"/>
      <c r="K12"/>
      <c r="P12"/>
      <c r="Q12" s="508" t="s">
        <v>257</v>
      </c>
      <c r="R12" s="509"/>
      <c r="S12"/>
      <c r="Y12" s="510" t="s">
        <v>257</v>
      </c>
      <c r="Z12" s="511"/>
      <c r="AF12" s="510" t="s">
        <v>257</v>
      </c>
      <c r="AG12" s="511"/>
      <c r="AI12"/>
      <c r="AJ12" s="512" t="s">
        <v>257</v>
      </c>
      <c r="AK12"/>
    </row>
    <row r="13" spans="1:39" ht="15" customHeight="1">
      <c r="A13"/>
      <c r="B13" s="508"/>
      <c r="C13" s="509"/>
      <c r="D13"/>
      <c r="G13" s="513"/>
      <c r="H13"/>
      <c r="I13" s="508"/>
      <c r="J13" s="509"/>
      <c r="K13"/>
      <c r="P13"/>
      <c r="Q13" s="508"/>
      <c r="R13" s="509"/>
      <c r="S13"/>
      <c r="Y13" s="510"/>
      <c r="Z13" s="511"/>
      <c r="AF13" s="510"/>
      <c r="AG13" s="511"/>
      <c r="AI13"/>
      <c r="AJ13" s="512"/>
      <c r="AK13"/>
      <c r="AM13" s="195"/>
    </row>
    <row r="14" spans="1:39" ht="15" customHeight="1">
      <c r="A14" s="514" t="s">
        <v>258</v>
      </c>
      <c r="B14" s="515">
        <v>2014794</v>
      </c>
      <c r="C14" s="516">
        <f>B14</f>
        <v>2014794</v>
      </c>
      <c r="D14" s="517">
        <f>((B14-I14)/I14)*100</f>
        <v>13.329343432582114</v>
      </c>
      <c r="E14" s="517">
        <f t="shared" ref="E14:E25" si="0">((C14-J14)/J14)*100</f>
        <v>13.329343432582114</v>
      </c>
      <c r="H14" s="514" t="s">
        <v>258</v>
      </c>
      <c r="I14" s="518">
        <v>1777822</v>
      </c>
      <c r="J14" s="516">
        <f>I14</f>
        <v>1777822</v>
      </c>
      <c r="K14" s="517">
        <f t="shared" ref="K14:L25" si="1">((I14-Q14)/Q14)*100</f>
        <v>-0.1505193479142399</v>
      </c>
      <c r="L14" s="517">
        <f t="shared" si="1"/>
        <v>-0.1505193479142399</v>
      </c>
      <c r="M14" s="504"/>
      <c r="N14" s="504"/>
      <c r="P14" s="514" t="s">
        <v>258</v>
      </c>
      <c r="Q14" s="519">
        <v>1780502</v>
      </c>
      <c r="R14" s="516">
        <v>1780502</v>
      </c>
      <c r="S14" s="517">
        <f t="shared" ref="S14:T25" si="2">((Q14-Y14)/Y14)*100</f>
        <v>0.43762663983068062</v>
      </c>
      <c r="T14" s="517">
        <f t="shared" si="2"/>
        <v>0.43762663983068062</v>
      </c>
      <c r="X14" s="520" t="s">
        <v>258</v>
      </c>
      <c r="Y14" s="521">
        <v>1772744</v>
      </c>
      <c r="Z14" s="522">
        <v>1772744</v>
      </c>
      <c r="AE14" s="520" t="s">
        <v>258</v>
      </c>
      <c r="AF14" s="521">
        <v>1664436</v>
      </c>
      <c r="AG14" s="522">
        <f>AF14</f>
        <v>1664436</v>
      </c>
      <c r="AI14" s="514" t="s">
        <v>258</v>
      </c>
      <c r="AJ14" s="521">
        <v>1596479</v>
      </c>
      <c r="AK14"/>
    </row>
    <row r="15" spans="1:39" ht="15" customHeight="1">
      <c r="A15" s="514" t="s">
        <v>259</v>
      </c>
      <c r="B15" s="515">
        <v>1680923</v>
      </c>
      <c r="C15" s="516">
        <f t="shared" ref="C15:C20" si="3">C14+B15</f>
        <v>3695717</v>
      </c>
      <c r="D15" s="517">
        <f t="shared" ref="D15:D25" si="4">((B15-I15)/I15)*100</f>
        <v>-1.887683392635344</v>
      </c>
      <c r="E15" s="517">
        <f t="shared" si="0"/>
        <v>5.8615284756663115</v>
      </c>
      <c r="H15" s="514" t="s">
        <v>259</v>
      </c>
      <c r="I15" s="518">
        <v>1713264</v>
      </c>
      <c r="J15" s="516">
        <f t="shared" ref="J15:J25" si="5">J14+I15</f>
        <v>3491086</v>
      </c>
      <c r="K15" s="517">
        <f t="shared" si="1"/>
        <v>-4.2313922822284651</v>
      </c>
      <c r="L15" s="517">
        <f t="shared" si="1"/>
        <v>-2.1957918611870015</v>
      </c>
      <c r="P15" s="514" t="s">
        <v>259</v>
      </c>
      <c r="Q15" s="519">
        <v>1788962</v>
      </c>
      <c r="R15" s="516">
        <v>3569464</v>
      </c>
      <c r="S15" s="517">
        <f t="shared" si="2"/>
        <v>13.021432199599204</v>
      </c>
      <c r="T15" s="517">
        <f t="shared" si="2"/>
        <v>6.3734728495325426</v>
      </c>
      <c r="X15" s="520" t="s">
        <v>259</v>
      </c>
      <c r="Y15" s="521">
        <v>1582852</v>
      </c>
      <c r="Z15" s="522">
        <v>3355596</v>
      </c>
      <c r="AB15" s="504"/>
      <c r="AC15" s="504"/>
      <c r="AE15" s="520" t="s">
        <v>259</v>
      </c>
      <c r="AF15" s="521">
        <v>1622510</v>
      </c>
      <c r="AG15" s="522">
        <f>AF14+AF15</f>
        <v>3286946</v>
      </c>
      <c r="AI15" s="514" t="s">
        <v>259</v>
      </c>
      <c r="AJ15" s="521">
        <v>1461448</v>
      </c>
      <c r="AK15"/>
    </row>
    <row r="16" spans="1:39" ht="15" customHeight="1">
      <c r="A16" s="514" t="s">
        <v>260</v>
      </c>
      <c r="B16" s="515">
        <v>2224759</v>
      </c>
      <c r="C16" s="516">
        <f t="shared" si="3"/>
        <v>5920476</v>
      </c>
      <c r="D16" s="517">
        <f t="shared" si="4"/>
        <v>10.82683784501392</v>
      </c>
      <c r="E16" s="517">
        <f t="shared" si="0"/>
        <v>7.6742860104701185</v>
      </c>
      <c r="H16" s="514" t="s">
        <v>260</v>
      </c>
      <c r="I16" s="518">
        <v>2007419</v>
      </c>
      <c r="J16" s="516">
        <f t="shared" si="5"/>
        <v>5498505</v>
      </c>
      <c r="K16" s="517">
        <f t="shared" si="1"/>
        <v>2.4734489896450422</v>
      </c>
      <c r="L16" s="517">
        <f t="shared" si="1"/>
        <v>-0.54127492638505448</v>
      </c>
      <c r="P16" s="514" t="s">
        <v>260</v>
      </c>
      <c r="Q16" s="519">
        <v>1958965</v>
      </c>
      <c r="R16" s="516">
        <v>5528429</v>
      </c>
      <c r="S16" s="517">
        <f t="shared" si="2"/>
        <v>-4.6831619480988351</v>
      </c>
      <c r="T16" s="517">
        <f t="shared" si="2"/>
        <v>2.1737780480186886</v>
      </c>
      <c r="X16" s="520" t="s">
        <v>260</v>
      </c>
      <c r="Y16" s="523">
        <v>2055214</v>
      </c>
      <c r="Z16" s="524">
        <v>5410810</v>
      </c>
      <c r="AE16" s="520" t="s">
        <v>260</v>
      </c>
      <c r="AF16" s="523">
        <v>1661575</v>
      </c>
      <c r="AG16" s="524">
        <f t="shared" ref="AG16:AG25" si="6">AG15+AF16</f>
        <v>4948521</v>
      </c>
      <c r="AI16" s="514" t="s">
        <v>260</v>
      </c>
      <c r="AJ16" s="523">
        <v>1675553</v>
      </c>
      <c r="AK16"/>
    </row>
    <row r="17" spans="1:37" ht="15" customHeight="1">
      <c r="A17" s="514" t="s">
        <v>261</v>
      </c>
      <c r="B17" s="515">
        <v>1812065</v>
      </c>
      <c r="C17" s="516">
        <f t="shared" si="3"/>
        <v>7732541</v>
      </c>
      <c r="D17" s="517">
        <f t="shared" si="4"/>
        <v>2.416015662532117</v>
      </c>
      <c r="E17" s="517">
        <f t="shared" si="0"/>
        <v>6.3941843382812156</v>
      </c>
      <c r="H17" s="514" t="s">
        <v>261</v>
      </c>
      <c r="I17" s="518">
        <v>1769318</v>
      </c>
      <c r="J17" s="516">
        <f t="shared" si="5"/>
        <v>7267823</v>
      </c>
      <c r="K17" s="517">
        <f t="shared" si="1"/>
        <v>-0.66283986965534114</v>
      </c>
      <c r="L17" s="517">
        <f t="shared" si="1"/>
        <v>-0.57089674293352821</v>
      </c>
      <c r="P17" s="514" t="s">
        <v>261</v>
      </c>
      <c r="Q17" s="519">
        <v>1781124</v>
      </c>
      <c r="R17" s="516">
        <v>7309553</v>
      </c>
      <c r="S17" s="517">
        <f t="shared" si="2"/>
        <v>11.976643084682021</v>
      </c>
      <c r="T17" s="517">
        <f t="shared" si="2"/>
        <v>4.4008431990545933</v>
      </c>
      <c r="X17" s="520" t="s">
        <v>261</v>
      </c>
      <c r="Y17" s="523">
        <v>1590621</v>
      </c>
      <c r="Z17" s="524">
        <v>7001431</v>
      </c>
      <c r="AE17" s="520" t="s">
        <v>261</v>
      </c>
      <c r="AF17" s="523">
        <v>1824649</v>
      </c>
      <c r="AG17" s="524">
        <f t="shared" si="6"/>
        <v>6773170</v>
      </c>
      <c r="AI17" s="514" t="s">
        <v>261</v>
      </c>
      <c r="AJ17" s="523">
        <v>1480531</v>
      </c>
      <c r="AK17"/>
    </row>
    <row r="18" spans="1:37" ht="15" customHeight="1">
      <c r="A18" s="514" t="s">
        <v>262</v>
      </c>
      <c r="B18" s="515">
        <v>1856274</v>
      </c>
      <c r="C18" s="516">
        <f t="shared" si="3"/>
        <v>9588815</v>
      </c>
      <c r="D18" s="517">
        <f t="shared" si="4"/>
        <v>4.7729567632644372</v>
      </c>
      <c r="E18" s="517">
        <f t="shared" si="0"/>
        <v>6.0764304885627949</v>
      </c>
      <c r="H18" s="514" t="s">
        <v>262</v>
      </c>
      <c r="I18" s="518">
        <v>1771711</v>
      </c>
      <c r="J18" s="516">
        <f t="shared" si="5"/>
        <v>9039534</v>
      </c>
      <c r="K18" s="517">
        <f t="shared" si="1"/>
        <v>-0.73741941303386849</v>
      </c>
      <c r="L18" s="517">
        <f t="shared" si="1"/>
        <v>-0.60357849962163634</v>
      </c>
      <c r="P18" s="514" t="s">
        <v>262</v>
      </c>
      <c r="Q18" s="519">
        <v>1784873</v>
      </c>
      <c r="R18" s="516">
        <v>9094426</v>
      </c>
      <c r="S18" s="517">
        <f t="shared" si="2"/>
        <v>2.2487737867047661</v>
      </c>
      <c r="T18" s="517">
        <f t="shared" si="2"/>
        <v>3.9713622274209279</v>
      </c>
      <c r="V18" s="504"/>
      <c r="X18" s="520" t="s">
        <v>262</v>
      </c>
      <c r="Y18" s="521">
        <v>1745618</v>
      </c>
      <c r="Z18" s="522">
        <v>8747049</v>
      </c>
      <c r="AE18" s="520" t="s">
        <v>262</v>
      </c>
      <c r="AF18" s="521">
        <v>1637642</v>
      </c>
      <c r="AG18" s="522">
        <f t="shared" si="6"/>
        <v>8410812</v>
      </c>
      <c r="AI18" s="514" t="s">
        <v>262</v>
      </c>
      <c r="AJ18" s="521">
        <v>1528627</v>
      </c>
      <c r="AK18"/>
    </row>
    <row r="19" spans="1:37" ht="15" customHeight="1">
      <c r="A19" s="514" t="s">
        <v>263</v>
      </c>
      <c r="B19" s="556">
        <v>1791158</v>
      </c>
      <c r="C19" s="516">
        <f t="shared" si="3"/>
        <v>11379973</v>
      </c>
      <c r="D19" s="517">
        <f t="shared" si="4"/>
        <v>4.0136071013366692</v>
      </c>
      <c r="E19" s="517">
        <f t="shared" si="0"/>
        <v>5.7463423572904189</v>
      </c>
      <c r="H19" s="514" t="s">
        <v>263</v>
      </c>
      <c r="I19" s="525">
        <v>1722042</v>
      </c>
      <c r="J19" s="516">
        <f t="shared" si="5"/>
        <v>10761576</v>
      </c>
      <c r="K19" s="517">
        <f t="shared" si="1"/>
        <v>-1.5661574182838973</v>
      </c>
      <c r="L19" s="517">
        <f t="shared" si="1"/>
        <v>-0.75887135096732561</v>
      </c>
      <c r="P19" s="514" t="s">
        <v>263</v>
      </c>
      <c r="Q19" s="526">
        <v>1749441</v>
      </c>
      <c r="R19" s="516">
        <v>10843867</v>
      </c>
      <c r="S19" s="517">
        <f t="shared" si="2"/>
        <v>-3.2799718859552629E-2</v>
      </c>
      <c r="T19" s="517">
        <f t="shared" si="2"/>
        <v>3.303809522357871</v>
      </c>
      <c r="X19" s="520" t="s">
        <v>263</v>
      </c>
      <c r="Y19" s="521">
        <v>1750015</v>
      </c>
      <c r="Z19" s="522">
        <v>10497064</v>
      </c>
      <c r="AE19" s="520" t="s">
        <v>263</v>
      </c>
      <c r="AF19" s="521">
        <v>1549232</v>
      </c>
      <c r="AG19" s="522">
        <f t="shared" si="6"/>
        <v>9960044</v>
      </c>
      <c r="AI19" s="514" t="s">
        <v>263</v>
      </c>
      <c r="AJ19" s="521">
        <v>1412417</v>
      </c>
      <c r="AK19"/>
    </row>
    <row r="20" spans="1:37" ht="15" customHeight="1">
      <c r="A20" s="514" t="s">
        <v>264</v>
      </c>
      <c r="B20" s="515">
        <v>1837386</v>
      </c>
      <c r="C20" s="516">
        <f t="shared" si="3"/>
        <v>13217359</v>
      </c>
      <c r="D20" s="517">
        <f t="shared" si="4"/>
        <v>2.2812784422221046</v>
      </c>
      <c r="E20" s="517">
        <f t="shared" si="0"/>
        <v>5.25066887742544</v>
      </c>
      <c r="H20" s="514" t="s">
        <v>264</v>
      </c>
      <c r="I20" s="518">
        <v>1796405</v>
      </c>
      <c r="J20" s="516">
        <f t="shared" si="5"/>
        <v>12557981</v>
      </c>
      <c r="K20" s="517">
        <f t="shared" si="1"/>
        <v>8.3930134851297922</v>
      </c>
      <c r="L20" s="517">
        <f t="shared" si="1"/>
        <v>0.45441332150084462</v>
      </c>
      <c r="P20" s="514" t="s">
        <v>264</v>
      </c>
      <c r="Q20" s="519">
        <v>1657307</v>
      </c>
      <c r="R20" s="516">
        <v>12501174</v>
      </c>
      <c r="S20" s="517">
        <f t="shared" si="2"/>
        <v>-5.8338129786628379</v>
      </c>
      <c r="T20" s="517">
        <f t="shared" si="2"/>
        <v>1.9917443396838308</v>
      </c>
      <c r="X20" s="520" t="s">
        <v>264</v>
      </c>
      <c r="Y20" s="521">
        <v>1759981</v>
      </c>
      <c r="Z20" s="522">
        <v>12257045</v>
      </c>
      <c r="AE20" s="520" t="s">
        <v>264</v>
      </c>
      <c r="AF20" s="521">
        <v>1661369</v>
      </c>
      <c r="AG20" s="522">
        <f t="shared" si="6"/>
        <v>11621413</v>
      </c>
      <c r="AI20" s="514" t="s">
        <v>264</v>
      </c>
      <c r="AJ20" s="521">
        <v>1616596</v>
      </c>
      <c r="AK20"/>
    </row>
    <row r="21" spans="1:37" ht="15" customHeight="1">
      <c r="A21" s="514" t="s">
        <v>265</v>
      </c>
      <c r="B21" s="518"/>
      <c r="C21" s="516"/>
      <c r="D21" s="517">
        <f t="shared" si="4"/>
        <v>-100</v>
      </c>
      <c r="E21" s="517">
        <f t="shared" si="0"/>
        <v>-100</v>
      </c>
      <c r="H21" s="514" t="s">
        <v>265</v>
      </c>
      <c r="I21" s="518">
        <v>1806188</v>
      </c>
      <c r="J21" s="516">
        <f t="shared" si="5"/>
        <v>14364169</v>
      </c>
      <c r="K21" s="517">
        <f t="shared" si="1"/>
        <v>-1.3030898316152424</v>
      </c>
      <c r="L21" s="517">
        <f t="shared" si="1"/>
        <v>0.22998757467007844</v>
      </c>
      <c r="M21" s="504"/>
      <c r="N21" s="504"/>
      <c r="P21" s="514" t="s">
        <v>265</v>
      </c>
      <c r="Q21" s="519">
        <v>1830035</v>
      </c>
      <c r="R21" s="516">
        <v>14331209</v>
      </c>
      <c r="S21" s="517">
        <f t="shared" si="2"/>
        <v>11.430071052056332</v>
      </c>
      <c r="T21" s="517">
        <f t="shared" si="2"/>
        <v>3.106955556665119</v>
      </c>
      <c r="X21" s="520" t="s">
        <v>265</v>
      </c>
      <c r="Y21" s="521">
        <v>1642317</v>
      </c>
      <c r="Z21" s="522">
        <v>13899362</v>
      </c>
      <c r="AE21" s="520" t="s">
        <v>265</v>
      </c>
      <c r="AF21" s="521">
        <v>1616455</v>
      </c>
      <c r="AG21" s="522">
        <f t="shared" si="6"/>
        <v>13237868</v>
      </c>
      <c r="AI21" s="514" t="s">
        <v>265</v>
      </c>
      <c r="AJ21" s="521">
        <v>1506040</v>
      </c>
      <c r="AK21"/>
    </row>
    <row r="22" spans="1:37" ht="15" customHeight="1">
      <c r="A22" s="514" t="s">
        <v>266</v>
      </c>
      <c r="B22" s="518"/>
      <c r="C22" s="516"/>
      <c r="D22" s="517">
        <f t="shared" si="4"/>
        <v>-100</v>
      </c>
      <c r="E22" s="517">
        <f t="shared" si="0"/>
        <v>-100</v>
      </c>
      <c r="H22" s="514" t="s">
        <v>266</v>
      </c>
      <c r="I22" s="518">
        <v>1818226</v>
      </c>
      <c r="J22" s="516">
        <f t="shared" si="5"/>
        <v>16182395</v>
      </c>
      <c r="K22" s="517">
        <f t="shared" si="1"/>
        <v>2.7644612544748979</v>
      </c>
      <c r="L22" s="517">
        <f t="shared" si="1"/>
        <v>0.50850522060680881</v>
      </c>
      <c r="P22" s="514" t="s">
        <v>266</v>
      </c>
      <c r="Q22" s="519">
        <v>1769314</v>
      </c>
      <c r="R22" s="516">
        <v>16100523</v>
      </c>
      <c r="S22" s="517">
        <f t="shared" si="2"/>
        <v>1.6044801403948836</v>
      </c>
      <c r="T22" s="517">
        <f t="shared" si="2"/>
        <v>2.9396762402996894</v>
      </c>
      <c r="X22" s="520" t="s">
        <v>266</v>
      </c>
      <c r="Y22" s="521">
        <v>1741374</v>
      </c>
      <c r="Z22" s="522">
        <v>15640736</v>
      </c>
      <c r="AB22" s="504"/>
      <c r="AE22" s="520" t="s">
        <v>266</v>
      </c>
      <c r="AF22" s="521">
        <v>1815073</v>
      </c>
      <c r="AG22" s="522">
        <f t="shared" si="6"/>
        <v>15052941</v>
      </c>
      <c r="AI22" s="514" t="s">
        <v>266</v>
      </c>
      <c r="AJ22" s="521">
        <v>1547153</v>
      </c>
      <c r="AK22"/>
    </row>
    <row r="23" spans="1:37" ht="15" customHeight="1">
      <c r="A23" s="514" t="s">
        <v>267</v>
      </c>
      <c r="B23" s="518"/>
      <c r="C23" s="516"/>
      <c r="D23" s="517">
        <f t="shared" si="4"/>
        <v>-100</v>
      </c>
      <c r="E23" s="517">
        <f t="shared" si="0"/>
        <v>-100</v>
      </c>
      <c r="H23" s="514" t="s">
        <v>267</v>
      </c>
      <c r="I23" s="518">
        <v>2000294</v>
      </c>
      <c r="J23" s="516">
        <f t="shared" si="5"/>
        <v>18182689</v>
      </c>
      <c r="K23" s="517">
        <f t="shared" si="1"/>
        <v>6.2222203341047475</v>
      </c>
      <c r="L23" s="517">
        <f t="shared" si="1"/>
        <v>1.1068056559168067</v>
      </c>
      <c r="P23" s="514" t="s">
        <v>267</v>
      </c>
      <c r="Q23" s="519">
        <v>1883122</v>
      </c>
      <c r="R23" s="516">
        <v>17983645</v>
      </c>
      <c r="S23" s="517">
        <f t="shared" si="2"/>
        <v>0.73494837601497398</v>
      </c>
      <c r="T23" s="517">
        <f t="shared" si="2"/>
        <v>2.7042991541062626</v>
      </c>
      <c r="U23" s="504"/>
      <c r="X23" s="520" t="s">
        <v>267</v>
      </c>
      <c r="Y23" s="521">
        <v>1869383</v>
      </c>
      <c r="Z23" s="522">
        <v>17510119</v>
      </c>
      <c r="AE23" s="520" t="s">
        <v>267</v>
      </c>
      <c r="AF23" s="521">
        <v>1908090</v>
      </c>
      <c r="AG23" s="522">
        <f t="shared" si="6"/>
        <v>16961031</v>
      </c>
      <c r="AI23" s="514" t="s">
        <v>267</v>
      </c>
      <c r="AJ23" s="521">
        <v>1711834</v>
      </c>
      <c r="AK23"/>
    </row>
    <row r="24" spans="1:37" ht="15" customHeight="1">
      <c r="A24" s="514" t="s">
        <v>268</v>
      </c>
      <c r="B24" s="518"/>
      <c r="C24" s="516"/>
      <c r="D24" s="517">
        <f t="shared" si="4"/>
        <v>-100</v>
      </c>
      <c r="E24" s="517">
        <f t="shared" si="0"/>
        <v>-100</v>
      </c>
      <c r="H24" s="514" t="s">
        <v>268</v>
      </c>
      <c r="I24" s="518">
        <v>1987611</v>
      </c>
      <c r="J24" s="516">
        <f t="shared" si="5"/>
        <v>20170300</v>
      </c>
      <c r="K24" s="517">
        <f t="shared" si="1"/>
        <v>7.6206312524771667</v>
      </c>
      <c r="L24" s="517">
        <f t="shared" si="1"/>
        <v>1.7134554209464981</v>
      </c>
      <c r="P24" s="514" t="s">
        <v>268</v>
      </c>
      <c r="Q24" s="519">
        <v>1846868</v>
      </c>
      <c r="R24" s="516">
        <v>19830513</v>
      </c>
      <c r="S24" s="517">
        <f t="shared" si="2"/>
        <v>2.3776369530415042</v>
      </c>
      <c r="T24" s="527">
        <f t="shared" si="2"/>
        <v>2.673788236000703</v>
      </c>
      <c r="X24" s="520" t="s">
        <v>268</v>
      </c>
      <c r="Y24" s="521">
        <v>1803976</v>
      </c>
      <c r="Z24" s="522">
        <v>19314095</v>
      </c>
      <c r="AB24" s="513"/>
      <c r="AE24" s="520" t="s">
        <v>268</v>
      </c>
      <c r="AF24" s="521">
        <v>1683989</v>
      </c>
      <c r="AG24" s="522">
        <f t="shared" si="6"/>
        <v>18645020</v>
      </c>
      <c r="AI24" s="514" t="s">
        <v>268</v>
      </c>
      <c r="AJ24" s="521">
        <v>1587171</v>
      </c>
      <c r="AK24"/>
    </row>
    <row r="25" spans="1:37" ht="15" customHeight="1">
      <c r="A25" s="514" t="s">
        <v>269</v>
      </c>
      <c r="B25" s="518"/>
      <c r="C25" s="516"/>
      <c r="D25" s="517">
        <f t="shared" si="4"/>
        <v>-100</v>
      </c>
      <c r="E25" s="517">
        <f t="shared" si="0"/>
        <v>-100</v>
      </c>
      <c r="H25" s="514" t="s">
        <v>269</v>
      </c>
      <c r="I25" s="518">
        <v>1918659</v>
      </c>
      <c r="J25" s="516">
        <f t="shared" si="5"/>
        <v>22088959</v>
      </c>
      <c r="K25" s="517">
        <f t="shared" si="1"/>
        <v>-2.2537594923424447</v>
      </c>
      <c r="L25" s="517">
        <f t="shared" si="1"/>
        <v>1.3561346592325543</v>
      </c>
      <c r="P25" s="514" t="s">
        <v>269</v>
      </c>
      <c r="Q25" s="521">
        <v>1962898</v>
      </c>
      <c r="R25" s="516">
        <v>21793411</v>
      </c>
      <c r="S25" s="527">
        <f t="shared" si="2"/>
        <v>0.72667579052483744</v>
      </c>
      <c r="T25" s="527">
        <f t="shared" si="2"/>
        <v>2.4953355225682072</v>
      </c>
      <c r="U25" s="528"/>
      <c r="V25" s="529"/>
      <c r="X25" s="520" t="s">
        <v>269</v>
      </c>
      <c r="Y25" s="521">
        <v>1948737</v>
      </c>
      <c r="Z25" s="522">
        <v>21262832</v>
      </c>
      <c r="AE25" s="520" t="s">
        <v>269</v>
      </c>
      <c r="AF25" s="521">
        <v>1877577</v>
      </c>
      <c r="AG25" s="522">
        <f t="shared" si="6"/>
        <v>20522597</v>
      </c>
      <c r="AI25" s="514" t="s">
        <v>269</v>
      </c>
      <c r="AJ25" s="521">
        <v>1661623</v>
      </c>
      <c r="AK25"/>
    </row>
    <row r="26" spans="1:37" ht="15" customHeight="1">
      <c r="A26" s="530"/>
      <c r="B26" s="531"/>
      <c r="C26" s="522"/>
      <c r="D26" s="517"/>
      <c r="E26" s="517"/>
      <c r="H26" s="530"/>
      <c r="I26" s="531"/>
      <c r="J26" s="522"/>
      <c r="K26" s="517"/>
      <c r="L26" s="517"/>
      <c r="P26" s="530"/>
      <c r="Q26" s="531"/>
      <c r="R26" s="522"/>
      <c r="S26" s="527"/>
      <c r="T26" s="527"/>
      <c r="U26" s="504"/>
      <c r="V26" s="504"/>
      <c r="X26" s="532"/>
      <c r="Y26" s="533"/>
      <c r="Z26" s="534"/>
      <c r="AE26" s="532"/>
      <c r="AF26" s="533"/>
      <c r="AG26" s="534"/>
      <c r="AI26" s="530"/>
      <c r="AJ26" s="533"/>
      <c r="AK26"/>
    </row>
    <row r="27" spans="1:37" ht="15" customHeight="1">
      <c r="A27" s="535" t="s">
        <v>270</v>
      </c>
      <c r="B27" s="536">
        <f>SUM(B14:B25)</f>
        <v>13217359</v>
      </c>
      <c r="C27" s="522"/>
      <c r="D27" s="517"/>
      <c r="E27" s="517"/>
      <c r="H27" s="535" t="s">
        <v>271</v>
      </c>
      <c r="I27" s="536">
        <f>SUM(I14:I25)</f>
        <v>22088959</v>
      </c>
      <c r="J27" s="522">
        <f>I27</f>
        <v>22088959</v>
      </c>
      <c r="K27" s="517"/>
      <c r="L27" s="517"/>
      <c r="M27" s="529">
        <f>J27/1000</f>
        <v>22088.958999999999</v>
      </c>
      <c r="N27" s="537" t="s">
        <v>272</v>
      </c>
      <c r="P27" s="535" t="s">
        <v>273</v>
      </c>
      <c r="Q27" s="536">
        <f>SUM(Q14:Q25)</f>
        <v>21793411</v>
      </c>
      <c r="R27" s="522">
        <f>Q27</f>
        <v>21793411</v>
      </c>
      <c r="S27" s="527">
        <f>((Q27-Y27)/Y27)*100</f>
        <v>2.4953355225682072</v>
      </c>
      <c r="T27" s="527"/>
      <c r="U27" s="529">
        <f>R27/1000</f>
        <v>21793.411</v>
      </c>
      <c r="V27" s="529" t="s">
        <v>272</v>
      </c>
      <c r="X27" s="538" t="s">
        <v>274</v>
      </c>
      <c r="Y27" s="536">
        <f>SUM(Y14:Y25)</f>
        <v>21262832</v>
      </c>
      <c r="Z27" s="539"/>
      <c r="AB27" s="529">
        <f>Y27/1000</f>
        <v>21262.831999999999</v>
      </c>
      <c r="AC27" s="537" t="s">
        <v>272</v>
      </c>
      <c r="AE27" s="538" t="s">
        <v>275</v>
      </c>
      <c r="AF27" s="536">
        <f>SUM(AF14:AF25)</f>
        <v>20522597</v>
      </c>
      <c r="AG27" s="539"/>
      <c r="AI27" s="535" t="s">
        <v>276</v>
      </c>
      <c r="AJ27" s="536">
        <f>SUM(AJ14:AJ25)</f>
        <v>18785472</v>
      </c>
      <c r="AK27"/>
    </row>
    <row r="28" spans="1:37" ht="15" customHeight="1">
      <c r="A28" s="2"/>
      <c r="B28" s="540"/>
      <c r="C28" s="2"/>
      <c r="D28" s="517"/>
      <c r="E28" s="517"/>
      <c r="H28" s="2"/>
      <c r="I28" s="540"/>
      <c r="J28" s="2"/>
      <c r="K28" s="517"/>
      <c r="L28" s="517"/>
      <c r="P28" s="2"/>
      <c r="Q28" s="540"/>
      <c r="R28" s="2"/>
      <c r="S28" s="517"/>
      <c r="T28" s="517"/>
      <c r="X28" s="541"/>
      <c r="Y28" s="542"/>
      <c r="Z28" s="543"/>
      <c r="AE28" s="541"/>
      <c r="AF28" s="542"/>
      <c r="AG28" s="543"/>
      <c r="AI28" s="2"/>
      <c r="AJ28" s="544"/>
      <c r="AK28"/>
    </row>
    <row r="29" spans="1:37" ht="15" customHeight="1">
      <c r="A29" s="2"/>
      <c r="B29" s="508" t="s">
        <v>277</v>
      </c>
      <c r="C29" s="509"/>
      <c r="D29" s="517"/>
      <c r="E29" s="517"/>
      <c r="H29" s="2"/>
      <c r="I29" s="508" t="s">
        <v>277</v>
      </c>
      <c r="J29" s="509"/>
      <c r="K29" s="517"/>
      <c r="L29" s="517"/>
      <c r="P29" s="2"/>
      <c r="Q29" s="508" t="s">
        <v>277</v>
      </c>
      <c r="R29" s="509"/>
      <c r="S29" s="517"/>
      <c r="T29" s="517"/>
      <c r="X29" s="541"/>
      <c r="Y29" s="545" t="s">
        <v>277</v>
      </c>
      <c r="Z29" s="546"/>
      <c r="AE29" s="541"/>
      <c r="AF29" s="545" t="s">
        <v>277</v>
      </c>
      <c r="AG29" s="546"/>
      <c r="AI29" s="2"/>
      <c r="AJ29" s="512" t="s">
        <v>277</v>
      </c>
      <c r="AK29"/>
    </row>
    <row r="30" spans="1:37" ht="15" customHeight="1">
      <c r="A30"/>
      <c r="B30" s="547"/>
      <c r="C30" s="548"/>
      <c r="D30" s="517"/>
      <c r="E30" s="517"/>
      <c r="H30"/>
      <c r="I30" s="547"/>
      <c r="J30" s="548"/>
      <c r="K30" s="517"/>
      <c r="L30" s="517"/>
      <c r="P30"/>
      <c r="Q30" s="547"/>
      <c r="R30" s="548"/>
      <c r="S30" s="517"/>
      <c r="T30" s="517"/>
      <c r="Y30" s="549"/>
      <c r="Z30" s="550"/>
      <c r="AF30" s="549"/>
      <c r="AG30" s="550"/>
      <c r="AI30"/>
      <c r="AJ30" s="551"/>
      <c r="AK30"/>
    </row>
    <row r="31" spans="1:37" ht="15" customHeight="1">
      <c r="A31" s="552" t="s">
        <v>258</v>
      </c>
      <c r="B31" s="515">
        <v>187575305</v>
      </c>
      <c r="C31" s="516">
        <f>B31</f>
        <v>187575305</v>
      </c>
      <c r="D31" s="517">
        <f>((B31-I31)/I31)*100</f>
        <v>21.434013372629099</v>
      </c>
      <c r="E31" s="517">
        <f>((C31-J31)/J31)*100</f>
        <v>21.434013372629099</v>
      </c>
      <c r="H31" s="552" t="s">
        <v>258</v>
      </c>
      <c r="I31" s="518">
        <v>154466858</v>
      </c>
      <c r="J31" s="516">
        <f>I31</f>
        <v>154466858</v>
      </c>
      <c r="K31" s="517">
        <f t="shared" ref="K31:L42" si="7">((I31-Q31)/Q31)*100</f>
        <v>-5.7973652608719597</v>
      </c>
      <c r="L31" s="517">
        <f t="shared" si="7"/>
        <v>-5.7973652608719597</v>
      </c>
      <c r="M31" s="504"/>
      <c r="N31" s="504"/>
      <c r="P31" s="552" t="s">
        <v>258</v>
      </c>
      <c r="Q31" s="519">
        <v>163972970</v>
      </c>
      <c r="R31" s="516">
        <f>Q31</f>
        <v>163972970</v>
      </c>
      <c r="S31" s="517">
        <f t="shared" ref="S31:T42" si="8">((Q31-Y31)/Y31)*100</f>
        <v>8.1166556859620744</v>
      </c>
      <c r="T31" s="517">
        <f t="shared" si="8"/>
        <v>8.1166556859620744</v>
      </c>
      <c r="X31" s="553" t="s">
        <v>258</v>
      </c>
      <c r="Y31" s="521">
        <v>151663006</v>
      </c>
      <c r="Z31" s="522">
        <v>151663006</v>
      </c>
      <c r="AE31" s="553" t="s">
        <v>258</v>
      </c>
      <c r="AF31" s="521">
        <v>145263905</v>
      </c>
      <c r="AG31" s="522">
        <f>AF31</f>
        <v>145263905</v>
      </c>
      <c r="AI31" s="552" t="s">
        <v>258</v>
      </c>
      <c r="AJ31" s="521">
        <v>144544826</v>
      </c>
      <c r="AK31"/>
    </row>
    <row r="32" spans="1:37" ht="15" customHeight="1">
      <c r="A32" s="554" t="s">
        <v>259</v>
      </c>
      <c r="B32" s="515">
        <v>156520768</v>
      </c>
      <c r="C32" s="516">
        <f t="shared" ref="C32:C37" si="9">C31+B32</f>
        <v>344096073</v>
      </c>
      <c r="D32" s="517">
        <f t="shared" ref="D32:E42" si="10">((B32-I32)/I32)*100</f>
        <v>4.0355581849537234</v>
      </c>
      <c r="E32" s="517">
        <f t="shared" si="10"/>
        <v>12.849406336968885</v>
      </c>
      <c r="H32" s="554" t="s">
        <v>259</v>
      </c>
      <c r="I32" s="518">
        <v>150449299</v>
      </c>
      <c r="J32" s="516">
        <f t="shared" ref="J32:J42" si="11">J31+I32</f>
        <v>304916157</v>
      </c>
      <c r="K32" s="517">
        <f t="shared" si="7"/>
        <v>-7.3601574124820797</v>
      </c>
      <c r="L32" s="517">
        <f t="shared" si="7"/>
        <v>-6.5750010603589137</v>
      </c>
      <c r="P32" s="554" t="s">
        <v>259</v>
      </c>
      <c r="Q32" s="519">
        <v>162402369</v>
      </c>
      <c r="R32" s="516">
        <f t="shared" ref="R32:R42" si="12">R31+Q32</f>
        <v>326375339</v>
      </c>
      <c r="S32" s="517">
        <f t="shared" si="8"/>
        <v>16.200455512020216</v>
      </c>
      <c r="T32" s="517">
        <f t="shared" si="8"/>
        <v>11.993474116587558</v>
      </c>
      <c r="X32" s="555" t="s">
        <v>259</v>
      </c>
      <c r="Y32" s="521">
        <v>139760527</v>
      </c>
      <c r="Z32" s="522">
        <v>291423533</v>
      </c>
      <c r="AE32" s="555" t="s">
        <v>259</v>
      </c>
      <c r="AF32" s="521">
        <v>145635767</v>
      </c>
      <c r="AG32" s="522">
        <f>AF31+AF32</f>
        <v>290899672</v>
      </c>
      <c r="AI32" s="554" t="s">
        <v>259</v>
      </c>
      <c r="AJ32" s="521">
        <v>130552137</v>
      </c>
      <c r="AK32"/>
    </row>
    <row r="33" spans="1:37" ht="15" customHeight="1">
      <c r="A33" s="554" t="s">
        <v>260</v>
      </c>
      <c r="B33" s="556">
        <v>197639244</v>
      </c>
      <c r="C33" s="516">
        <f t="shared" si="9"/>
        <v>541735317</v>
      </c>
      <c r="D33" s="517">
        <f t="shared" si="10"/>
        <v>12.61810586972098</v>
      </c>
      <c r="E33" s="517">
        <f t="shared" si="10"/>
        <v>12.764911862127622</v>
      </c>
      <c r="H33" s="554" t="s">
        <v>260</v>
      </c>
      <c r="I33" s="525">
        <v>175495088</v>
      </c>
      <c r="J33" s="516">
        <f t="shared" si="11"/>
        <v>480411245</v>
      </c>
      <c r="K33" s="517">
        <f t="shared" si="7"/>
        <v>4.9824347207530257</v>
      </c>
      <c r="L33" s="517">
        <f t="shared" si="7"/>
        <v>-2.6604122352973518</v>
      </c>
      <c r="P33" s="554" t="s">
        <v>260</v>
      </c>
      <c r="Q33" s="526">
        <v>167166144</v>
      </c>
      <c r="R33" s="516">
        <f t="shared" si="12"/>
        <v>493541483</v>
      </c>
      <c r="S33" s="517">
        <f t="shared" si="8"/>
        <v>-6.3349603515207829</v>
      </c>
      <c r="T33" s="517">
        <f t="shared" si="8"/>
        <v>5.0321062013434439</v>
      </c>
      <c r="X33" s="555" t="s">
        <v>260</v>
      </c>
      <c r="Y33" s="521">
        <v>178472293</v>
      </c>
      <c r="Z33" s="522">
        <v>469895826</v>
      </c>
      <c r="AE33" s="555" t="s">
        <v>260</v>
      </c>
      <c r="AF33" s="521">
        <v>149875335</v>
      </c>
      <c r="AG33" s="522">
        <f t="shared" ref="AG33:AG42" si="13">AG32+AF33</f>
        <v>440775007</v>
      </c>
      <c r="AI33" s="554" t="s">
        <v>260</v>
      </c>
      <c r="AJ33" s="521">
        <v>148471573</v>
      </c>
      <c r="AK33"/>
    </row>
    <row r="34" spans="1:37" ht="15" customHeight="1">
      <c r="A34" s="554" t="s">
        <v>261</v>
      </c>
      <c r="B34" s="515">
        <v>168414251</v>
      </c>
      <c r="C34" s="516">
        <f t="shared" si="9"/>
        <v>710149568</v>
      </c>
      <c r="D34" s="517">
        <f t="shared" si="10"/>
        <v>4.4969756673011467</v>
      </c>
      <c r="E34" s="517">
        <f t="shared" si="10"/>
        <v>10.687977094072846</v>
      </c>
      <c r="H34" s="554" t="s">
        <v>261</v>
      </c>
      <c r="I34" s="518">
        <v>161166627</v>
      </c>
      <c r="J34" s="516">
        <f t="shared" si="11"/>
        <v>641577872</v>
      </c>
      <c r="K34" s="517">
        <f t="shared" si="7"/>
        <v>-0.41179721687382631</v>
      </c>
      <c r="L34" s="517">
        <f t="shared" si="7"/>
        <v>-2.1051568659211894</v>
      </c>
      <c r="P34" s="554" t="s">
        <v>261</v>
      </c>
      <c r="Q34" s="519">
        <v>161833051</v>
      </c>
      <c r="R34" s="516">
        <f t="shared" si="12"/>
        <v>655374534</v>
      </c>
      <c r="S34" s="517">
        <f t="shared" si="8"/>
        <v>11.615928574877062</v>
      </c>
      <c r="T34" s="517">
        <f t="shared" si="8"/>
        <v>6.5845788668759022</v>
      </c>
      <c r="X34" s="555" t="s">
        <v>261</v>
      </c>
      <c r="Y34" s="523">
        <v>144991000</v>
      </c>
      <c r="Z34" s="524">
        <v>614886826</v>
      </c>
      <c r="AE34" s="555" t="s">
        <v>261</v>
      </c>
      <c r="AF34" s="523">
        <v>163172988</v>
      </c>
      <c r="AG34" s="524">
        <f t="shared" si="13"/>
        <v>603947995</v>
      </c>
      <c r="AI34" s="554" t="s">
        <v>261</v>
      </c>
      <c r="AJ34" s="523">
        <v>132527931</v>
      </c>
      <c r="AK34"/>
    </row>
    <row r="35" spans="1:37" ht="15" customHeight="1">
      <c r="A35" s="554" t="s">
        <v>262</v>
      </c>
      <c r="B35" s="515">
        <v>172309001</v>
      </c>
      <c r="C35" s="516">
        <f t="shared" si="9"/>
        <v>882458569</v>
      </c>
      <c r="D35" s="517">
        <f t="shared" si="10"/>
        <v>6.8675179434400064</v>
      </c>
      <c r="E35" s="517">
        <f t="shared" si="10"/>
        <v>9.9206811746057895</v>
      </c>
      <c r="H35" s="554" t="s">
        <v>262</v>
      </c>
      <c r="I35" s="518">
        <v>161236084</v>
      </c>
      <c r="J35" s="516">
        <f t="shared" si="11"/>
        <v>802813956</v>
      </c>
      <c r="K35" s="517">
        <f t="shared" si="7"/>
        <v>-0.15067618998696397</v>
      </c>
      <c r="L35" s="517">
        <f t="shared" si="7"/>
        <v>-1.7187862482571228</v>
      </c>
      <c r="P35" s="554" t="s">
        <v>262</v>
      </c>
      <c r="Q35" s="519">
        <v>161479395</v>
      </c>
      <c r="R35" s="516">
        <f t="shared" si="12"/>
        <v>816853929</v>
      </c>
      <c r="S35" s="517">
        <f t="shared" si="8"/>
        <v>1.1314305939931864</v>
      </c>
      <c r="T35" s="517">
        <f t="shared" si="8"/>
        <v>5.4604310815401975</v>
      </c>
      <c r="X35" s="555" t="s">
        <v>262</v>
      </c>
      <c r="Y35" s="521">
        <v>159672808</v>
      </c>
      <c r="Z35" s="522">
        <v>774559634</v>
      </c>
      <c r="AE35" s="555" t="s">
        <v>262</v>
      </c>
      <c r="AF35" s="521">
        <v>147287789</v>
      </c>
      <c r="AG35" s="522">
        <f t="shared" si="13"/>
        <v>751235784</v>
      </c>
      <c r="AI35" s="554" t="s">
        <v>262</v>
      </c>
      <c r="AJ35" s="521">
        <v>135253559</v>
      </c>
      <c r="AK35"/>
    </row>
    <row r="36" spans="1:37" ht="15" customHeight="1">
      <c r="A36" s="554" t="s">
        <v>263</v>
      </c>
      <c r="B36" s="515">
        <v>163738778</v>
      </c>
      <c r="C36" s="516">
        <f t="shared" si="9"/>
        <v>1046197347</v>
      </c>
      <c r="D36" s="517">
        <f t="shared" si="10"/>
        <v>4.7350665016026969</v>
      </c>
      <c r="E36" s="517">
        <f t="shared" si="10"/>
        <v>9.0754546989246929</v>
      </c>
      <c r="H36" s="554" t="s">
        <v>263</v>
      </c>
      <c r="I36" s="518">
        <v>156336157</v>
      </c>
      <c r="J36" s="516">
        <f t="shared" si="11"/>
        <v>959150113</v>
      </c>
      <c r="K36" s="517">
        <f t="shared" si="7"/>
        <v>-0.69837297646285879</v>
      </c>
      <c r="L36" s="517">
        <f t="shared" si="7"/>
        <v>-1.5538974658061977</v>
      </c>
      <c r="P36" s="554" t="s">
        <v>263</v>
      </c>
      <c r="Q36" s="519">
        <v>157435645</v>
      </c>
      <c r="R36" s="516">
        <f t="shared" si="12"/>
        <v>974289574</v>
      </c>
      <c r="S36" s="517">
        <f t="shared" si="8"/>
        <v>-0.52414245508708868</v>
      </c>
      <c r="T36" s="527">
        <f t="shared" si="8"/>
        <v>4.445074721179104</v>
      </c>
      <c r="X36" s="555" t="s">
        <v>263</v>
      </c>
      <c r="Y36" s="521">
        <v>158265180</v>
      </c>
      <c r="Z36" s="522">
        <v>932824814</v>
      </c>
      <c r="AE36" s="555" t="s">
        <v>263</v>
      </c>
      <c r="AF36" s="521">
        <v>137904628</v>
      </c>
      <c r="AG36" s="522">
        <f t="shared" si="13"/>
        <v>889140412</v>
      </c>
      <c r="AI36" s="554" t="s">
        <v>263</v>
      </c>
      <c r="AJ36" s="521">
        <v>124800121</v>
      </c>
      <c r="AK36"/>
    </row>
    <row r="37" spans="1:37" ht="15" customHeight="1">
      <c r="A37" s="554" t="s">
        <v>264</v>
      </c>
      <c r="B37" s="515">
        <v>160039040</v>
      </c>
      <c r="C37" s="516">
        <f t="shared" si="9"/>
        <v>1206236387</v>
      </c>
      <c r="D37" s="517">
        <f t="shared" si="10"/>
        <v>-1.5832632295388844</v>
      </c>
      <c r="E37" s="517">
        <f t="shared" si="10"/>
        <v>7.5303406464581304</v>
      </c>
      <c r="H37" s="554" t="s">
        <v>264</v>
      </c>
      <c r="I37" s="518">
        <v>162613642</v>
      </c>
      <c r="J37" s="516">
        <f t="shared" si="11"/>
        <v>1121763755</v>
      </c>
      <c r="K37" s="517">
        <f t="shared" si="7"/>
        <v>9.7539093175344167</v>
      </c>
      <c r="L37" s="517">
        <f t="shared" si="7"/>
        <v>-6.1282730167799199E-2</v>
      </c>
      <c r="P37" s="554" t="s">
        <v>264</v>
      </c>
      <c r="Q37" s="519">
        <v>148162050</v>
      </c>
      <c r="R37" s="516">
        <f t="shared" si="12"/>
        <v>1122451624</v>
      </c>
      <c r="S37" s="517">
        <f t="shared" si="8"/>
        <v>-5.8279669068189781</v>
      </c>
      <c r="T37" s="527">
        <f t="shared" si="8"/>
        <v>2.962469929925025</v>
      </c>
      <c r="X37" s="555" t="s">
        <v>264</v>
      </c>
      <c r="Y37" s="521">
        <v>157331264</v>
      </c>
      <c r="Z37" s="522">
        <v>1090156078</v>
      </c>
      <c r="AE37" s="555" t="s">
        <v>264</v>
      </c>
      <c r="AF37" s="521">
        <v>146654943</v>
      </c>
      <c r="AG37" s="522">
        <f t="shared" si="13"/>
        <v>1035795355</v>
      </c>
      <c r="AI37" s="554" t="s">
        <v>264</v>
      </c>
      <c r="AJ37" s="521">
        <v>141780454</v>
      </c>
      <c r="AK37"/>
    </row>
    <row r="38" spans="1:37" ht="15" customHeight="1">
      <c r="A38" s="554" t="s">
        <v>265</v>
      </c>
      <c r="B38" s="557"/>
      <c r="C38" s="516"/>
      <c r="D38" s="517">
        <f t="shared" si="10"/>
        <v>-100</v>
      </c>
      <c r="E38" s="517">
        <f t="shared" si="10"/>
        <v>-100</v>
      </c>
      <c r="H38" s="554" t="s">
        <v>265</v>
      </c>
      <c r="I38" s="557">
        <v>163056783</v>
      </c>
      <c r="J38" s="516">
        <f t="shared" si="11"/>
        <v>1284820538</v>
      </c>
      <c r="K38" s="517">
        <f t="shared" si="7"/>
        <v>-0.24045363798662003</v>
      </c>
      <c r="L38" s="517">
        <f t="shared" si="7"/>
        <v>-8.4056987298096394E-2</v>
      </c>
      <c r="M38" s="504"/>
      <c r="N38" s="504"/>
      <c r="P38" s="554" t="s">
        <v>265</v>
      </c>
      <c r="Q38" s="558">
        <v>163449804</v>
      </c>
      <c r="R38" s="516">
        <f t="shared" si="12"/>
        <v>1285901428</v>
      </c>
      <c r="S38" s="517">
        <f t="shared" si="8"/>
        <v>11.967596778395528</v>
      </c>
      <c r="T38" s="527">
        <f t="shared" si="8"/>
        <v>4.025916696389201</v>
      </c>
      <c r="X38" s="555" t="s">
        <v>265</v>
      </c>
      <c r="Y38" s="521">
        <v>145979559</v>
      </c>
      <c r="Z38" s="522">
        <v>1236135637</v>
      </c>
      <c r="AE38" s="555" t="s">
        <v>265</v>
      </c>
      <c r="AF38" s="521">
        <v>143642198</v>
      </c>
      <c r="AG38" s="522">
        <f t="shared" si="13"/>
        <v>1179437553</v>
      </c>
      <c r="AI38" s="554" t="s">
        <v>265</v>
      </c>
      <c r="AJ38" s="521">
        <v>131815930</v>
      </c>
      <c r="AK38"/>
    </row>
    <row r="39" spans="1:37" ht="15" customHeight="1">
      <c r="A39" s="554" t="s">
        <v>266</v>
      </c>
      <c r="B39" s="557"/>
      <c r="C39" s="516"/>
      <c r="D39" s="517">
        <f t="shared" si="10"/>
        <v>-100</v>
      </c>
      <c r="E39" s="517">
        <f t="shared" si="10"/>
        <v>-100</v>
      </c>
      <c r="H39" s="554" t="s">
        <v>266</v>
      </c>
      <c r="I39" s="557">
        <v>165006433</v>
      </c>
      <c r="J39" s="516">
        <f t="shared" si="11"/>
        <v>1449826971</v>
      </c>
      <c r="K39" s="517">
        <f t="shared" si="7"/>
        <v>3.8870022695465938</v>
      </c>
      <c r="L39" s="517">
        <f t="shared" si="7"/>
        <v>0.35251727170151237</v>
      </c>
      <c r="P39" s="554" t="s">
        <v>266</v>
      </c>
      <c r="Q39" s="558">
        <v>158832606</v>
      </c>
      <c r="R39" s="516">
        <f t="shared" si="12"/>
        <v>1444734034</v>
      </c>
      <c r="S39" s="517">
        <f t="shared" si="8"/>
        <v>1.4700704011090215</v>
      </c>
      <c r="T39" s="527">
        <f t="shared" si="8"/>
        <v>3.7386474665963245</v>
      </c>
      <c r="X39" s="555" t="s">
        <v>266</v>
      </c>
      <c r="Y39" s="521">
        <v>156531483</v>
      </c>
      <c r="Z39" s="522">
        <v>1392667120</v>
      </c>
      <c r="AE39" s="555" t="s">
        <v>266</v>
      </c>
      <c r="AF39" s="521">
        <v>162820378</v>
      </c>
      <c r="AG39" s="522">
        <f t="shared" si="13"/>
        <v>1342257931</v>
      </c>
      <c r="AI39" s="554" t="s">
        <v>266</v>
      </c>
      <c r="AJ39" s="521">
        <v>128600790</v>
      </c>
      <c r="AK39"/>
    </row>
    <row r="40" spans="1:37" ht="15" customHeight="1">
      <c r="A40" s="554" t="s">
        <v>267</v>
      </c>
      <c r="B40" s="557"/>
      <c r="C40" s="516"/>
      <c r="D40" s="517">
        <f t="shared" si="10"/>
        <v>-100</v>
      </c>
      <c r="E40" s="517">
        <f t="shared" si="10"/>
        <v>-100</v>
      </c>
      <c r="H40" s="554" t="s">
        <v>267</v>
      </c>
      <c r="I40" s="557">
        <v>183885284</v>
      </c>
      <c r="J40" s="516">
        <f t="shared" si="11"/>
        <v>1633712255</v>
      </c>
      <c r="K40" s="517">
        <f t="shared" si="7"/>
        <v>7.8220864030809825</v>
      </c>
      <c r="L40" s="517">
        <f t="shared" si="7"/>
        <v>1.1411725455627488</v>
      </c>
      <c r="P40" s="554" t="s">
        <v>267</v>
      </c>
      <c r="Q40" s="558">
        <v>170545099</v>
      </c>
      <c r="R40" s="516">
        <f t="shared" si="12"/>
        <v>1615279133</v>
      </c>
      <c r="S40" s="517">
        <f t="shared" si="8"/>
        <v>-8.2343186126247622E-2</v>
      </c>
      <c r="T40" s="527">
        <f t="shared" si="8"/>
        <v>3.3214746598519951</v>
      </c>
      <c r="X40" s="555" t="s">
        <v>267</v>
      </c>
      <c r="Y40" s="521">
        <v>170685647</v>
      </c>
      <c r="Z40" s="522">
        <v>1563352767</v>
      </c>
      <c r="AE40" s="555" t="s">
        <v>267</v>
      </c>
      <c r="AF40" s="521">
        <v>173818899</v>
      </c>
      <c r="AG40" s="522">
        <f t="shared" si="13"/>
        <v>1516076830</v>
      </c>
      <c r="AI40" s="554" t="s">
        <v>267</v>
      </c>
      <c r="AJ40" s="521">
        <v>150851118</v>
      </c>
      <c r="AK40"/>
    </row>
    <row r="41" spans="1:37" ht="15" customHeight="1">
      <c r="A41" s="554" t="s">
        <v>268</v>
      </c>
      <c r="B41" s="557"/>
      <c r="C41" s="516"/>
      <c r="D41" s="517">
        <f t="shared" si="10"/>
        <v>-100</v>
      </c>
      <c r="E41" s="517">
        <f t="shared" si="10"/>
        <v>-100</v>
      </c>
      <c r="H41" s="554" t="s">
        <v>268</v>
      </c>
      <c r="I41" s="557">
        <v>182489203</v>
      </c>
      <c r="J41" s="516">
        <f t="shared" si="11"/>
        <v>1816201458</v>
      </c>
      <c r="K41" s="517">
        <f t="shared" si="7"/>
        <v>7.9658113988599473</v>
      </c>
      <c r="L41" s="517">
        <f t="shared" si="7"/>
        <v>1.7876624041250047</v>
      </c>
      <c r="P41" s="554" t="s">
        <v>268</v>
      </c>
      <c r="Q41" s="558">
        <v>169024991</v>
      </c>
      <c r="R41" s="516">
        <f t="shared" si="12"/>
        <v>1784304124</v>
      </c>
      <c r="S41" s="517">
        <f t="shared" si="8"/>
        <v>1.3397332283616921</v>
      </c>
      <c r="T41" s="527">
        <f t="shared" si="8"/>
        <v>3.1304294728698041</v>
      </c>
      <c r="X41" s="555" t="s">
        <v>268</v>
      </c>
      <c r="Y41" s="521">
        <v>166790444</v>
      </c>
      <c r="Z41" s="522">
        <v>1730143211</v>
      </c>
      <c r="AB41" s="559"/>
      <c r="AC41" s="559"/>
      <c r="AE41" s="555" t="s">
        <v>268</v>
      </c>
      <c r="AF41" s="521">
        <v>154339709</v>
      </c>
      <c r="AG41" s="522">
        <f t="shared" si="13"/>
        <v>1670416539</v>
      </c>
      <c r="AI41" s="554" t="s">
        <v>268</v>
      </c>
      <c r="AJ41" s="521">
        <v>143678542</v>
      </c>
      <c r="AK41"/>
    </row>
    <row r="42" spans="1:37" ht="15" customHeight="1">
      <c r="A42" s="554" t="s">
        <v>269</v>
      </c>
      <c r="B42" s="557"/>
      <c r="C42" s="516"/>
      <c r="D42" s="517">
        <f t="shared" si="10"/>
        <v>-100</v>
      </c>
      <c r="E42" s="517">
        <f t="shared" si="10"/>
        <v>-100</v>
      </c>
      <c r="H42" s="554" t="s">
        <v>269</v>
      </c>
      <c r="I42" s="557">
        <v>176056200</v>
      </c>
      <c r="J42" s="516">
        <f t="shared" si="11"/>
        <v>1992257658</v>
      </c>
      <c r="K42" s="517">
        <f t="shared" si="7"/>
        <v>-2.5193359971720586</v>
      </c>
      <c r="L42" s="517">
        <f t="shared" si="7"/>
        <v>1.3917812719728371</v>
      </c>
      <c r="P42" s="554" t="s">
        <v>269</v>
      </c>
      <c r="Q42" s="521">
        <v>180606279</v>
      </c>
      <c r="R42" s="516">
        <f t="shared" si="12"/>
        <v>1964910403</v>
      </c>
      <c r="S42" s="527">
        <f t="shared" si="8"/>
        <v>1.6947482502270061</v>
      </c>
      <c r="T42" s="527">
        <f t="shared" si="8"/>
        <v>2.9967781605246762</v>
      </c>
      <c r="U42" s="504"/>
      <c r="X42" s="555" t="s">
        <v>269</v>
      </c>
      <c r="Y42" s="521">
        <v>177596466</v>
      </c>
      <c r="Z42" s="522">
        <v>1907739677</v>
      </c>
      <c r="AE42" s="555" t="s">
        <v>269</v>
      </c>
      <c r="AF42" s="521">
        <v>169546637</v>
      </c>
      <c r="AG42" s="522">
        <f t="shared" si="13"/>
        <v>1839963176</v>
      </c>
      <c r="AI42" s="554" t="s">
        <v>269</v>
      </c>
      <c r="AJ42" s="521">
        <v>141830833</v>
      </c>
      <c r="AK42"/>
    </row>
    <row r="43" spans="1:37" ht="15" customHeight="1">
      <c r="A43" s="2"/>
      <c r="B43" s="560"/>
      <c r="C43" s="543"/>
      <c r="D43" s="517"/>
      <c r="H43" s="2"/>
      <c r="I43" s="560"/>
      <c r="J43" s="543"/>
      <c r="K43" s="517"/>
      <c r="P43" s="2"/>
      <c r="Q43" s="560"/>
      <c r="R43" s="543"/>
      <c r="S43" s="527"/>
      <c r="T43" s="561"/>
      <c r="X43" s="541"/>
      <c r="Y43" s="560"/>
      <c r="Z43" s="543"/>
      <c r="AE43" s="541"/>
      <c r="AF43" s="560"/>
      <c r="AG43" s="543"/>
      <c r="AI43" s="2"/>
      <c r="AJ43" s="560"/>
      <c r="AK43"/>
    </row>
    <row r="44" spans="1:37" ht="15" customHeight="1">
      <c r="A44" s="535" t="s">
        <v>270</v>
      </c>
      <c r="B44" s="562">
        <f>SUM(B31:B42)</f>
        <v>1206236387</v>
      </c>
      <c r="C44" s="563"/>
      <c r="D44" s="517"/>
      <c r="H44" s="535" t="s">
        <v>271</v>
      </c>
      <c r="I44" s="562">
        <f>SUM(I31:I42)</f>
        <v>1992257658</v>
      </c>
      <c r="J44" s="563"/>
      <c r="K44" s="517"/>
      <c r="M44" s="528">
        <f>I44/1000000</f>
        <v>1992.257658</v>
      </c>
      <c r="N44" s="529" t="s">
        <v>278</v>
      </c>
      <c r="P44" s="535" t="s">
        <v>273</v>
      </c>
      <c r="Q44" s="562">
        <f>SUM(Q31:Q42)</f>
        <v>1964910403</v>
      </c>
      <c r="R44" s="563"/>
      <c r="S44" s="527">
        <f>((Q44-Y44)/Y44)*100</f>
        <v>2.9967781605246762</v>
      </c>
      <c r="T44" s="561"/>
      <c r="U44" s="528">
        <f>Q44/1000000</f>
        <v>1964.9104030000001</v>
      </c>
      <c r="V44" s="529" t="s">
        <v>278</v>
      </c>
      <c r="W44" s="504"/>
      <c r="X44" s="538" t="s">
        <v>274</v>
      </c>
      <c r="Y44" s="562">
        <f>SUM(Y31:Y42)</f>
        <v>1907739677</v>
      </c>
      <c r="Z44" s="563"/>
      <c r="AB44" s="528">
        <f>Y44/1000000</f>
        <v>1907.739677</v>
      </c>
      <c r="AC44" s="537" t="s">
        <v>278</v>
      </c>
      <c r="AE44" s="538" t="s">
        <v>275</v>
      </c>
      <c r="AF44" s="562">
        <f>SUM(AF31:AF42)</f>
        <v>1839963176</v>
      </c>
      <c r="AG44" s="563"/>
      <c r="AI44" s="535" t="s">
        <v>276</v>
      </c>
      <c r="AJ44" s="562">
        <f>SUM(AJ31:AJ42)</f>
        <v>1654707814</v>
      </c>
      <c r="AK44"/>
    </row>
    <row r="45" spans="1:37" ht="15" customHeight="1">
      <c r="S45"/>
      <c r="X45" s="564"/>
      <c r="Y45" s="565"/>
      <c r="Z45" s="565"/>
      <c r="AI45" s="541"/>
      <c r="AJ45" s="541"/>
    </row>
    <row r="46" spans="1:37" ht="15" customHeight="1">
      <c r="M46" s="504"/>
      <c r="N46" s="504"/>
      <c r="S46"/>
      <c r="X46" s="541"/>
      <c r="Y46" s="541"/>
      <c r="Z46" s="541"/>
      <c r="AI46" s="541"/>
      <c r="AJ46" s="541"/>
    </row>
    <row r="47" spans="1:37" ht="15" customHeight="1">
      <c r="R47" s="566"/>
      <c r="X47" s="541"/>
      <c r="Y47" s="541"/>
      <c r="Z47" s="567"/>
      <c r="AI47" s="541"/>
      <c r="AJ47" s="541"/>
    </row>
    <row r="48" spans="1:37" ht="15" customHeight="1">
      <c r="J48" s="506"/>
      <c r="M48" s="504"/>
      <c r="N48" s="504"/>
      <c r="R48" s="559"/>
      <c r="T48" s="504"/>
      <c r="X48" s="541"/>
      <c r="Y48" s="541"/>
      <c r="Z48" s="568"/>
      <c r="AI48" s="541"/>
      <c r="AJ48" s="541"/>
    </row>
    <row r="49" spans="10:36" ht="15" customHeight="1">
      <c r="J49" s="504"/>
      <c r="T49" s="504"/>
      <c r="X49" s="541"/>
      <c r="Y49" s="541"/>
      <c r="Z49" s="541"/>
      <c r="AI49" s="541"/>
      <c r="AJ49" s="541"/>
    </row>
    <row r="50" spans="10:36" ht="15" customHeight="1">
      <c r="T50" s="504"/>
      <c r="X50" s="541"/>
      <c r="Y50" s="541"/>
      <c r="Z50" s="541"/>
      <c r="AI50" s="541"/>
      <c r="AJ50" s="541"/>
    </row>
    <row r="51" spans="10:36" ht="15" customHeight="1">
      <c r="X51" s="541"/>
      <c r="Y51" s="541"/>
      <c r="Z51" s="541"/>
    </row>
    <row r="52" spans="10:36" ht="15" customHeight="1">
      <c r="X52" s="541"/>
      <c r="Y52" s="541"/>
      <c r="Z52" s="541"/>
    </row>
    <row r="53" spans="10:36" ht="15" customHeight="1">
      <c r="T53" s="504"/>
      <c r="U53" s="566"/>
      <c r="V53" s="566"/>
      <c r="X53" s="541"/>
      <c r="Y53" s="541"/>
      <c r="Z53" s="541"/>
    </row>
    <row r="54" spans="10:36" ht="15" customHeight="1">
      <c r="X54" s="541"/>
      <c r="Y54" s="541"/>
      <c r="Z54" s="541"/>
    </row>
    <row r="55" spans="10:36" ht="15" customHeight="1">
      <c r="X55" s="541"/>
      <c r="Y55" s="541"/>
      <c r="Z55" s="541"/>
    </row>
    <row r="56" spans="10:36" ht="15" customHeight="1">
      <c r="X56" s="541"/>
      <c r="Y56" s="541"/>
      <c r="Z56" s="541"/>
    </row>
    <row r="57" spans="10:36" ht="15" customHeight="1">
      <c r="X57" s="541"/>
      <c r="Y57" s="541"/>
      <c r="Z57" s="541"/>
    </row>
    <row r="58" spans="10:36" ht="15" customHeight="1">
      <c r="X58" s="541"/>
      <c r="Y58" s="541"/>
      <c r="Z58" s="541"/>
    </row>
    <row r="59" spans="10:36" ht="15" customHeight="1">
      <c r="X59" s="541"/>
      <c r="Y59" s="541"/>
      <c r="Z59" s="541"/>
    </row>
    <row r="60" spans="10:36" ht="15" customHeight="1">
      <c r="X60" s="541"/>
      <c r="Y60" s="541"/>
      <c r="Z60" s="541"/>
    </row>
    <row r="61" spans="10:36" ht="15" customHeight="1">
      <c r="X61" s="541"/>
      <c r="Y61" s="541"/>
      <c r="Z61" s="541"/>
    </row>
    <row r="62" spans="10:36" ht="15" customHeight="1">
      <c r="X62" s="541"/>
      <c r="Y62" s="541"/>
      <c r="Z62" s="541"/>
    </row>
    <row r="63" spans="10:36" ht="15" customHeight="1">
      <c r="X63" s="541"/>
      <c r="Y63" s="541"/>
      <c r="Z63" s="541"/>
    </row>
    <row r="64" spans="10:36" ht="15" customHeight="1">
      <c r="X64" s="541"/>
      <c r="Y64" s="541"/>
      <c r="Z64" s="541"/>
    </row>
    <row r="65" spans="24:26" ht="15" customHeight="1">
      <c r="X65" s="541"/>
      <c r="Y65" s="541"/>
      <c r="Z65" s="541"/>
    </row>
    <row r="66" spans="24:26" ht="15" customHeight="1">
      <c r="X66" s="541"/>
      <c r="Y66" s="541"/>
      <c r="Z66" s="541"/>
    </row>
    <row r="67" spans="24:26" ht="15" customHeight="1">
      <c r="X67" s="541"/>
      <c r="Y67" s="541"/>
      <c r="Z67" s="541"/>
    </row>
    <row r="68" spans="24:26" ht="15" customHeight="1">
      <c r="X68" s="541"/>
      <c r="Y68" s="541"/>
      <c r="Z68" s="541"/>
    </row>
    <row r="69" spans="24:26" ht="15" customHeight="1">
      <c r="X69" s="541"/>
      <c r="Y69" s="541"/>
      <c r="Z69" s="541"/>
    </row>
    <row r="70" spans="24:26" ht="15" customHeight="1">
      <c r="X70" s="541"/>
      <c r="Y70" s="541"/>
      <c r="Z70" s="541"/>
    </row>
    <row r="71" spans="24:26" ht="15" customHeight="1">
      <c r="X71" s="541"/>
      <c r="Y71" s="541"/>
      <c r="Z71" s="541"/>
    </row>
    <row r="72" spans="24:26" ht="15" customHeight="1">
      <c r="X72" s="541"/>
      <c r="Y72" s="541"/>
      <c r="Z72" s="541"/>
    </row>
    <row r="73" spans="24:26" ht="15" customHeight="1">
      <c r="X73" s="541"/>
      <c r="Y73" s="541"/>
      <c r="Z73" s="541"/>
    </row>
    <row r="74" spans="24:26" ht="15" customHeight="1">
      <c r="X74" s="541"/>
      <c r="Y74" s="541"/>
      <c r="Z74" s="541"/>
    </row>
    <row r="75" spans="24:26" ht="15" customHeight="1">
      <c r="X75" s="541"/>
      <c r="Y75" s="541"/>
      <c r="Z75" s="541"/>
    </row>
    <row r="76" spans="24:26" ht="15" customHeight="1">
      <c r="X76" s="541"/>
      <c r="Y76" s="541"/>
      <c r="Z76" s="541"/>
    </row>
    <row r="77" spans="24:26" ht="15" customHeight="1">
      <c r="X77" s="541"/>
      <c r="Y77" s="541"/>
      <c r="Z77" s="541"/>
    </row>
    <row r="78" spans="24:26" ht="15" customHeight="1">
      <c r="X78" s="541"/>
      <c r="Y78" s="541"/>
      <c r="Z78" s="541"/>
    </row>
    <row r="79" spans="24:26" ht="15" customHeight="1">
      <c r="X79" s="541"/>
      <c r="Y79" s="541"/>
      <c r="Z79" s="541"/>
    </row>
    <row r="80" spans="24:26" ht="15" customHeight="1">
      <c r="X80" s="541"/>
      <c r="Y80" s="541"/>
      <c r="Z80" s="541"/>
    </row>
    <row r="81" spans="24:26" ht="15" customHeight="1">
      <c r="X81" s="541"/>
      <c r="Y81" s="541"/>
      <c r="Z81" s="541"/>
    </row>
    <row r="82" spans="24:26" ht="15" customHeight="1">
      <c r="X82" s="541"/>
      <c r="Y82" s="541"/>
      <c r="Z82" s="541"/>
    </row>
    <row r="83" spans="24:26" ht="15" customHeight="1">
      <c r="X83" s="541"/>
      <c r="Y83" s="541"/>
      <c r="Z83" s="541"/>
    </row>
    <row r="84" spans="24:26" ht="15" customHeight="1">
      <c r="X84" s="541"/>
      <c r="Y84" s="541"/>
      <c r="Z84" s="541"/>
    </row>
    <row r="85" spans="24:26" ht="15" customHeight="1">
      <c r="X85" s="541"/>
      <c r="Y85" s="541"/>
      <c r="Z85" s="541"/>
    </row>
    <row r="86" spans="24:26" ht="15" customHeight="1">
      <c r="X86" s="541"/>
      <c r="Y86" s="541"/>
      <c r="Z86" s="541"/>
    </row>
    <row r="87" spans="24:26" ht="15" customHeight="1">
      <c r="X87" s="541"/>
      <c r="Y87" s="541"/>
      <c r="Z87" s="541"/>
    </row>
    <row r="88" spans="24:26" ht="15" customHeight="1">
      <c r="X88" s="541"/>
      <c r="Y88" s="541"/>
      <c r="Z88" s="541"/>
    </row>
    <row r="89" spans="24:26" ht="15" customHeight="1">
      <c r="X89" s="541"/>
      <c r="Y89" s="541"/>
      <c r="Z89" s="541"/>
    </row>
    <row r="90" spans="24:26" ht="15" customHeight="1">
      <c r="X90" s="541"/>
      <c r="Y90" s="541"/>
      <c r="Z90" s="541"/>
    </row>
    <row r="91" spans="24:26" ht="15" customHeight="1">
      <c r="X91" s="541"/>
      <c r="Y91" s="541"/>
      <c r="Z91" s="541"/>
    </row>
    <row r="92" spans="24:26" ht="15" customHeight="1">
      <c r="X92" s="541"/>
      <c r="Y92" s="541"/>
      <c r="Z92" s="541"/>
    </row>
    <row r="93" spans="24:26" ht="15" customHeight="1">
      <c r="X93" s="541"/>
      <c r="Y93" s="541"/>
      <c r="Z93" s="541"/>
    </row>
    <row r="94" spans="24:26" ht="15" customHeight="1">
      <c r="X94" s="541"/>
      <c r="Y94" s="541"/>
      <c r="Z94" s="541"/>
    </row>
    <row r="95" spans="24:26" ht="15" customHeight="1">
      <c r="X95" s="541"/>
      <c r="Y95" s="541"/>
      <c r="Z95" s="541"/>
    </row>
    <row r="96" spans="24:26" ht="15" customHeight="1">
      <c r="X96" s="541"/>
      <c r="Y96" s="541"/>
      <c r="Z96" s="541"/>
    </row>
    <row r="97" spans="24:26" ht="15" customHeight="1">
      <c r="X97" s="541"/>
      <c r="Y97" s="541"/>
      <c r="Z97" s="541"/>
    </row>
    <row r="98" spans="24:26" ht="15" customHeight="1">
      <c r="X98" s="541"/>
      <c r="Y98" s="541"/>
      <c r="Z98" s="541"/>
    </row>
    <row r="99" spans="24:26" ht="15" customHeight="1">
      <c r="X99" s="541"/>
      <c r="Y99" s="541"/>
      <c r="Z99" s="541"/>
    </row>
    <row r="100" spans="24:26" ht="15" customHeight="1">
      <c r="X100" s="541"/>
      <c r="Y100" s="541"/>
      <c r="Z100" s="541"/>
    </row>
    <row r="101" spans="24:26" ht="15" customHeight="1">
      <c r="X101" s="541"/>
      <c r="Y101" s="541"/>
      <c r="Z101" s="541"/>
    </row>
    <row r="102" spans="24:26" ht="15" customHeight="1">
      <c r="X102" s="541"/>
      <c r="Y102" s="541"/>
      <c r="Z102" s="541"/>
    </row>
    <row r="103" spans="24:26" ht="15" customHeight="1">
      <c r="X103" s="541"/>
      <c r="Y103" s="541"/>
      <c r="Z103" s="541"/>
    </row>
    <row r="104" spans="24:26" ht="15" customHeight="1">
      <c r="X104" s="541"/>
      <c r="Y104" s="541"/>
      <c r="Z104" s="541"/>
    </row>
    <row r="105" spans="24:26" ht="15" customHeight="1">
      <c r="X105" s="541"/>
      <c r="Y105" s="541"/>
      <c r="Z105" s="541"/>
    </row>
    <row r="106" spans="24:26" ht="15" customHeight="1">
      <c r="X106" s="541"/>
      <c r="Y106" s="541"/>
      <c r="Z106" s="541"/>
    </row>
    <row r="107" spans="24:26" ht="15" customHeight="1">
      <c r="X107" s="541"/>
      <c r="Y107" s="541"/>
      <c r="Z107" s="541"/>
    </row>
    <row r="108" spans="24:26" ht="15" customHeight="1">
      <c r="X108" s="541"/>
      <c r="Y108" s="541"/>
      <c r="Z108" s="541"/>
    </row>
    <row r="109" spans="24:26" ht="15" customHeight="1">
      <c r="X109" s="541"/>
      <c r="Y109" s="541"/>
      <c r="Z109" s="541"/>
    </row>
    <row r="110" spans="24:26" ht="15" customHeight="1">
      <c r="X110" s="541"/>
      <c r="Y110" s="541"/>
      <c r="Z110" s="541"/>
    </row>
    <row r="111" spans="24:26" ht="15" customHeight="1">
      <c r="X111" s="541"/>
      <c r="Y111" s="541"/>
      <c r="Z111" s="541"/>
    </row>
    <row r="112" spans="24:26" ht="15" customHeight="1">
      <c r="X112" s="541"/>
      <c r="Y112" s="541"/>
      <c r="Z112" s="541"/>
    </row>
    <row r="113" spans="24:26" ht="15" customHeight="1">
      <c r="X113" s="541"/>
      <c r="Y113" s="541"/>
      <c r="Z113" s="541"/>
    </row>
    <row r="114" spans="24:26" ht="15" customHeight="1">
      <c r="X114" s="541"/>
      <c r="Y114" s="541"/>
      <c r="Z114" s="541"/>
    </row>
    <row r="115" spans="24:26" ht="15" customHeight="1">
      <c r="X115" s="541"/>
      <c r="Y115" s="541"/>
      <c r="Z115" s="541"/>
    </row>
    <row r="116" spans="24:26" ht="15" customHeight="1">
      <c r="X116" s="541"/>
      <c r="Y116" s="541"/>
      <c r="Z116" s="541"/>
    </row>
    <row r="117" spans="24:26" ht="15" customHeight="1">
      <c r="X117" s="541"/>
      <c r="Y117" s="541"/>
      <c r="Z117" s="541"/>
    </row>
    <row r="118" spans="24:26" ht="15" customHeight="1">
      <c r="X118" s="541"/>
      <c r="Y118" s="541"/>
      <c r="Z118" s="541"/>
    </row>
    <row r="119" spans="24:26" ht="15" customHeight="1">
      <c r="X119" s="541"/>
      <c r="Y119" s="541"/>
      <c r="Z119" s="541"/>
    </row>
    <row r="120" spans="24:26" ht="15" customHeight="1">
      <c r="X120" s="541"/>
      <c r="Y120" s="541"/>
      <c r="Z120" s="541"/>
    </row>
    <row r="121" spans="24:26" ht="15" customHeight="1">
      <c r="X121" s="541"/>
      <c r="Y121" s="541"/>
      <c r="Z121" s="541"/>
    </row>
    <row r="122" spans="24:26" ht="15" customHeight="1">
      <c r="X122" s="541"/>
      <c r="Y122" s="541"/>
      <c r="Z122" s="541"/>
    </row>
    <row r="123" spans="24:26" ht="15" customHeight="1">
      <c r="X123" s="541"/>
      <c r="Y123" s="541"/>
      <c r="Z123" s="541"/>
    </row>
    <row r="124" spans="24:26" ht="15" customHeight="1">
      <c r="X124" s="541"/>
      <c r="Y124" s="541"/>
      <c r="Z124" s="541"/>
    </row>
    <row r="125" spans="24:26" ht="15" customHeight="1">
      <c r="X125" s="541"/>
      <c r="Y125" s="541"/>
      <c r="Z125" s="541"/>
    </row>
    <row r="126" spans="24:26" ht="15" customHeight="1">
      <c r="X126" s="541"/>
      <c r="Y126" s="541"/>
      <c r="Z126" s="541"/>
    </row>
    <row r="127" spans="24:26" ht="15" customHeight="1">
      <c r="X127" s="541"/>
      <c r="Y127" s="541"/>
      <c r="Z127" s="541"/>
    </row>
    <row r="128" spans="24:26" ht="15" customHeight="1">
      <c r="X128" s="541"/>
      <c r="Y128" s="541"/>
      <c r="Z128" s="541"/>
    </row>
    <row r="129" spans="24:26" ht="15" customHeight="1">
      <c r="X129" s="541"/>
      <c r="Y129" s="541"/>
      <c r="Z129" s="541"/>
    </row>
    <row r="130" spans="24:26" ht="15" customHeight="1">
      <c r="X130" s="541"/>
      <c r="Y130" s="541"/>
      <c r="Z130" s="541"/>
    </row>
    <row r="131" spans="24:26" ht="15" customHeight="1">
      <c r="X131" s="541"/>
      <c r="Y131" s="541"/>
      <c r="Z131" s="541"/>
    </row>
    <row r="132" spans="24:26" ht="15" customHeight="1">
      <c r="X132" s="541"/>
      <c r="Y132" s="541"/>
      <c r="Z132" s="541"/>
    </row>
    <row r="133" spans="24:26" ht="15" customHeight="1">
      <c r="X133" s="541"/>
      <c r="Y133" s="541"/>
      <c r="Z133" s="541"/>
    </row>
    <row r="134" spans="24:26" ht="15" customHeight="1">
      <c r="X134" s="541"/>
      <c r="Y134" s="541"/>
      <c r="Z134" s="541"/>
    </row>
    <row r="135" spans="24:26" ht="15" customHeight="1">
      <c r="X135" s="541"/>
      <c r="Y135" s="541"/>
      <c r="Z135" s="541"/>
    </row>
    <row r="136" spans="24:26" ht="15" customHeight="1">
      <c r="X136" s="541"/>
      <c r="Y136" s="541"/>
      <c r="Z136" s="541"/>
    </row>
    <row r="137" spans="24:26" ht="15" customHeight="1">
      <c r="X137" s="541"/>
      <c r="Y137" s="541"/>
      <c r="Z137" s="541"/>
    </row>
    <row r="138" spans="24:26" ht="15" customHeight="1">
      <c r="X138" s="541"/>
      <c r="Y138" s="541"/>
      <c r="Z138" s="541"/>
    </row>
    <row r="139" spans="24:26" ht="15" customHeight="1">
      <c r="X139" s="541"/>
      <c r="Y139" s="541"/>
      <c r="Z139" s="541"/>
    </row>
    <row r="140" spans="24:26" ht="15" customHeight="1">
      <c r="X140" s="541"/>
      <c r="Y140" s="541"/>
      <c r="Z140" s="541"/>
    </row>
    <row r="141" spans="24:26" ht="15" customHeight="1">
      <c r="X141" s="541"/>
      <c r="Y141" s="541"/>
      <c r="Z141" s="541"/>
    </row>
    <row r="142" spans="24:26" ht="15" customHeight="1">
      <c r="X142" s="541"/>
      <c r="Y142" s="541"/>
      <c r="Z142" s="541"/>
    </row>
    <row r="143" spans="24:26" ht="15" customHeight="1">
      <c r="X143" s="541"/>
      <c r="Y143" s="541"/>
      <c r="Z143" s="541"/>
    </row>
    <row r="144" spans="24:26" ht="15" customHeight="1">
      <c r="X144" s="541"/>
      <c r="Y144" s="541"/>
      <c r="Z144" s="541"/>
    </row>
    <row r="145" spans="24:26" ht="15" customHeight="1">
      <c r="X145" s="541"/>
      <c r="Y145" s="541"/>
      <c r="Z145" s="541"/>
    </row>
    <row r="146" spans="24:26" ht="15" customHeight="1">
      <c r="X146" s="541"/>
      <c r="Y146" s="541"/>
      <c r="Z146" s="541"/>
    </row>
    <row r="147" spans="24:26" ht="15" customHeight="1">
      <c r="X147" s="541"/>
      <c r="Y147" s="541"/>
      <c r="Z147" s="541"/>
    </row>
    <row r="148" spans="24:26" ht="15" customHeight="1">
      <c r="X148" s="541"/>
      <c r="Y148" s="541"/>
      <c r="Z148" s="541"/>
    </row>
    <row r="149" spans="24:26" ht="15" customHeight="1">
      <c r="X149" s="541"/>
      <c r="Y149" s="541"/>
      <c r="Z149" s="541"/>
    </row>
    <row r="150" spans="24:26" ht="15" customHeight="1">
      <c r="X150" s="541"/>
      <c r="Y150" s="541"/>
      <c r="Z150" s="541"/>
    </row>
    <row r="151" spans="24:26" ht="15" customHeight="1">
      <c r="X151" s="541"/>
      <c r="Y151" s="541"/>
      <c r="Z151" s="541"/>
    </row>
    <row r="152" spans="24:26" ht="15" customHeight="1">
      <c r="X152" s="541"/>
      <c r="Y152" s="541"/>
      <c r="Z152" s="541"/>
    </row>
    <row r="153" spans="24:26" ht="15" customHeight="1">
      <c r="X153" s="541"/>
      <c r="Y153" s="541"/>
      <c r="Z153" s="541"/>
    </row>
    <row r="154" spans="24:26" ht="15" customHeight="1">
      <c r="X154" s="541"/>
      <c r="Y154" s="541"/>
      <c r="Z154" s="541"/>
    </row>
    <row r="155" spans="24:26" ht="15" customHeight="1">
      <c r="X155" s="541"/>
      <c r="Y155" s="541"/>
      <c r="Z155" s="541"/>
    </row>
    <row r="156" spans="24:26" ht="15" customHeight="1">
      <c r="X156" s="541"/>
      <c r="Y156" s="541"/>
      <c r="Z156" s="541"/>
    </row>
    <row r="157" spans="24:26" ht="15" customHeight="1">
      <c r="X157" s="541"/>
      <c r="Y157" s="541"/>
      <c r="Z157" s="541"/>
    </row>
    <row r="158" spans="24:26" ht="15" customHeight="1">
      <c r="X158" s="541"/>
      <c r="Y158" s="541"/>
      <c r="Z158" s="541"/>
    </row>
    <row r="159" spans="24:26" ht="15" customHeight="1">
      <c r="X159" s="541"/>
      <c r="Y159" s="541"/>
      <c r="Z159" s="541"/>
    </row>
    <row r="160" spans="24:26" ht="15" customHeight="1">
      <c r="X160" s="541"/>
      <c r="Y160" s="541"/>
      <c r="Z160" s="541"/>
    </row>
    <row r="161" spans="24:26" ht="15" customHeight="1">
      <c r="X161" s="541"/>
      <c r="Y161" s="541"/>
      <c r="Z161" s="541"/>
    </row>
    <row r="162" spans="24:26" ht="15" customHeight="1">
      <c r="X162" s="541"/>
      <c r="Y162" s="541"/>
      <c r="Z162" s="541"/>
    </row>
    <row r="163" spans="24:26" ht="15" customHeight="1">
      <c r="X163" s="541"/>
      <c r="Y163" s="541"/>
      <c r="Z163" s="541"/>
    </row>
    <row r="164" spans="24:26" ht="15" customHeight="1">
      <c r="X164" s="541"/>
      <c r="Y164" s="541"/>
      <c r="Z164" s="541"/>
    </row>
    <row r="165" spans="24:26" ht="15" customHeight="1">
      <c r="X165" s="541"/>
      <c r="Y165" s="541"/>
      <c r="Z165" s="541"/>
    </row>
    <row r="166" spans="24:26" ht="15" customHeight="1">
      <c r="X166" s="541"/>
      <c r="Y166" s="541"/>
      <c r="Z166" s="541"/>
    </row>
    <row r="167" spans="24:26" ht="15" customHeight="1">
      <c r="X167" s="541"/>
      <c r="Y167" s="541"/>
      <c r="Z167" s="541"/>
    </row>
    <row r="168" spans="24:26" ht="15" customHeight="1">
      <c r="X168" s="541"/>
      <c r="Y168" s="541"/>
      <c r="Z168" s="541"/>
    </row>
    <row r="169" spans="24:26" ht="15" customHeight="1">
      <c r="X169" s="541"/>
      <c r="Y169" s="541"/>
      <c r="Z169" s="541"/>
    </row>
    <row r="170" spans="24:26" ht="15" customHeight="1">
      <c r="X170" s="541"/>
      <c r="Y170" s="541"/>
      <c r="Z170" s="541"/>
    </row>
    <row r="171" spans="24:26" ht="15" customHeight="1">
      <c r="X171" s="541"/>
      <c r="Y171" s="541"/>
      <c r="Z171" s="541"/>
    </row>
    <row r="172" spans="24:26" ht="15" customHeight="1">
      <c r="X172" s="541"/>
      <c r="Y172" s="541"/>
      <c r="Z172" s="541"/>
    </row>
    <row r="173" spans="24:26" ht="15" customHeight="1">
      <c r="X173" s="541"/>
      <c r="Y173" s="541"/>
      <c r="Z173" s="541"/>
    </row>
    <row r="174" spans="24:26" ht="15" customHeight="1">
      <c r="X174" s="541"/>
      <c r="Y174" s="541"/>
      <c r="Z174" s="541"/>
    </row>
    <row r="175" spans="24:26" ht="15" customHeight="1">
      <c r="X175" s="541"/>
      <c r="Y175" s="541"/>
      <c r="Z175" s="541"/>
    </row>
    <row r="176" spans="24:26" ht="15" customHeight="1">
      <c r="X176" s="541"/>
      <c r="Y176" s="541"/>
      <c r="Z176" s="541"/>
    </row>
    <row r="177" spans="24:26" ht="15" customHeight="1">
      <c r="X177" s="541"/>
      <c r="Y177" s="541"/>
      <c r="Z177" s="541"/>
    </row>
    <row r="178" spans="24:26" ht="15" customHeight="1">
      <c r="X178" s="541"/>
      <c r="Y178" s="541"/>
      <c r="Z178" s="541"/>
    </row>
    <row r="179" spans="24:26" ht="15" customHeight="1">
      <c r="X179" s="541"/>
      <c r="Y179" s="541"/>
      <c r="Z179" s="541"/>
    </row>
    <row r="180" spans="24:26" ht="15" customHeight="1">
      <c r="X180" s="541"/>
      <c r="Y180" s="541"/>
      <c r="Z180" s="541"/>
    </row>
    <row r="181" spans="24:26" ht="15" customHeight="1">
      <c r="X181" s="541"/>
      <c r="Y181" s="541"/>
      <c r="Z181" s="541"/>
    </row>
    <row r="182" spans="24:26" ht="15" customHeight="1">
      <c r="X182" s="541"/>
      <c r="Y182" s="541"/>
      <c r="Z182" s="541"/>
    </row>
    <row r="183" spans="24:26" ht="15" customHeight="1">
      <c r="X183" s="541"/>
      <c r="Y183" s="541"/>
      <c r="Z183" s="541"/>
    </row>
    <row r="184" spans="24:26" ht="15" customHeight="1">
      <c r="X184" s="541"/>
      <c r="Y184" s="541"/>
      <c r="Z184" s="541"/>
    </row>
    <row r="185" spans="24:26" ht="15" customHeight="1">
      <c r="X185" s="541"/>
      <c r="Y185" s="541"/>
      <c r="Z185" s="541"/>
    </row>
    <row r="186" spans="24:26" ht="15" customHeight="1">
      <c r="X186" s="541"/>
      <c r="Y186" s="541"/>
      <c r="Z186" s="541"/>
    </row>
    <row r="187" spans="24:26" ht="15" customHeight="1">
      <c r="X187" s="541"/>
      <c r="Y187" s="541"/>
      <c r="Z187" s="541"/>
    </row>
    <row r="188" spans="24:26" ht="15" customHeight="1">
      <c r="X188" s="541"/>
      <c r="Y188" s="541"/>
      <c r="Z188" s="541"/>
    </row>
    <row r="189" spans="24:26" ht="15" customHeight="1">
      <c r="X189" s="541"/>
      <c r="Y189" s="541"/>
      <c r="Z189" s="541"/>
    </row>
    <row r="190" spans="24:26" ht="15" customHeight="1">
      <c r="X190" s="541"/>
      <c r="Y190" s="541"/>
      <c r="Z190" s="541"/>
    </row>
    <row r="191" spans="24:26" ht="15" customHeight="1">
      <c r="X191" s="541"/>
      <c r="Y191" s="541"/>
      <c r="Z191" s="541"/>
    </row>
    <row r="192" spans="24:26" ht="15" customHeight="1">
      <c r="X192" s="541"/>
      <c r="Y192" s="541"/>
      <c r="Z192" s="541"/>
    </row>
    <row r="193" spans="24:26" ht="15" customHeight="1">
      <c r="X193" s="541"/>
      <c r="Y193" s="541"/>
      <c r="Z193" s="541"/>
    </row>
    <row r="194" spans="24:26" ht="15" customHeight="1">
      <c r="X194" s="541"/>
      <c r="Y194" s="541"/>
      <c r="Z194" s="541"/>
    </row>
    <row r="195" spans="24:26" ht="15" customHeight="1">
      <c r="X195" s="541"/>
      <c r="Y195" s="541"/>
      <c r="Z195" s="541"/>
    </row>
    <row r="196" spans="24:26" ht="15" customHeight="1">
      <c r="X196" s="541"/>
      <c r="Y196" s="541"/>
      <c r="Z196" s="541"/>
    </row>
    <row r="197" spans="24:26" ht="15" customHeight="1">
      <c r="X197" s="541"/>
      <c r="Y197" s="541"/>
      <c r="Z197" s="541"/>
    </row>
    <row r="198" spans="24:26" ht="15" customHeight="1">
      <c r="X198" s="541"/>
      <c r="Y198" s="541"/>
      <c r="Z198" s="541"/>
    </row>
    <row r="199" spans="24:26" ht="15" customHeight="1">
      <c r="X199" s="541"/>
      <c r="Y199" s="541"/>
      <c r="Z199" s="541"/>
    </row>
    <row r="200" spans="24:26" ht="15" customHeight="1">
      <c r="X200" s="541"/>
      <c r="Y200" s="541"/>
      <c r="Z200" s="541"/>
    </row>
    <row r="201" spans="24:26" ht="15" customHeight="1">
      <c r="X201" s="541"/>
      <c r="Y201" s="541"/>
      <c r="Z201" s="541"/>
    </row>
    <row r="202" spans="24:26" ht="15" customHeight="1">
      <c r="X202" s="541"/>
      <c r="Y202" s="541"/>
      <c r="Z202" s="541"/>
    </row>
    <row r="203" spans="24:26" ht="15" customHeight="1">
      <c r="X203" s="541"/>
      <c r="Y203" s="541"/>
      <c r="Z203" s="541"/>
    </row>
    <row r="204" spans="24:26" ht="15" customHeight="1">
      <c r="X204" s="541"/>
      <c r="Y204" s="541"/>
      <c r="Z204" s="541"/>
    </row>
    <row r="205" spans="24:26" ht="15" customHeight="1">
      <c r="X205" s="541"/>
      <c r="Y205" s="541"/>
      <c r="Z205" s="541"/>
    </row>
    <row r="206" spans="24:26" ht="15" customHeight="1">
      <c r="X206" s="541"/>
      <c r="Y206" s="541"/>
      <c r="Z206" s="541"/>
    </row>
    <row r="207" spans="24:26" ht="15" customHeight="1">
      <c r="X207" s="541"/>
      <c r="Y207" s="541"/>
      <c r="Z207" s="541"/>
    </row>
    <row r="208" spans="24:26" ht="15" customHeight="1">
      <c r="X208" s="541"/>
      <c r="Y208" s="541"/>
      <c r="Z208" s="541"/>
    </row>
    <row r="209" spans="24:26">
      <c r="X209" s="541"/>
      <c r="Y209" s="541"/>
      <c r="Z209" s="541"/>
    </row>
    <row r="210" spans="24:26">
      <c r="X210" s="541"/>
      <c r="Y210" s="541"/>
      <c r="Z210" s="541"/>
    </row>
    <row r="211" spans="24:26">
      <c r="X211" s="541"/>
      <c r="Y211" s="541"/>
      <c r="Z211" s="541"/>
    </row>
    <row r="212" spans="24:26">
      <c r="X212" s="541"/>
      <c r="Y212" s="541"/>
      <c r="Z212" s="541"/>
    </row>
    <row r="213" spans="24:26">
      <c r="X213" s="541"/>
      <c r="Y213" s="541"/>
      <c r="Z213" s="541"/>
    </row>
    <row r="214" spans="24:26">
      <c r="X214" s="541"/>
      <c r="Y214" s="541"/>
      <c r="Z214" s="541"/>
    </row>
    <row r="215" spans="24:26">
      <c r="X215" s="541"/>
      <c r="Y215" s="541"/>
      <c r="Z215" s="541"/>
    </row>
    <row r="216" spans="24:26">
      <c r="X216" s="541"/>
      <c r="Y216" s="541"/>
      <c r="Z216" s="541"/>
    </row>
    <row r="217" spans="24:26">
      <c r="X217" s="541"/>
      <c r="Y217" s="541"/>
      <c r="Z217" s="541"/>
    </row>
    <row r="218" spans="24:26">
      <c r="X218" s="541"/>
      <c r="Y218" s="541"/>
      <c r="Z218" s="541"/>
    </row>
    <row r="219" spans="24:26">
      <c r="X219" s="541"/>
      <c r="Y219" s="541"/>
      <c r="Z219" s="541"/>
    </row>
    <row r="220" spans="24:26">
      <c r="X220" s="541"/>
      <c r="Y220" s="541"/>
      <c r="Z220" s="541"/>
    </row>
    <row r="221" spans="24:26">
      <c r="X221" s="541"/>
      <c r="Y221" s="541"/>
      <c r="Z221" s="541"/>
    </row>
    <row r="222" spans="24:26">
      <c r="X222" s="541"/>
      <c r="Y222" s="541"/>
      <c r="Z222" s="541"/>
    </row>
    <row r="223" spans="24:26">
      <c r="X223" s="541"/>
      <c r="Y223" s="541"/>
      <c r="Z223" s="541"/>
    </row>
    <row r="224" spans="24:26">
      <c r="X224" s="541"/>
      <c r="Y224" s="541"/>
      <c r="Z224" s="541"/>
    </row>
    <row r="225" spans="24:26">
      <c r="X225" s="541"/>
      <c r="Y225" s="541"/>
      <c r="Z225" s="541"/>
    </row>
    <row r="226" spans="24:26">
      <c r="X226" s="541"/>
      <c r="Y226" s="541"/>
      <c r="Z226" s="541"/>
    </row>
    <row r="227" spans="24:26">
      <c r="X227" s="541"/>
      <c r="Y227" s="541"/>
      <c r="Z227" s="541"/>
    </row>
    <row r="228" spans="24:26">
      <c r="X228" s="541"/>
      <c r="Y228" s="541"/>
      <c r="Z228" s="541"/>
    </row>
    <row r="229" spans="24:26">
      <c r="X229" s="541"/>
      <c r="Y229" s="541"/>
      <c r="Z229" s="541"/>
    </row>
    <row r="230" spans="24:26">
      <c r="X230" s="541"/>
      <c r="Y230" s="541"/>
      <c r="Z230" s="541"/>
    </row>
    <row r="231" spans="24:26">
      <c r="X231" s="541"/>
      <c r="Y231" s="541"/>
      <c r="Z231" s="541"/>
    </row>
    <row r="232" spans="24:26">
      <c r="X232" s="541"/>
      <c r="Y232" s="541"/>
      <c r="Z232" s="541"/>
    </row>
    <row r="233" spans="24:26">
      <c r="X233" s="541"/>
      <c r="Y233" s="541"/>
      <c r="Z233" s="541"/>
    </row>
    <row r="234" spans="24:26">
      <c r="X234" s="541"/>
      <c r="Y234" s="541"/>
      <c r="Z234" s="541"/>
    </row>
    <row r="235" spans="24:26">
      <c r="X235" s="541"/>
      <c r="Y235" s="541"/>
      <c r="Z235" s="541"/>
    </row>
    <row r="236" spans="24:26">
      <c r="X236" s="541"/>
      <c r="Y236" s="541"/>
      <c r="Z236" s="541"/>
    </row>
    <row r="237" spans="24:26">
      <c r="X237" s="541"/>
      <c r="Y237" s="541"/>
      <c r="Z237" s="541"/>
    </row>
    <row r="238" spans="24:26">
      <c r="X238" s="541"/>
      <c r="Y238" s="541"/>
      <c r="Z238" s="541"/>
    </row>
    <row r="239" spans="24:26">
      <c r="X239" s="541"/>
      <c r="Y239" s="541"/>
      <c r="Z239" s="541"/>
    </row>
    <row r="240" spans="24:26">
      <c r="X240" s="541"/>
      <c r="Y240" s="541"/>
      <c r="Z240" s="541"/>
    </row>
    <row r="241" spans="24:26">
      <c r="X241" s="541"/>
      <c r="Y241" s="541"/>
      <c r="Z241" s="541"/>
    </row>
    <row r="242" spans="24:26">
      <c r="X242" s="541"/>
      <c r="Y242" s="541"/>
      <c r="Z242" s="541"/>
    </row>
    <row r="243" spans="24:26">
      <c r="X243" s="541"/>
      <c r="Y243" s="541"/>
      <c r="Z243" s="541"/>
    </row>
    <row r="244" spans="24:26">
      <c r="X244" s="541"/>
      <c r="Y244" s="541"/>
      <c r="Z244" s="541"/>
    </row>
    <row r="245" spans="24:26">
      <c r="X245" s="541"/>
      <c r="Y245" s="541"/>
      <c r="Z245" s="541"/>
    </row>
    <row r="246" spans="24:26">
      <c r="X246" s="541"/>
      <c r="Y246" s="541"/>
      <c r="Z246" s="541"/>
    </row>
    <row r="247" spans="24:26">
      <c r="X247" s="541"/>
      <c r="Y247" s="541"/>
      <c r="Z247" s="541"/>
    </row>
    <row r="248" spans="24:26">
      <c r="X248" s="541"/>
      <c r="Y248" s="541"/>
      <c r="Z248" s="541"/>
    </row>
    <row r="249" spans="24:26">
      <c r="X249" s="541"/>
      <c r="Y249" s="541"/>
      <c r="Z249" s="541"/>
    </row>
    <row r="250" spans="24:26">
      <c r="X250" s="541"/>
      <c r="Y250" s="541"/>
      <c r="Z250" s="541"/>
    </row>
    <row r="251" spans="24:26">
      <c r="X251" s="541"/>
      <c r="Y251" s="541"/>
      <c r="Z251" s="541"/>
    </row>
    <row r="252" spans="24:26">
      <c r="X252" s="541"/>
      <c r="Y252" s="541"/>
      <c r="Z252" s="541"/>
    </row>
    <row r="253" spans="24:26">
      <c r="X253" s="541"/>
      <c r="Y253" s="541"/>
      <c r="Z253" s="541"/>
    </row>
    <row r="254" spans="24:26">
      <c r="X254" s="541"/>
      <c r="Y254" s="541"/>
      <c r="Z254" s="541"/>
    </row>
    <row r="255" spans="24:26">
      <c r="X255" s="541"/>
      <c r="Y255" s="541"/>
      <c r="Z255" s="541"/>
    </row>
    <row r="256" spans="24:26">
      <c r="X256" s="541"/>
      <c r="Y256" s="541"/>
      <c r="Z256" s="541"/>
    </row>
    <row r="257" spans="24:26">
      <c r="X257" s="541"/>
      <c r="Y257" s="541"/>
      <c r="Z257" s="541"/>
    </row>
    <row r="258" spans="24:26">
      <c r="X258" s="541"/>
      <c r="Y258" s="541"/>
      <c r="Z258" s="541"/>
    </row>
    <row r="259" spans="24:26">
      <c r="X259" s="541"/>
      <c r="Y259" s="541"/>
      <c r="Z259" s="541"/>
    </row>
    <row r="260" spans="24:26">
      <c r="X260" s="541"/>
      <c r="Y260" s="541"/>
      <c r="Z260" s="541"/>
    </row>
    <row r="261" spans="24:26">
      <c r="X261" s="541"/>
      <c r="Y261" s="541"/>
      <c r="Z261" s="541"/>
    </row>
    <row r="262" spans="24:26">
      <c r="X262" s="541"/>
      <c r="Y262" s="541"/>
      <c r="Z262" s="541"/>
    </row>
    <row r="263" spans="24:26">
      <c r="X263" s="541"/>
      <c r="Y263" s="541"/>
      <c r="Z263" s="541"/>
    </row>
    <row r="264" spans="24:26">
      <c r="X264" s="541"/>
      <c r="Y264" s="541"/>
      <c r="Z264" s="541"/>
    </row>
    <row r="265" spans="24:26">
      <c r="X265" s="541"/>
      <c r="Y265" s="541"/>
      <c r="Z265" s="541"/>
    </row>
    <row r="266" spans="24:26">
      <c r="X266" s="541"/>
      <c r="Y266" s="541"/>
      <c r="Z266" s="541"/>
    </row>
    <row r="267" spans="24:26">
      <c r="X267" s="541"/>
      <c r="Y267" s="541"/>
      <c r="Z267" s="541"/>
    </row>
    <row r="268" spans="24:26">
      <c r="X268" s="541"/>
      <c r="Y268" s="541"/>
      <c r="Z268" s="541"/>
    </row>
    <row r="269" spans="24:26">
      <c r="X269" s="541"/>
      <c r="Y269" s="541"/>
      <c r="Z269" s="541"/>
    </row>
    <row r="270" spans="24:26">
      <c r="X270" s="541"/>
      <c r="Y270" s="541"/>
      <c r="Z270" s="541"/>
    </row>
    <row r="271" spans="24:26">
      <c r="X271" s="541"/>
      <c r="Y271" s="541"/>
      <c r="Z271" s="541"/>
    </row>
    <row r="272" spans="24:26">
      <c r="X272" s="541"/>
      <c r="Y272" s="541"/>
      <c r="Z272" s="541"/>
    </row>
    <row r="273" spans="24:26">
      <c r="X273" s="541"/>
      <c r="Y273" s="541"/>
      <c r="Z273" s="541"/>
    </row>
    <row r="274" spans="24:26">
      <c r="X274" s="541"/>
      <c r="Y274" s="541"/>
      <c r="Z274" s="541"/>
    </row>
    <row r="275" spans="24:26">
      <c r="X275" s="541"/>
      <c r="Y275" s="541"/>
      <c r="Z275" s="541"/>
    </row>
    <row r="276" spans="24:26">
      <c r="X276" s="541"/>
      <c r="Y276" s="541"/>
      <c r="Z276" s="541"/>
    </row>
    <row r="277" spans="24:26">
      <c r="X277" s="541"/>
      <c r="Y277" s="541"/>
      <c r="Z277" s="541"/>
    </row>
    <row r="278" spans="24:26">
      <c r="X278" s="541"/>
      <c r="Y278" s="541"/>
      <c r="Z278" s="541"/>
    </row>
    <row r="279" spans="24:26">
      <c r="X279" s="541"/>
      <c r="Y279" s="541"/>
      <c r="Z279" s="541"/>
    </row>
    <row r="280" spans="24:26">
      <c r="X280" s="541"/>
      <c r="Y280" s="541"/>
      <c r="Z280" s="541"/>
    </row>
    <row r="281" spans="24:26">
      <c r="X281" s="541"/>
      <c r="Y281" s="541"/>
      <c r="Z281" s="541"/>
    </row>
    <row r="282" spans="24:26">
      <c r="X282" s="541"/>
      <c r="Y282" s="541"/>
      <c r="Z282" s="541"/>
    </row>
    <row r="283" spans="24:26">
      <c r="X283" s="541"/>
      <c r="Y283" s="541"/>
      <c r="Z283" s="541"/>
    </row>
    <row r="284" spans="24:26">
      <c r="X284" s="541"/>
      <c r="Y284" s="541"/>
      <c r="Z284" s="541"/>
    </row>
    <row r="285" spans="24:26">
      <c r="X285" s="541"/>
      <c r="Y285" s="541"/>
      <c r="Z285" s="541"/>
    </row>
    <row r="286" spans="24:26">
      <c r="X286" s="541"/>
      <c r="Y286" s="541"/>
      <c r="Z286" s="541"/>
    </row>
    <row r="287" spans="24:26">
      <c r="X287" s="541"/>
      <c r="Y287" s="541"/>
      <c r="Z287" s="541"/>
    </row>
    <row r="288" spans="24:26">
      <c r="X288" s="541"/>
      <c r="Y288" s="541"/>
      <c r="Z288" s="541"/>
    </row>
    <row r="289" spans="24:26">
      <c r="X289" s="541"/>
      <c r="Y289" s="541"/>
      <c r="Z289" s="541"/>
    </row>
    <row r="290" spans="24:26">
      <c r="X290" s="541"/>
      <c r="Y290" s="541"/>
      <c r="Z290" s="541"/>
    </row>
    <row r="291" spans="24:26">
      <c r="X291" s="541"/>
      <c r="Y291" s="541"/>
      <c r="Z291" s="541"/>
    </row>
    <row r="292" spans="24:26">
      <c r="X292" s="541"/>
      <c r="Y292" s="541"/>
      <c r="Z292" s="541"/>
    </row>
    <row r="293" spans="24:26">
      <c r="X293" s="541"/>
      <c r="Y293" s="541"/>
      <c r="Z293" s="541"/>
    </row>
    <row r="294" spans="24:26">
      <c r="X294" s="541"/>
      <c r="Y294" s="541"/>
      <c r="Z294" s="541"/>
    </row>
    <row r="295" spans="24:26">
      <c r="X295" s="541"/>
      <c r="Y295" s="541"/>
      <c r="Z295" s="541"/>
    </row>
    <row r="296" spans="24:26">
      <c r="X296" s="541"/>
      <c r="Y296" s="541"/>
      <c r="Z296" s="541"/>
    </row>
    <row r="297" spans="24:26">
      <c r="X297" s="541"/>
      <c r="Y297" s="541"/>
      <c r="Z297" s="541"/>
    </row>
    <row r="298" spans="24:26">
      <c r="X298" s="541"/>
      <c r="Y298" s="541"/>
      <c r="Z298" s="541"/>
    </row>
    <row r="299" spans="24:26">
      <c r="X299" s="541"/>
      <c r="Y299" s="541"/>
      <c r="Z299" s="541"/>
    </row>
    <row r="300" spans="24:26">
      <c r="X300" s="541"/>
      <c r="Y300" s="541"/>
      <c r="Z300" s="541"/>
    </row>
    <row r="301" spans="24:26">
      <c r="X301" s="541"/>
      <c r="Y301" s="541"/>
      <c r="Z301" s="541"/>
    </row>
    <row r="302" spans="24:26">
      <c r="X302" s="541"/>
      <c r="Y302" s="541"/>
      <c r="Z302" s="541"/>
    </row>
    <row r="303" spans="24:26">
      <c r="X303" s="541"/>
      <c r="Y303" s="541"/>
      <c r="Z303" s="541"/>
    </row>
    <row r="304" spans="24:26">
      <c r="X304" s="541"/>
      <c r="Y304" s="541"/>
      <c r="Z304" s="541"/>
    </row>
    <row r="305" spans="24:26">
      <c r="X305" s="541"/>
      <c r="Y305" s="541"/>
      <c r="Z305" s="541"/>
    </row>
    <row r="306" spans="24:26">
      <c r="X306" s="541"/>
      <c r="Y306" s="541"/>
      <c r="Z306" s="541"/>
    </row>
    <row r="307" spans="24:26">
      <c r="X307" s="541"/>
      <c r="Y307" s="541"/>
      <c r="Z307" s="541"/>
    </row>
    <row r="308" spans="24:26">
      <c r="X308" s="541"/>
      <c r="Y308" s="541"/>
      <c r="Z308" s="541"/>
    </row>
    <row r="309" spans="24:26">
      <c r="X309" s="541"/>
      <c r="Y309" s="541"/>
      <c r="Z309" s="541"/>
    </row>
    <row r="310" spans="24:26">
      <c r="X310" s="541"/>
      <c r="Y310" s="541"/>
      <c r="Z310" s="541"/>
    </row>
    <row r="311" spans="24:26">
      <c r="X311" s="541"/>
      <c r="Y311" s="541"/>
      <c r="Z311" s="541"/>
    </row>
    <row r="312" spans="24:26">
      <c r="X312" s="541"/>
      <c r="Y312" s="541"/>
      <c r="Z312" s="541"/>
    </row>
    <row r="313" spans="24:26">
      <c r="X313" s="541"/>
      <c r="Y313" s="541"/>
      <c r="Z313" s="541"/>
    </row>
    <row r="314" spans="24:26">
      <c r="X314" s="541"/>
      <c r="Y314" s="541"/>
      <c r="Z314" s="541"/>
    </row>
    <row r="315" spans="24:26">
      <c r="X315" s="541"/>
      <c r="Y315" s="541"/>
      <c r="Z315" s="541"/>
    </row>
    <row r="316" spans="24:26">
      <c r="X316" s="541"/>
      <c r="Y316" s="541"/>
      <c r="Z316" s="541"/>
    </row>
    <row r="317" spans="24:26">
      <c r="X317" s="541"/>
      <c r="Y317" s="541"/>
      <c r="Z317" s="541"/>
    </row>
    <row r="318" spans="24:26">
      <c r="X318" s="541"/>
      <c r="Y318" s="541"/>
      <c r="Z318" s="541"/>
    </row>
    <row r="319" spans="24:26">
      <c r="X319" s="541"/>
      <c r="Y319" s="541"/>
      <c r="Z319" s="541"/>
    </row>
    <row r="320" spans="24:26">
      <c r="X320" s="541"/>
      <c r="Y320" s="541"/>
      <c r="Z320" s="541"/>
    </row>
    <row r="321" spans="24:26">
      <c r="X321" s="541"/>
      <c r="Y321" s="541"/>
      <c r="Z321" s="541"/>
    </row>
    <row r="322" spans="24:26">
      <c r="X322" s="541"/>
      <c r="Y322" s="541"/>
      <c r="Z322" s="541"/>
    </row>
    <row r="323" spans="24:26">
      <c r="X323" s="541"/>
      <c r="Y323" s="541"/>
      <c r="Z323" s="541"/>
    </row>
    <row r="324" spans="24:26">
      <c r="X324" s="541"/>
      <c r="Y324" s="541"/>
      <c r="Z324" s="541"/>
    </row>
    <row r="325" spans="24:26">
      <c r="X325" s="541"/>
      <c r="Y325" s="541"/>
      <c r="Z325" s="541"/>
    </row>
    <row r="326" spans="24:26">
      <c r="X326" s="541"/>
      <c r="Y326" s="541"/>
      <c r="Z326" s="541"/>
    </row>
    <row r="327" spans="24:26">
      <c r="X327" s="541"/>
      <c r="Y327" s="541"/>
      <c r="Z327" s="541"/>
    </row>
    <row r="328" spans="24:26">
      <c r="X328" s="541"/>
      <c r="Y328" s="541"/>
      <c r="Z328" s="541"/>
    </row>
    <row r="329" spans="24:26">
      <c r="X329" s="541"/>
      <c r="Y329" s="541"/>
      <c r="Z329" s="541"/>
    </row>
    <row r="330" spans="24:26">
      <c r="X330" s="541"/>
      <c r="Y330" s="541"/>
      <c r="Z330" s="541"/>
    </row>
    <row r="331" spans="24:26">
      <c r="X331" s="541"/>
      <c r="Y331" s="541"/>
      <c r="Z331" s="541"/>
    </row>
    <row r="332" spans="24:26">
      <c r="X332" s="541"/>
      <c r="Y332" s="541"/>
      <c r="Z332" s="541"/>
    </row>
    <row r="333" spans="24:26">
      <c r="X333" s="541"/>
      <c r="Y333" s="541"/>
      <c r="Z333" s="541"/>
    </row>
    <row r="334" spans="24:26">
      <c r="X334" s="541"/>
      <c r="Y334" s="541"/>
      <c r="Z334" s="541"/>
    </row>
    <row r="335" spans="24:26">
      <c r="X335" s="541"/>
      <c r="Y335" s="541"/>
      <c r="Z335" s="541"/>
    </row>
    <row r="336" spans="24:26">
      <c r="X336" s="541"/>
      <c r="Y336" s="541"/>
      <c r="Z336" s="541"/>
    </row>
    <row r="337" spans="24:26">
      <c r="X337" s="541"/>
      <c r="Y337" s="541"/>
      <c r="Z337" s="541"/>
    </row>
    <row r="338" spans="24:26">
      <c r="X338" s="541"/>
      <c r="Y338" s="541"/>
      <c r="Z338" s="541"/>
    </row>
    <row r="339" spans="24:26">
      <c r="X339" s="541"/>
      <c r="Y339" s="541"/>
      <c r="Z339" s="541"/>
    </row>
    <row r="340" spans="24:26">
      <c r="X340" s="541"/>
      <c r="Y340" s="541"/>
      <c r="Z340" s="541"/>
    </row>
    <row r="341" spans="24:26">
      <c r="X341" s="541"/>
      <c r="Y341" s="541"/>
      <c r="Z341" s="541"/>
    </row>
    <row r="342" spans="24:26">
      <c r="X342" s="541"/>
      <c r="Y342" s="541"/>
      <c r="Z342" s="541"/>
    </row>
    <row r="343" spans="24:26">
      <c r="X343" s="541"/>
      <c r="Y343" s="541"/>
      <c r="Z343" s="541"/>
    </row>
    <row r="344" spans="24:26">
      <c r="X344" s="541"/>
      <c r="Y344" s="541"/>
      <c r="Z344" s="541"/>
    </row>
    <row r="345" spans="24:26">
      <c r="X345" s="541"/>
      <c r="Y345" s="541"/>
      <c r="Z345" s="541"/>
    </row>
    <row r="346" spans="24:26">
      <c r="X346" s="541"/>
      <c r="Y346" s="541"/>
      <c r="Z346" s="541"/>
    </row>
    <row r="347" spans="24:26">
      <c r="X347" s="541"/>
      <c r="Y347" s="541"/>
      <c r="Z347" s="541"/>
    </row>
    <row r="348" spans="24:26">
      <c r="X348" s="541"/>
      <c r="Y348" s="541"/>
      <c r="Z348" s="541"/>
    </row>
    <row r="349" spans="24:26">
      <c r="X349" s="541"/>
      <c r="Y349" s="541"/>
      <c r="Z349" s="541"/>
    </row>
    <row r="350" spans="24:26">
      <c r="X350" s="541"/>
      <c r="Y350" s="541"/>
      <c r="Z350" s="541"/>
    </row>
    <row r="351" spans="24:26">
      <c r="X351" s="541"/>
      <c r="Y351" s="541"/>
      <c r="Z351" s="541"/>
    </row>
    <row r="352" spans="24:26">
      <c r="X352" s="541"/>
      <c r="Y352" s="541"/>
      <c r="Z352" s="541"/>
    </row>
    <row r="353" spans="24:26">
      <c r="X353" s="541"/>
      <c r="Y353" s="541"/>
      <c r="Z353" s="541"/>
    </row>
    <row r="354" spans="24:26">
      <c r="X354" s="541"/>
      <c r="Y354" s="541"/>
      <c r="Z354" s="541"/>
    </row>
    <row r="355" spans="24:26">
      <c r="X355" s="541"/>
      <c r="Y355" s="541"/>
      <c r="Z355" s="541"/>
    </row>
    <row r="356" spans="24:26">
      <c r="X356" s="541"/>
      <c r="Y356" s="541"/>
      <c r="Z356" s="541"/>
    </row>
    <row r="357" spans="24:26">
      <c r="X357" s="541"/>
      <c r="Y357" s="541"/>
      <c r="Z357" s="541"/>
    </row>
    <row r="358" spans="24:26">
      <c r="X358" s="541"/>
      <c r="Y358" s="541"/>
      <c r="Z358" s="541"/>
    </row>
    <row r="359" spans="24:26">
      <c r="X359" s="541"/>
      <c r="Y359" s="541"/>
      <c r="Z359" s="541"/>
    </row>
    <row r="360" spans="24:26">
      <c r="X360" s="541"/>
      <c r="Y360" s="541"/>
      <c r="Z360" s="541"/>
    </row>
    <row r="361" spans="24:26">
      <c r="X361" s="541"/>
      <c r="Y361" s="541"/>
      <c r="Z361" s="541"/>
    </row>
    <row r="362" spans="24:26">
      <c r="X362" s="541"/>
      <c r="Y362" s="541"/>
      <c r="Z362" s="541"/>
    </row>
    <row r="363" spans="24:26">
      <c r="X363" s="541"/>
      <c r="Y363" s="541"/>
      <c r="Z363" s="541"/>
    </row>
    <row r="364" spans="24:26">
      <c r="X364" s="541"/>
      <c r="Y364" s="541"/>
      <c r="Z364" s="541"/>
    </row>
    <row r="365" spans="24:26">
      <c r="X365" s="541"/>
      <c r="Y365" s="541"/>
      <c r="Z365" s="541"/>
    </row>
    <row r="366" spans="24:26">
      <c r="X366" s="541"/>
      <c r="Y366" s="541"/>
      <c r="Z366" s="541"/>
    </row>
    <row r="367" spans="24:26">
      <c r="X367" s="541"/>
      <c r="Y367" s="541"/>
      <c r="Z367" s="541"/>
    </row>
    <row r="368" spans="24:26">
      <c r="X368" s="541"/>
      <c r="Y368" s="541"/>
      <c r="Z368" s="541"/>
    </row>
    <row r="369" spans="24:26">
      <c r="X369" s="541"/>
      <c r="Y369" s="541"/>
      <c r="Z369" s="541"/>
    </row>
    <row r="370" spans="24:26">
      <c r="X370" s="541"/>
      <c r="Y370" s="541"/>
      <c r="Z370" s="541"/>
    </row>
    <row r="371" spans="24:26">
      <c r="X371" s="541"/>
      <c r="Y371" s="541"/>
      <c r="Z371" s="541"/>
    </row>
    <row r="372" spans="24:26">
      <c r="X372" s="541"/>
      <c r="Y372" s="541"/>
      <c r="Z372" s="541"/>
    </row>
    <row r="373" spans="24:26">
      <c r="X373" s="541"/>
      <c r="Y373" s="541"/>
      <c r="Z373" s="541"/>
    </row>
    <row r="374" spans="24:26">
      <c r="X374" s="541"/>
      <c r="Y374" s="541"/>
      <c r="Z374" s="541"/>
    </row>
    <row r="375" spans="24:26">
      <c r="X375" s="541"/>
      <c r="Y375" s="541"/>
      <c r="Z375" s="541"/>
    </row>
    <row r="376" spans="24:26">
      <c r="X376" s="541"/>
      <c r="Y376" s="541"/>
      <c r="Z376" s="541"/>
    </row>
    <row r="377" spans="24:26">
      <c r="X377" s="541"/>
      <c r="Y377" s="541"/>
      <c r="Z377" s="541"/>
    </row>
    <row r="378" spans="24:26">
      <c r="X378" s="541"/>
      <c r="Y378" s="541"/>
      <c r="Z378" s="541"/>
    </row>
    <row r="379" spans="24:26">
      <c r="X379" s="541"/>
      <c r="Y379" s="541"/>
      <c r="Z379" s="541"/>
    </row>
    <row r="380" spans="24:26">
      <c r="X380" s="541"/>
      <c r="Y380" s="541"/>
      <c r="Z380" s="541"/>
    </row>
    <row r="381" spans="24:26">
      <c r="X381" s="541"/>
      <c r="Y381" s="541"/>
      <c r="Z381" s="541"/>
    </row>
    <row r="382" spans="24:26">
      <c r="X382" s="541"/>
      <c r="Y382" s="541"/>
      <c r="Z382" s="541"/>
    </row>
    <row r="383" spans="24:26">
      <c r="X383" s="541"/>
      <c r="Y383" s="541"/>
      <c r="Z383" s="541"/>
    </row>
    <row r="384" spans="24:26">
      <c r="X384" s="541"/>
      <c r="Y384" s="541"/>
      <c r="Z384" s="541"/>
    </row>
    <row r="385" spans="24:26">
      <c r="X385" s="541"/>
      <c r="Y385" s="541"/>
      <c r="Z385" s="541"/>
    </row>
    <row r="386" spans="24:26">
      <c r="X386" s="541"/>
      <c r="Y386" s="541"/>
      <c r="Z386" s="541"/>
    </row>
  </sheetData>
  <mergeCells count="14">
    <mergeCell ref="AI7:AI10"/>
    <mergeCell ref="AJ7:AJ8"/>
    <mergeCell ref="R9:R10"/>
    <mergeCell ref="Y9:Y10"/>
    <mergeCell ref="Z9:Z10"/>
    <mergeCell ref="AF9:AF10"/>
    <mergeCell ref="AG9:AG10"/>
    <mergeCell ref="AJ9:AJ10"/>
    <mergeCell ref="X7:X10"/>
    <mergeCell ref="Y7:Y8"/>
    <mergeCell ref="Z7:Z8"/>
    <mergeCell ref="AE7:AE10"/>
    <mergeCell ref="AF7:AF8"/>
    <mergeCell ref="AG7:AG8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W8" sqref="W8:W9"/>
    </sheetView>
  </sheetViews>
  <sheetFormatPr defaultColWidth="12.7109375" defaultRowHeight="15"/>
  <cols>
    <col min="1" max="1" width="10.7109375" style="948" customWidth="1"/>
    <col min="2" max="2" width="12.42578125" style="948" customWidth="1"/>
    <col min="3" max="13" width="11" style="948" customWidth="1"/>
    <col min="14" max="14" width="14.28515625" style="948" customWidth="1"/>
    <col min="15" max="24" width="12.7109375" style="948"/>
    <col min="25" max="25" width="12.28515625" style="948" customWidth="1"/>
    <col min="26" max="16384" width="12.7109375" style="948"/>
  </cols>
  <sheetData>
    <row r="1" spans="1:17" s="945" customFormat="1" ht="25.5" customHeight="1">
      <c r="A1" s="1052" t="s">
        <v>458</v>
      </c>
      <c r="B1" s="1052"/>
      <c r="C1" s="1052"/>
      <c r="D1" s="1052"/>
      <c r="E1" s="1052"/>
      <c r="F1" s="1052"/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</row>
    <row r="2" spans="1:17" s="945" customFormat="1" ht="25.5" customHeight="1">
      <c r="A2" s="1052" t="s">
        <v>459</v>
      </c>
      <c r="B2" s="1052"/>
      <c r="C2" s="1052"/>
      <c r="D2" s="1052"/>
      <c r="E2" s="1052"/>
      <c r="F2" s="1052"/>
      <c r="G2" s="1052"/>
      <c r="H2" s="1052"/>
      <c r="I2" s="1052"/>
      <c r="J2" s="1052"/>
      <c r="K2" s="1052"/>
      <c r="L2" s="1052"/>
      <c r="M2" s="1052"/>
      <c r="N2" s="1052"/>
      <c r="O2" s="1052"/>
      <c r="P2" s="1052"/>
      <c r="Q2" s="1052"/>
    </row>
    <row r="3" spans="1:17" s="945" customFormat="1" ht="25.5" customHeight="1" thickBot="1">
      <c r="A3" s="946"/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</row>
    <row r="4" spans="1:17" ht="31.5" customHeight="1" thickBot="1">
      <c r="A4" s="947"/>
      <c r="B4" s="1053" t="s">
        <v>460</v>
      </c>
      <c r="C4" s="1054"/>
      <c r="D4" s="1054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5"/>
    </row>
    <row r="5" spans="1:17" s="955" customFormat="1" ht="33.75" customHeight="1" thickBot="1">
      <c r="A5" s="949"/>
      <c r="B5" s="950" t="s">
        <v>250</v>
      </c>
      <c r="C5" s="950">
        <v>2018</v>
      </c>
      <c r="D5" s="950">
        <v>2017</v>
      </c>
      <c r="E5" s="951">
        <v>2016</v>
      </c>
      <c r="F5" s="951">
        <v>2015</v>
      </c>
      <c r="G5" s="951">
        <v>2014</v>
      </c>
      <c r="H5" s="951">
        <v>2013</v>
      </c>
      <c r="I5" s="951">
        <v>2012</v>
      </c>
      <c r="J5" s="951">
        <v>2011</v>
      </c>
      <c r="K5" s="951">
        <v>2010</v>
      </c>
      <c r="L5" s="952">
        <v>2009</v>
      </c>
      <c r="M5" s="952">
        <v>2008</v>
      </c>
      <c r="N5" s="953">
        <v>2007</v>
      </c>
      <c r="O5" s="951">
        <v>2006</v>
      </c>
      <c r="P5" s="952">
        <v>2005</v>
      </c>
      <c r="Q5" s="954">
        <v>2004</v>
      </c>
    </row>
    <row r="6" spans="1:17" s="961" customFormat="1" ht="24.75" customHeight="1">
      <c r="A6" s="956"/>
      <c r="B6" s="957" t="s">
        <v>461</v>
      </c>
      <c r="C6" s="958">
        <v>4.2289497058823526</v>
      </c>
      <c r="D6" s="958">
        <v>4.9394073529411768</v>
      </c>
      <c r="E6" s="958">
        <v>4.0279796470588236</v>
      </c>
      <c r="F6" s="958">
        <v>4.0381395294117644</v>
      </c>
      <c r="G6" s="958">
        <v>5.0113485882352942</v>
      </c>
      <c r="H6" s="959">
        <v>5.1095612941176478</v>
      </c>
      <c r="I6" s="960">
        <v>5.0677250000000003</v>
      </c>
      <c r="J6" s="960">
        <v>3.7429225294117656</v>
      </c>
      <c r="K6" s="960">
        <v>3.7128818235294121</v>
      </c>
      <c r="L6" s="960">
        <v>4.3656286470588235</v>
      </c>
      <c r="M6" s="960">
        <v>3.5207081764705883</v>
      </c>
      <c r="N6" s="960">
        <v>3.1934752352941178</v>
      </c>
      <c r="O6" s="960">
        <v>3.4406862941176475</v>
      </c>
      <c r="P6" s="960">
        <v>3.8886532941176473</v>
      </c>
      <c r="Q6" s="960">
        <v>3.1006559999999999</v>
      </c>
    </row>
    <row r="7" spans="1:17" s="961" customFormat="1" ht="24.75" customHeight="1">
      <c r="A7" s="956"/>
      <c r="B7" s="962" t="s">
        <v>462</v>
      </c>
      <c r="C7" s="958">
        <v>4.5414704705882354</v>
      </c>
      <c r="D7" s="958">
        <v>4.8579768823529399</v>
      </c>
      <c r="E7" s="958">
        <v>4.1675323529411772</v>
      </c>
      <c r="F7" s="958">
        <v>4.4162942352941181</v>
      </c>
      <c r="G7" s="958">
        <v>4.6216154705882353</v>
      </c>
      <c r="H7" s="959">
        <v>5.2091351764705891</v>
      </c>
      <c r="I7" s="963">
        <v>5.2290817647058825</v>
      </c>
      <c r="J7" s="963">
        <v>3.9855292941176472</v>
      </c>
      <c r="K7" s="963">
        <v>3.649275117647059</v>
      </c>
      <c r="L7" s="963">
        <v>4.4462944117647067</v>
      </c>
      <c r="M7" s="963">
        <v>3.3032082352941181</v>
      </c>
      <c r="N7" s="963">
        <v>3.2809239411764706</v>
      </c>
      <c r="O7" s="963">
        <v>3.2899512941176465</v>
      </c>
      <c r="P7" s="963">
        <v>3.9688449411764704</v>
      </c>
      <c r="Q7" s="963">
        <v>3.2866508235294112</v>
      </c>
    </row>
    <row r="8" spans="1:17" s="961" customFormat="1" ht="24.75" customHeight="1">
      <c r="A8" s="956"/>
      <c r="B8" s="962" t="s">
        <v>463</v>
      </c>
      <c r="C8" s="958">
        <v>4.6490431764705882</v>
      </c>
      <c r="D8" s="958">
        <v>4.9839025294117647</v>
      </c>
      <c r="E8" s="958">
        <v>4.2270257058823528</v>
      </c>
      <c r="F8" s="958">
        <v>4.3829683529411758</v>
      </c>
      <c r="G8" s="958">
        <v>4.7632558235294109</v>
      </c>
      <c r="H8" s="959">
        <v>5.3116860588235291</v>
      </c>
      <c r="I8" s="963">
        <v>5.1335547058823527</v>
      </c>
      <c r="J8" s="963">
        <v>4.2542851764705887</v>
      </c>
      <c r="K8" s="963">
        <v>3.7148455882352942</v>
      </c>
      <c r="L8" s="963">
        <v>4.7986043529411759</v>
      </c>
      <c r="M8" s="963">
        <v>3.6690160000000001</v>
      </c>
      <c r="N8" s="963">
        <v>3.3677585882352945</v>
      </c>
      <c r="O8" s="963">
        <v>3.4350626470588237</v>
      </c>
      <c r="P8" s="963">
        <v>3.9369115882352941</v>
      </c>
      <c r="Q8" s="963">
        <v>3.8695631764705882</v>
      </c>
    </row>
    <row r="9" spans="1:17" s="961" customFormat="1" ht="24.75" customHeight="1">
      <c r="A9" s="956"/>
      <c r="B9" s="962" t="s">
        <v>464</v>
      </c>
      <c r="C9" s="958">
        <v>4.5444696470588237</v>
      </c>
      <c r="D9" s="958">
        <v>5.4571384705882346</v>
      </c>
      <c r="E9" s="958">
        <v>4.116151764705883</v>
      </c>
      <c r="F9" s="958">
        <v>4.434768</v>
      </c>
      <c r="G9" s="958">
        <v>5.0712349999999997</v>
      </c>
      <c r="H9" s="959">
        <v>5.341960764705882</v>
      </c>
      <c r="I9" s="963">
        <v>5.238995411764706</v>
      </c>
      <c r="J9" s="963">
        <v>4.5199999999999996</v>
      </c>
      <c r="K9" s="963">
        <v>3.5780917058823531</v>
      </c>
      <c r="L9" s="963">
        <v>4.887862352941176</v>
      </c>
      <c r="M9" s="963">
        <v>3.686172941176471</v>
      </c>
      <c r="N9" s="963">
        <v>3.3316239411764705</v>
      </c>
      <c r="O9" s="963">
        <v>3.4256636470588235</v>
      </c>
      <c r="P9" s="963">
        <v>3.6686642352941186</v>
      </c>
      <c r="Q9" s="963">
        <v>4.0601775882352937</v>
      </c>
    </row>
    <row r="10" spans="1:17" s="961" customFormat="1" ht="24.75" customHeight="1">
      <c r="A10" s="956"/>
      <c r="B10" s="962" t="s">
        <v>465</v>
      </c>
      <c r="C10" s="958">
        <v>4.488636176470588</v>
      </c>
      <c r="D10" s="958">
        <v>5.6152957058823523</v>
      </c>
      <c r="E10" s="958">
        <v>4.525163882352941</v>
      </c>
      <c r="F10" s="958">
        <v>4.2417034705882353</v>
      </c>
      <c r="G10" s="958">
        <v>5.1252545882352942</v>
      </c>
      <c r="H10" s="959">
        <v>5.1541023529411758</v>
      </c>
      <c r="I10" s="963">
        <v>5.3398593529411764</v>
      </c>
      <c r="J10" s="963">
        <v>4.4800000000000004</v>
      </c>
      <c r="K10" s="963">
        <v>3.7969757647058828</v>
      </c>
      <c r="L10" s="963">
        <v>4.8411067058823525</v>
      </c>
      <c r="M10" s="963">
        <v>4.089438294117647</v>
      </c>
      <c r="N10" s="963">
        <v>3.2492872941176474</v>
      </c>
      <c r="O10" s="963">
        <v>3.4094021764705884</v>
      </c>
      <c r="P10" s="963">
        <v>3.5438795294117642</v>
      </c>
      <c r="Q10" s="963">
        <v>4.1184795294117649</v>
      </c>
    </row>
    <row r="11" spans="1:17" s="961" customFormat="1" ht="24.75" customHeight="1">
      <c r="A11" s="956"/>
      <c r="B11" s="962" t="s">
        <v>466</v>
      </c>
      <c r="C11" s="958">
        <v>4.6825380588235292</v>
      </c>
      <c r="D11" s="958">
        <v>5.7234862941176479</v>
      </c>
      <c r="E11" s="958">
        <v>4.9942168823529416</v>
      </c>
      <c r="F11" s="958">
        <v>4.4894498235294122</v>
      </c>
      <c r="G11" s="958">
        <v>5.32</v>
      </c>
      <c r="H11" s="959">
        <v>5.5923361764705888</v>
      </c>
      <c r="I11" s="963">
        <v>5.6339721176470592</v>
      </c>
      <c r="J11" s="963">
        <v>4.6209509411764715</v>
      </c>
      <c r="K11" s="963">
        <v>4.3809090000000008</v>
      </c>
      <c r="L11" s="963">
        <v>5.101807941176471</v>
      </c>
      <c r="M11" s="963">
        <v>4.3627732352941173</v>
      </c>
      <c r="N11" s="963">
        <v>3.6371499411764709</v>
      </c>
      <c r="O11" s="963">
        <v>3.6935164117647061</v>
      </c>
      <c r="P11" s="963">
        <v>3.6912100588235295</v>
      </c>
      <c r="Q11" s="963">
        <v>4.5708275294117655</v>
      </c>
    </row>
    <row r="12" spans="1:17" s="961" customFormat="1" ht="24.75" customHeight="1">
      <c r="A12" s="956"/>
      <c r="B12" s="962" t="s">
        <v>467</v>
      </c>
      <c r="C12" s="958">
        <v>4.6864954117647057</v>
      </c>
      <c r="D12" s="958">
        <v>5.5250672941176475</v>
      </c>
      <c r="E12" s="958">
        <v>5.3765315882352942</v>
      </c>
      <c r="F12" s="958">
        <v>4.3757013529411761</v>
      </c>
      <c r="G12" s="958">
        <v>5.3053313529411774</v>
      </c>
      <c r="H12" s="959">
        <v>5.808960529411765</v>
      </c>
      <c r="I12" s="963">
        <v>5.5102801764705882</v>
      </c>
      <c r="J12" s="963">
        <v>4.7236647058823529</v>
      </c>
      <c r="K12" s="963">
        <v>4.3488295882352936</v>
      </c>
      <c r="L12" s="963">
        <v>5.1447347058823523</v>
      </c>
      <c r="M12" s="963">
        <v>4.5128559411764702</v>
      </c>
      <c r="N12" s="963">
        <v>3.9980008823529412</v>
      </c>
      <c r="O12" s="963">
        <v>4.0358316470588242</v>
      </c>
      <c r="P12" s="963">
        <v>4.0336667647058828</v>
      </c>
      <c r="Q12" s="963">
        <v>4.6888384705882356</v>
      </c>
    </row>
    <row r="13" spans="1:17" s="961" customFormat="1" ht="24.75" customHeight="1">
      <c r="A13" s="956"/>
      <c r="B13" s="962" t="s">
        <v>468</v>
      </c>
      <c r="C13" s="958">
        <v>4.8426368823529407</v>
      </c>
      <c r="D13" s="958">
        <v>5.5090574117647062</v>
      </c>
      <c r="E13" s="958">
        <v>5.3140191764705875</v>
      </c>
      <c r="F13" s="958">
        <v>4.369205941176471</v>
      </c>
      <c r="G13" s="958">
        <v>5.1267251176470587</v>
      </c>
      <c r="H13" s="959">
        <v>6.0210172941176472</v>
      </c>
      <c r="I13" s="963">
        <v>5.7057848823529413</v>
      </c>
      <c r="J13" s="963">
        <v>4.7685659411764707</v>
      </c>
      <c r="K13" s="963">
        <v>4.5154062352941171</v>
      </c>
      <c r="L13" s="963">
        <v>4.9377349411764699</v>
      </c>
      <c r="M13" s="963">
        <v>4.5101259411764705</v>
      </c>
      <c r="N13" s="963">
        <v>4.1425379411764709</v>
      </c>
      <c r="O13" s="963">
        <v>4.3525024705882354</v>
      </c>
      <c r="P13" s="963">
        <v>4.2294070000000001</v>
      </c>
      <c r="Q13" s="963">
        <v>4.7416995294117648</v>
      </c>
    </row>
    <row r="14" spans="1:17" s="961" customFormat="1" ht="24.75" customHeight="1">
      <c r="A14" s="956"/>
      <c r="B14" s="962" t="s">
        <v>469</v>
      </c>
      <c r="C14" s="964">
        <v>4.7104314705882349</v>
      </c>
      <c r="D14" s="958">
        <v>5.3303945882352934</v>
      </c>
      <c r="E14" s="958">
        <v>5.4117569999999997</v>
      </c>
      <c r="F14" s="958">
        <v>4.6075043529411772</v>
      </c>
      <c r="G14" s="958">
        <v>4.9195464117647054</v>
      </c>
      <c r="H14" s="959">
        <v>5.9991482352941174</v>
      </c>
      <c r="I14" s="963">
        <v>5.9576224117647065</v>
      </c>
      <c r="J14" s="963">
        <v>5.0050512352941174</v>
      </c>
      <c r="K14" s="963">
        <v>4.2433514117647055</v>
      </c>
      <c r="L14" s="963">
        <v>4.648552235294118</v>
      </c>
      <c r="M14" s="963">
        <v>4.6245779411764705</v>
      </c>
      <c r="N14" s="963">
        <v>4.1212362941176472</v>
      </c>
      <c r="O14" s="963">
        <v>4.1748291764705883</v>
      </c>
      <c r="P14" s="963">
        <v>4.1711777058823527</v>
      </c>
      <c r="Q14" s="963">
        <v>4.9952867058823527</v>
      </c>
    </row>
    <row r="15" spans="1:17" s="961" customFormat="1" ht="24.75" customHeight="1">
      <c r="A15" s="956"/>
      <c r="B15" s="962" t="s">
        <v>470</v>
      </c>
      <c r="C15" s="957"/>
      <c r="D15" s="958">
        <v>4.8488730588235294</v>
      </c>
      <c r="E15" s="958">
        <v>5.0430089411764705</v>
      </c>
      <c r="F15" s="958">
        <v>4.3864248235294117</v>
      </c>
      <c r="G15" s="958">
        <v>4.5843069999999999</v>
      </c>
      <c r="H15" s="959">
        <v>5.7128668235294118</v>
      </c>
      <c r="I15" s="963">
        <v>5.9389980000000007</v>
      </c>
      <c r="J15" s="963">
        <v>5.0848674117647059</v>
      </c>
      <c r="K15" s="963">
        <v>3.85</v>
      </c>
      <c r="L15" s="963">
        <v>4.1778925882352942</v>
      </c>
      <c r="M15" s="963">
        <v>4.2942770000000001</v>
      </c>
      <c r="N15" s="963">
        <v>3.5944227647058824</v>
      </c>
      <c r="O15" s="963">
        <v>3.7915379411764709</v>
      </c>
      <c r="P15" s="963">
        <v>3.9639661176470593</v>
      </c>
      <c r="Q15" s="963">
        <v>4.7378645294117643</v>
      </c>
    </row>
    <row r="16" spans="1:17" s="961" customFormat="1" ht="24.75" customHeight="1">
      <c r="A16" s="956"/>
      <c r="B16" s="962" t="s">
        <v>471</v>
      </c>
      <c r="C16" s="957"/>
      <c r="D16" s="958">
        <v>4.6415024117647059</v>
      </c>
      <c r="E16" s="958">
        <v>4.964059176470589</v>
      </c>
      <c r="F16" s="958">
        <v>3.9086411764705882</v>
      </c>
      <c r="G16" s="958">
        <v>4.4262484117647061</v>
      </c>
      <c r="H16" s="959">
        <v>5.3009495882352944</v>
      </c>
      <c r="I16" s="963">
        <v>5.6770426470588236</v>
      </c>
      <c r="J16" s="963">
        <v>5.207137764705883</v>
      </c>
      <c r="K16" s="963">
        <v>3.8211312941176465</v>
      </c>
      <c r="L16" s="965">
        <v>4.1016108823529409</v>
      </c>
      <c r="M16" s="965">
        <v>4.2692741764705877</v>
      </c>
      <c r="N16" s="965">
        <v>3.2830567058823532</v>
      </c>
      <c r="O16" s="963">
        <v>3.457396647058824</v>
      </c>
      <c r="P16" s="965">
        <v>3.7161922352941179</v>
      </c>
      <c r="Q16" s="963">
        <v>4.6342583529411758</v>
      </c>
    </row>
    <row r="17" spans="1:17" s="961" customFormat="1" ht="24.75" customHeight="1" thickBot="1">
      <c r="A17" s="956"/>
      <c r="B17" s="966" t="s">
        <v>472</v>
      </c>
      <c r="C17" s="967"/>
      <c r="D17" s="968">
        <v>4.5495847647058829</v>
      </c>
      <c r="E17" s="968">
        <v>5.0889670000000002</v>
      </c>
      <c r="F17" s="968">
        <v>3.8344853529411767</v>
      </c>
      <c r="G17" s="968">
        <v>4.1064040588235295</v>
      </c>
      <c r="H17" s="969">
        <v>5.2678317058823527</v>
      </c>
      <c r="I17" s="970">
        <v>5.3314231176470583</v>
      </c>
      <c r="J17" s="970">
        <v>5.584733470588235</v>
      </c>
      <c r="K17" s="970">
        <v>3.9353852352941181</v>
      </c>
      <c r="L17" s="970">
        <v>3.8366532941176468</v>
      </c>
      <c r="M17" s="970">
        <v>4.4508268235294119</v>
      </c>
      <c r="N17" s="970">
        <v>3.3737707058823529</v>
      </c>
      <c r="O17" s="970">
        <v>3.2683307647058815</v>
      </c>
      <c r="P17" s="970">
        <v>3.6448948823529412</v>
      </c>
      <c r="Q17" s="970">
        <v>4.4243091176470593</v>
      </c>
    </row>
    <row r="18" spans="1:17" ht="25.5" customHeight="1">
      <c r="A18" s="971"/>
      <c r="M18" s="972"/>
      <c r="N18" s="972"/>
    </row>
    <row r="19" spans="1:17" ht="28.5" customHeight="1">
      <c r="A19" s="973"/>
      <c r="B19" s="974" t="s">
        <v>473</v>
      </c>
      <c r="C19" s="974"/>
      <c r="D19" s="974"/>
      <c r="E19" s="974"/>
      <c r="F19" s="974"/>
      <c r="G19" s="974"/>
      <c r="H19" s="974"/>
      <c r="I19" s="974"/>
      <c r="J19" s="974"/>
      <c r="K19" s="975"/>
      <c r="L19" s="975"/>
      <c r="M19" s="975"/>
      <c r="N19" s="975"/>
      <c r="O19" s="975"/>
      <c r="P19" s="976"/>
      <c r="Q19" s="976"/>
    </row>
    <row r="20" spans="1:17" ht="18.75">
      <c r="B20" s="977"/>
      <c r="C20" s="977"/>
      <c r="D20" s="977"/>
      <c r="E20" s="977"/>
      <c r="F20" s="977"/>
      <c r="G20" s="977"/>
      <c r="H20" s="977"/>
      <c r="I20" s="977"/>
      <c r="J20" s="977"/>
      <c r="K20" s="978"/>
      <c r="L20" s="978"/>
      <c r="M20" s="978"/>
      <c r="N20" s="978"/>
      <c r="O20" s="978"/>
    </row>
    <row r="32" spans="1:17">
      <c r="O32" s="979"/>
    </row>
    <row r="33" spans="15:15">
      <c r="O33" s="980"/>
    </row>
  </sheetData>
  <mergeCells count="3">
    <mergeCell ref="A1:Q1"/>
    <mergeCell ref="A2:Q2"/>
    <mergeCell ref="B4:Q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8"/>
  <sheetViews>
    <sheetView topLeftCell="A7" zoomScaleNormal="100" workbookViewId="0">
      <selection activeCell="N18" sqref="N18"/>
    </sheetView>
  </sheetViews>
  <sheetFormatPr defaultRowHeight="12.75"/>
  <cols>
    <col min="1" max="1" width="11.42578125" style="37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195"/>
    </row>
    <row r="2" spans="1:14" ht="18.75" customHeight="1"/>
    <row r="3" spans="1:14" ht="18.75" customHeight="1">
      <c r="C3" s="195" t="s">
        <v>451</v>
      </c>
      <c r="D3" s="195"/>
      <c r="E3" s="195"/>
      <c r="F3" s="195"/>
      <c r="G3" s="195"/>
      <c r="H3" s="195"/>
      <c r="I3" s="195"/>
      <c r="J3" s="195"/>
    </row>
    <row r="4" spans="1:14" ht="18.75" customHeight="1" thickBot="1"/>
    <row r="5" spans="1:14" ht="18.75" customHeight="1" thickBot="1">
      <c r="C5" s="914" t="s">
        <v>452</v>
      </c>
      <c r="D5" s="914">
        <v>2018</v>
      </c>
      <c r="E5" s="915">
        <v>2017</v>
      </c>
      <c r="F5" s="916">
        <v>2016</v>
      </c>
      <c r="G5" s="914">
        <v>2015</v>
      </c>
      <c r="H5" s="917" t="s">
        <v>453</v>
      </c>
      <c r="I5" s="917" t="s">
        <v>454</v>
      </c>
      <c r="J5" s="917" t="s">
        <v>455</v>
      </c>
      <c r="K5" s="917" t="s">
        <v>456</v>
      </c>
      <c r="L5" s="918" t="s">
        <v>457</v>
      </c>
    </row>
    <row r="6" spans="1:14" ht="15" customHeight="1">
      <c r="A6" s="919"/>
      <c r="C6" s="920">
        <v>1</v>
      </c>
      <c r="D6" s="921">
        <v>4.3804670000000003</v>
      </c>
      <c r="E6" s="921">
        <v>4.9504519999999994</v>
      </c>
      <c r="F6" s="922">
        <v>3.8570005882352949</v>
      </c>
      <c r="G6" s="923">
        <v>4.0853524705882354</v>
      </c>
      <c r="H6" s="923">
        <v>5.0233391764705884</v>
      </c>
      <c r="I6" s="923">
        <v>5.2251473529411765</v>
      </c>
      <c r="J6" s="923">
        <v>5.2702099411764713</v>
      </c>
      <c r="K6" s="923">
        <v>3.9619427058823531</v>
      </c>
      <c r="L6" s="924">
        <v>3.8122438823529414</v>
      </c>
    </row>
    <row r="7" spans="1:14">
      <c r="A7" s="919"/>
      <c r="C7" s="925">
        <v>2</v>
      </c>
      <c r="D7" s="921">
        <v>4.3107931176470586</v>
      </c>
      <c r="E7" s="921">
        <v>4.9993549411764704</v>
      </c>
      <c r="F7" s="926">
        <v>3.9661654117647065</v>
      </c>
      <c r="G7" s="927">
        <v>4.0447779411764708</v>
      </c>
      <c r="H7" s="927">
        <v>4.9572525294117638</v>
      </c>
      <c r="I7" s="927">
        <v>5.172823882352942</v>
      </c>
      <c r="J7" s="927">
        <v>5.0535244117647053</v>
      </c>
      <c r="K7" s="927">
        <v>3.8589352941176469</v>
      </c>
      <c r="L7" s="921">
        <v>3.7602561176470584</v>
      </c>
      <c r="N7" s="212"/>
    </row>
    <row r="8" spans="1:14">
      <c r="A8" s="919"/>
      <c r="C8" s="925">
        <v>3</v>
      </c>
      <c r="D8" s="921">
        <v>4.1962646470588236</v>
      </c>
      <c r="E8" s="921">
        <v>4.8791569411764701</v>
      </c>
      <c r="F8" s="928">
        <v>4.0981918823529417</v>
      </c>
      <c r="G8" s="921">
        <v>4.023784470588236</v>
      </c>
      <c r="H8" s="921">
        <v>4.949247588235294</v>
      </c>
      <c r="I8" s="921">
        <v>5.0536108235294126</v>
      </c>
      <c r="J8" s="921">
        <v>4.9418819411764705</v>
      </c>
      <c r="K8" s="927">
        <v>3.6255921764705876</v>
      </c>
      <c r="L8" s="921">
        <v>3.654815411764706</v>
      </c>
      <c r="N8" s="212"/>
    </row>
    <row r="9" spans="1:14">
      <c r="A9" s="919"/>
      <c r="C9" s="925">
        <v>4</v>
      </c>
      <c r="D9" s="921">
        <v>4.1161288235294125</v>
      </c>
      <c r="E9" s="921">
        <v>4.9309443529411761</v>
      </c>
      <c r="F9" s="922">
        <v>4.1731147058823526</v>
      </c>
      <c r="G9" s="929">
        <v>4.0176224705882362</v>
      </c>
      <c r="H9" s="929">
        <v>5.013047764705882</v>
      </c>
      <c r="I9" s="929">
        <v>5.040073235294118</v>
      </c>
      <c r="J9" s="929">
        <v>5.048730470588235</v>
      </c>
      <c r="K9" s="927">
        <v>3.5648852352941178</v>
      </c>
      <c r="L9" s="930">
        <v>3.6125340588235293</v>
      </c>
      <c r="N9" s="212"/>
    </row>
    <row r="10" spans="1:14">
      <c r="A10" s="919"/>
      <c r="C10" s="925">
        <v>5</v>
      </c>
      <c r="D10" s="921">
        <v>4.1640827647058822</v>
      </c>
      <c r="E10" s="921">
        <v>4.9615050588235299</v>
      </c>
      <c r="F10" s="926">
        <v>4.1793485882352934</v>
      </c>
      <c r="G10" s="927">
        <v>4.0689678823529416</v>
      </c>
      <c r="H10" s="927">
        <v>5.1231072941176468</v>
      </c>
      <c r="I10" s="927">
        <v>5.0816739999999996</v>
      </c>
      <c r="J10" s="927">
        <v>5.2206118823529408</v>
      </c>
      <c r="K10" s="927">
        <v>3.7421555294117641</v>
      </c>
      <c r="L10" s="921">
        <v>3.5287850000000001</v>
      </c>
      <c r="N10" s="212"/>
    </row>
    <row r="11" spans="1:14">
      <c r="C11" s="925">
        <v>6</v>
      </c>
      <c r="D11" s="921">
        <v>4.2701818823529409</v>
      </c>
      <c r="E11" s="921">
        <v>4.8549364117647062</v>
      </c>
      <c r="F11" s="928">
        <v>4.1631161764705888</v>
      </c>
      <c r="G11" s="927">
        <v>4.2130744117647057</v>
      </c>
      <c r="H11" s="927">
        <v>5.0185146470588231</v>
      </c>
      <c r="I11" s="927">
        <v>5.1622212352941181</v>
      </c>
      <c r="J11" s="921">
        <v>5.2711910588235291</v>
      </c>
      <c r="K11" s="927">
        <v>4.0282006470588234</v>
      </c>
      <c r="L11" s="921">
        <v>3.5519510000000003</v>
      </c>
      <c r="N11" s="212"/>
    </row>
    <row r="12" spans="1:14">
      <c r="C12" s="925">
        <v>7</v>
      </c>
      <c r="D12" s="921">
        <v>4.4745709411764709</v>
      </c>
      <c r="E12" s="921">
        <v>4.8161772941176473</v>
      </c>
      <c r="F12" s="928">
        <v>4.176024411764705</v>
      </c>
      <c r="G12" s="927">
        <v>4.3252399411764699</v>
      </c>
      <c r="H12" s="931">
        <v>4.7140003529411771</v>
      </c>
      <c r="I12" s="927">
        <v>5.1852182352941174</v>
      </c>
      <c r="J12" s="929">
        <v>5.2618731176470588</v>
      </c>
      <c r="K12" s="927">
        <v>4.0745968823529415</v>
      </c>
      <c r="L12" s="921">
        <v>3.696104941176471</v>
      </c>
      <c r="N12" s="212"/>
    </row>
    <row r="13" spans="1:14">
      <c r="C13" s="925">
        <v>8</v>
      </c>
      <c r="D13" s="921">
        <v>4.6500862352941175</v>
      </c>
      <c r="E13" s="921">
        <v>4.7997521764705882</v>
      </c>
      <c r="F13" s="928">
        <v>4.1518948823529405</v>
      </c>
      <c r="G13" s="927">
        <v>4.5042117058823532</v>
      </c>
      <c r="H13" s="931">
        <v>4.519399529411765</v>
      </c>
      <c r="I13" s="927">
        <v>5.2441051764705877</v>
      </c>
      <c r="J13" s="929">
        <v>5.222119882352942</v>
      </c>
      <c r="K13" s="927">
        <v>4.0773398823529412</v>
      </c>
      <c r="L13" s="921">
        <v>3.8164329411764708</v>
      </c>
    </row>
    <row r="14" spans="1:14">
      <c r="C14" s="925">
        <v>9</v>
      </c>
      <c r="D14" s="921">
        <v>4.7626562941176473</v>
      </c>
      <c r="E14" s="921">
        <v>4.8115546470588235</v>
      </c>
      <c r="F14" s="928">
        <v>4.0530291176470588</v>
      </c>
      <c r="G14" s="927">
        <v>4.6150581176470595</v>
      </c>
      <c r="H14" s="931">
        <v>4.2189236470588227</v>
      </c>
      <c r="I14" s="927">
        <v>5.2432861764705887</v>
      </c>
      <c r="J14" s="929">
        <v>5.1699065294117652</v>
      </c>
      <c r="K14" s="927">
        <v>4.1345612941176482</v>
      </c>
      <c r="L14" s="921">
        <v>3.7931614117647054</v>
      </c>
    </row>
    <row r="15" spans="1:14">
      <c r="C15" s="925">
        <v>10</v>
      </c>
      <c r="D15" s="921">
        <v>4.8005857058823533</v>
      </c>
      <c r="E15" s="921">
        <v>4.8927212941176466</v>
      </c>
      <c r="F15" s="928">
        <v>4.1972931764705885</v>
      </c>
      <c r="G15" s="927">
        <v>4.4751054705882352</v>
      </c>
      <c r="H15" s="931">
        <v>4.4313275882352938</v>
      </c>
      <c r="I15" s="927">
        <v>5.2762098235294115</v>
      </c>
      <c r="J15" s="921">
        <v>5.0817214117647067</v>
      </c>
      <c r="K15" s="927">
        <v>4.1901469999999996</v>
      </c>
      <c r="L15" s="921">
        <v>3.7168774117647057</v>
      </c>
    </row>
    <row r="16" spans="1:14">
      <c r="C16" s="925">
        <v>11</v>
      </c>
      <c r="D16" s="921">
        <v>4.6466129411764703</v>
      </c>
      <c r="E16" s="921">
        <v>4.9704215294117651</v>
      </c>
      <c r="F16" s="928">
        <v>4.3415710000000001</v>
      </c>
      <c r="G16" s="927">
        <v>4.3201102941176472</v>
      </c>
      <c r="H16" s="931">
        <v>4.6312247647058822</v>
      </c>
      <c r="I16" s="927">
        <v>5.3101941176470593</v>
      </c>
      <c r="J16" s="929">
        <v>5.0708105882352941</v>
      </c>
      <c r="K16" s="927">
        <v>4.2618756470588233</v>
      </c>
      <c r="L16" s="921">
        <v>3.6761468823529411</v>
      </c>
    </row>
    <row r="17" spans="3:17">
      <c r="C17" s="925">
        <v>12</v>
      </c>
      <c r="D17" s="921">
        <v>4.5693524117647053</v>
      </c>
      <c r="E17" s="921">
        <v>5.035472764705883</v>
      </c>
      <c r="F17" s="928">
        <v>4.3140882352941183</v>
      </c>
      <c r="G17" s="927">
        <v>4.3104727058823524</v>
      </c>
      <c r="H17" s="931">
        <v>4.992735647058824</v>
      </c>
      <c r="I17" s="927">
        <v>5.3284231764705883</v>
      </c>
      <c r="J17" s="929">
        <v>5.1349327058823526</v>
      </c>
      <c r="K17" s="927">
        <v>4.3290703529411765</v>
      </c>
      <c r="L17" s="921">
        <v>3.7129131764705878</v>
      </c>
    </row>
    <row r="18" spans="3:17">
      <c r="C18" s="925">
        <v>13</v>
      </c>
      <c r="D18" s="921">
        <v>4.5735858235294113</v>
      </c>
      <c r="E18" s="921">
        <v>5.2143527647058825</v>
      </c>
      <c r="F18" s="928">
        <v>4.2176075882352944</v>
      </c>
      <c r="G18" s="927">
        <v>4.4293722352941174</v>
      </c>
      <c r="H18" s="931">
        <v>4.9264211176470587</v>
      </c>
      <c r="I18" s="927">
        <v>5.332548000000001</v>
      </c>
      <c r="J18" s="929">
        <v>5.2204772941176483</v>
      </c>
      <c r="K18" s="927">
        <v>4.3641848823529417</v>
      </c>
      <c r="L18" s="921">
        <v>3.6685418823529412</v>
      </c>
    </row>
    <row r="19" spans="3:17">
      <c r="C19" s="925">
        <v>14</v>
      </c>
      <c r="D19" s="921">
        <v>4.582324117647059</v>
      </c>
      <c r="E19" s="921">
        <v>5.3884128235294124</v>
      </c>
      <c r="F19" s="928">
        <v>4.1240442941176472</v>
      </c>
      <c r="G19" s="927">
        <v>4.3988382941176472</v>
      </c>
      <c r="H19" s="931">
        <v>4.9788179999999995</v>
      </c>
      <c r="I19" s="927">
        <v>5.367071411764706</v>
      </c>
      <c r="J19" s="929">
        <v>5.1454130000000005</v>
      </c>
      <c r="K19" s="927">
        <v>4.4310974117647053</v>
      </c>
      <c r="L19" s="921">
        <v>3.6684875882352941</v>
      </c>
    </row>
    <row r="20" spans="3:17">
      <c r="C20" s="925">
        <v>15</v>
      </c>
      <c r="D20" s="921">
        <v>4.5732799411764713</v>
      </c>
      <c r="E20" s="921">
        <v>5.4388046470588245</v>
      </c>
      <c r="F20" s="928">
        <v>4.0957287647058829</v>
      </c>
      <c r="G20" s="927">
        <v>4.4002231764705888</v>
      </c>
      <c r="H20" s="931">
        <v>5.0855304117647053</v>
      </c>
      <c r="I20" s="927">
        <v>5.3726828235294111</v>
      </c>
      <c r="J20" s="929">
        <v>5.2158133529411774</v>
      </c>
      <c r="K20" s="927">
        <v>4.5610240000000006</v>
      </c>
      <c r="L20" s="921">
        <v>3.6167315294117648</v>
      </c>
    </row>
    <row r="21" spans="3:17">
      <c r="C21" s="925">
        <v>16</v>
      </c>
      <c r="D21" s="921">
        <v>4.5599411764705886</v>
      </c>
      <c r="E21" s="921">
        <v>5.4806057647058823</v>
      </c>
      <c r="F21" s="928">
        <v>4.0998818823529408</v>
      </c>
      <c r="G21" s="927">
        <v>4.4906175294117645</v>
      </c>
      <c r="H21" s="931">
        <v>5.0787046470588235</v>
      </c>
      <c r="I21" s="927">
        <v>5.3288177647058816</v>
      </c>
      <c r="J21" s="929">
        <v>5.2989881176470588</v>
      </c>
      <c r="K21" s="927">
        <v>4.5383741764705885</v>
      </c>
      <c r="L21" s="921">
        <v>3.5457943529411766</v>
      </c>
    </row>
    <row r="22" spans="3:17">
      <c r="C22" s="925">
        <v>17</v>
      </c>
      <c r="D22" s="921">
        <v>4.4682108823529418</v>
      </c>
      <c r="E22" s="921">
        <v>5.5276053529411762</v>
      </c>
      <c r="F22" s="928">
        <v>4.1454942941176469</v>
      </c>
      <c r="G22" s="927">
        <v>4.5089651176470591</v>
      </c>
      <c r="H22" s="931">
        <v>5.0819294117647065</v>
      </c>
      <c r="I22" s="927">
        <v>5.3079458823529411</v>
      </c>
      <c r="J22" s="929">
        <v>5.2741359411764703</v>
      </c>
      <c r="K22" s="927">
        <v>4.5450424117647064</v>
      </c>
      <c r="L22" s="921">
        <v>3.4883465882352938</v>
      </c>
      <c r="O22" s="10"/>
      <c r="P22" s="10"/>
      <c r="Q22" s="10"/>
    </row>
    <row r="23" spans="3:17">
      <c r="C23" s="925">
        <v>18</v>
      </c>
      <c r="D23" s="921">
        <v>4.4682108823529418</v>
      </c>
      <c r="E23" s="921">
        <v>5.587069647058823</v>
      </c>
      <c r="F23" s="928">
        <v>4.3256314705882364</v>
      </c>
      <c r="G23" s="927">
        <v>4.345099352941177</v>
      </c>
      <c r="H23" s="931">
        <v>5.1545175882352945</v>
      </c>
      <c r="I23" s="927">
        <v>5.2124463529411758</v>
      </c>
      <c r="J23" s="929">
        <v>5.2495215882352939</v>
      </c>
      <c r="K23" s="927">
        <v>4.5455670000000001</v>
      </c>
      <c r="L23" s="921">
        <v>3.5456215294117648</v>
      </c>
    </row>
    <row r="24" spans="3:17">
      <c r="C24" s="925">
        <v>19</v>
      </c>
      <c r="D24" s="921">
        <v>4.3433795294117648</v>
      </c>
      <c r="E24" s="921">
        <v>5.5706024705882351</v>
      </c>
      <c r="F24" s="928">
        <v>4.4820627647058817</v>
      </c>
      <c r="G24" s="927">
        <v>4.1490715882352944</v>
      </c>
      <c r="H24" s="931">
        <v>5.1489084705882355</v>
      </c>
      <c r="I24" s="927">
        <v>5.1097111764705891</v>
      </c>
      <c r="J24" s="929">
        <v>5.2018949411764703</v>
      </c>
      <c r="K24" s="927">
        <v>4.544665411764707</v>
      </c>
      <c r="L24" s="921">
        <v>3.7021140000000003</v>
      </c>
      <c r="N24" s="212"/>
    </row>
    <row r="25" spans="3:17">
      <c r="C25" s="925">
        <v>20</v>
      </c>
      <c r="D25" s="921">
        <v>4.4242479411764704</v>
      </c>
      <c r="E25" s="921">
        <v>5.5917022352941173</v>
      </c>
      <c r="F25" s="928">
        <v>4.6219909411764712</v>
      </c>
      <c r="G25" s="927">
        <v>4.1668257647058828</v>
      </c>
      <c r="H25" s="931">
        <v>5.0604541764705884</v>
      </c>
      <c r="I25" s="927">
        <v>5.0874857647058827</v>
      </c>
      <c r="J25" s="929">
        <v>5.226873294117647</v>
      </c>
      <c r="K25" s="927">
        <v>4.4355847058823539</v>
      </c>
      <c r="L25" s="921">
        <v>3.8818015294117649</v>
      </c>
      <c r="N25" s="212"/>
    </row>
    <row r="26" spans="3:17">
      <c r="C26" s="925">
        <v>21</v>
      </c>
      <c r="D26" s="921">
        <v>4.5933075882352945</v>
      </c>
      <c r="E26" s="921">
        <v>5.6582438823529415</v>
      </c>
      <c r="F26" s="928">
        <v>4.6591594705882349</v>
      </c>
      <c r="G26" s="927">
        <v>4.2700098235294117</v>
      </c>
      <c r="H26" s="931">
        <v>5.0797041176470588</v>
      </c>
      <c r="I26" s="927">
        <v>5.1678670588235294</v>
      </c>
      <c r="J26" s="929">
        <v>5.4091371176470586</v>
      </c>
      <c r="K26" s="927">
        <v>4.3779755882352935</v>
      </c>
      <c r="L26" s="921">
        <v>4.0563326470588246</v>
      </c>
      <c r="N26" s="212"/>
    </row>
    <row r="27" spans="3:17">
      <c r="C27" s="925">
        <v>22</v>
      </c>
      <c r="D27" s="921">
        <v>4.6715033529411762</v>
      </c>
      <c r="E27" s="921">
        <v>5.6638499411764718</v>
      </c>
      <c r="F27" s="928">
        <v>4.8499999999999996</v>
      </c>
      <c r="G27" s="927">
        <v>4.3735035882352937</v>
      </c>
      <c r="H27" s="931">
        <v>5.2136102352941167</v>
      </c>
      <c r="I27" s="927">
        <v>5.2343177058823533</v>
      </c>
      <c r="J27" s="929">
        <v>5.5912602352941176</v>
      </c>
      <c r="K27" s="927">
        <v>4.4045781764705882</v>
      </c>
      <c r="L27" s="921">
        <v>4.2532925882352934</v>
      </c>
      <c r="N27" s="212"/>
    </row>
    <row r="28" spans="3:17">
      <c r="C28" s="925">
        <v>23</v>
      </c>
      <c r="D28" s="921">
        <v>4.6776630588235291</v>
      </c>
      <c r="E28" s="921">
        <v>5.6969899999999996</v>
      </c>
      <c r="F28" s="928">
        <v>4.9000000000000004</v>
      </c>
      <c r="G28" s="927">
        <v>4.3741115294117652</v>
      </c>
      <c r="H28" s="931">
        <v>5.1735518823529407</v>
      </c>
      <c r="I28" s="927">
        <v>5.41</v>
      </c>
      <c r="J28" s="929">
        <v>5.6673117647058824</v>
      </c>
      <c r="K28" s="927">
        <v>4.528163823529411</v>
      </c>
      <c r="L28" s="921">
        <v>4.3644104705882345</v>
      </c>
      <c r="N28" s="212"/>
    </row>
    <row r="29" spans="3:17">
      <c r="C29" s="925">
        <v>24</v>
      </c>
      <c r="D29" s="921">
        <v>4.6900857058823533</v>
      </c>
      <c r="E29" s="921">
        <v>5.7238701764705882</v>
      </c>
      <c r="F29" s="928">
        <v>4.9068377647058821</v>
      </c>
      <c r="G29" s="927">
        <v>4.5010511764705878</v>
      </c>
      <c r="H29" s="931">
        <v>5.2663978823529414</v>
      </c>
      <c r="I29" s="927">
        <v>5.5554742941176469</v>
      </c>
      <c r="J29" s="929">
        <v>5.7565269411764701</v>
      </c>
      <c r="K29" s="927">
        <v>4.6662521176470593</v>
      </c>
      <c r="L29" s="921">
        <v>4.5111017058823526</v>
      </c>
      <c r="N29" s="932"/>
    </row>
    <row r="30" spans="3:17">
      <c r="C30" s="925">
        <v>25</v>
      </c>
      <c r="D30" s="921">
        <v>4.6754056470588239</v>
      </c>
      <c r="E30" s="921">
        <v>5.7420219999999995</v>
      </c>
      <c r="F30" s="928">
        <v>5.1032104117647057</v>
      </c>
      <c r="G30" s="927">
        <v>4.6116804117647066</v>
      </c>
      <c r="H30" s="931">
        <v>5.3510569411764708</v>
      </c>
      <c r="I30" s="927">
        <v>5.6646077647058828</v>
      </c>
      <c r="J30" s="929">
        <v>5.5826014705882354</v>
      </c>
      <c r="K30" s="927">
        <v>4.727622823529412</v>
      </c>
      <c r="L30" s="921">
        <v>4.4481725294117647</v>
      </c>
      <c r="N30" s="932"/>
    </row>
    <row r="31" spans="3:17">
      <c r="C31" s="925">
        <v>26</v>
      </c>
      <c r="D31" s="921">
        <v>4.6873687058823537</v>
      </c>
      <c r="E31" s="921">
        <v>5.7321985882352946</v>
      </c>
      <c r="F31" s="928">
        <v>5.2261567647058822</v>
      </c>
      <c r="G31" s="927">
        <v>4.4571096470588234</v>
      </c>
      <c r="H31" s="931">
        <v>5.4953072352941179</v>
      </c>
      <c r="I31" s="927">
        <v>5.7524655882352933</v>
      </c>
      <c r="J31" s="929">
        <v>5.5287027058823526</v>
      </c>
      <c r="K31" s="927">
        <v>4.7728872941176466</v>
      </c>
      <c r="L31" s="921">
        <v>4.3169375294117645</v>
      </c>
      <c r="N31" s="932"/>
    </row>
    <row r="32" spans="3:17">
      <c r="C32" s="933">
        <v>27</v>
      </c>
      <c r="D32" s="921">
        <v>4.7102532941176465</v>
      </c>
      <c r="E32" s="921">
        <v>5.7150554117647063</v>
      </c>
      <c r="F32" s="928">
        <v>5.3463555294117651</v>
      </c>
      <c r="G32" s="927">
        <v>4.3126314705882356</v>
      </c>
      <c r="H32" s="931">
        <v>5.5707301764705877</v>
      </c>
      <c r="I32" s="927">
        <v>5.7088345294117655</v>
      </c>
      <c r="J32" s="929">
        <v>5.5858667647058828</v>
      </c>
      <c r="K32" s="927">
        <v>4.7790538823529412</v>
      </c>
      <c r="L32" s="921">
        <v>4.2949736470588231</v>
      </c>
      <c r="N32" s="932"/>
    </row>
    <row r="33" spans="2:14">
      <c r="C33" s="933">
        <v>28</v>
      </c>
      <c r="D33" s="921">
        <v>4.7197165294117651</v>
      </c>
      <c r="E33" s="921">
        <v>5.5602529411764712</v>
      </c>
      <c r="F33" s="928">
        <v>5.4125767647058822</v>
      </c>
      <c r="G33" s="927">
        <v>4.3861281176470595</v>
      </c>
      <c r="H33" s="931">
        <v>5.46895394117647</v>
      </c>
      <c r="I33" s="927">
        <v>5.6732084117647066</v>
      </c>
      <c r="J33" s="929">
        <v>5.5403927647058824</v>
      </c>
      <c r="K33" s="927">
        <v>4.7348202352941176</v>
      </c>
      <c r="L33" s="921">
        <v>4.3604882941176468</v>
      </c>
      <c r="N33" s="932"/>
    </row>
    <row r="34" spans="2:14">
      <c r="C34" s="933">
        <v>29</v>
      </c>
      <c r="D34" s="921">
        <v>4.6956841176470592</v>
      </c>
      <c r="E34" s="921">
        <v>5.4133682352941186</v>
      </c>
      <c r="F34" s="928">
        <v>5.3897434117647061</v>
      </c>
      <c r="G34" s="927">
        <v>4.4395527647058826</v>
      </c>
      <c r="H34" s="931">
        <v>5.2411312352941177</v>
      </c>
      <c r="I34" s="927">
        <v>5.8296909411764704</v>
      </c>
      <c r="J34" s="929">
        <v>5.4629716470588248</v>
      </c>
      <c r="K34" s="927">
        <v>4.7025244117647054</v>
      </c>
      <c r="L34" s="921">
        <v>4.3639891176470593</v>
      </c>
    </row>
    <row r="35" spans="2:14">
      <c r="C35" s="933">
        <v>30</v>
      </c>
      <c r="D35" s="921">
        <v>4.6217661176470584</v>
      </c>
      <c r="E35" s="921">
        <v>5.4209105294117643</v>
      </c>
      <c r="F35" s="928">
        <v>5.3571623529411765</v>
      </c>
      <c r="G35" s="927">
        <v>4.3718005882352946</v>
      </c>
      <c r="H35" s="931">
        <v>5.1181328823529419</v>
      </c>
      <c r="I35" s="927">
        <v>5.9092777058823529</v>
      </c>
      <c r="J35" s="929">
        <v>5.4476324117647064</v>
      </c>
      <c r="K35" s="927">
        <v>4.6775445294117644</v>
      </c>
      <c r="L35" s="921">
        <v>4.3757174117647057</v>
      </c>
    </row>
    <row r="36" spans="2:14">
      <c r="C36" s="933">
        <v>31</v>
      </c>
      <c r="D36" s="921">
        <v>4.5724402941176479</v>
      </c>
      <c r="E36" s="921">
        <v>5.4732439411764711</v>
      </c>
      <c r="F36" s="928">
        <v>5.341501941176471</v>
      </c>
      <c r="G36" s="927">
        <v>4.3706604117647059</v>
      </c>
      <c r="H36" s="931">
        <v>5.1129535294117652</v>
      </c>
      <c r="I36" s="927">
        <v>5.9283900000000003</v>
      </c>
      <c r="J36" s="929">
        <v>5.5859761176470588</v>
      </c>
      <c r="K36" s="927">
        <v>4.6862614117647059</v>
      </c>
      <c r="L36" s="921">
        <v>4.450959882352941</v>
      </c>
    </row>
    <row r="37" spans="2:14">
      <c r="B37" s="10"/>
      <c r="C37" s="933">
        <v>32</v>
      </c>
      <c r="D37" s="921">
        <v>4.7009934705882364</v>
      </c>
      <c r="E37" s="921">
        <v>5.5027325294117642</v>
      </c>
      <c r="F37" s="928">
        <v>5.3134624705882354</v>
      </c>
      <c r="G37" s="927">
        <v>4.385517882352941</v>
      </c>
      <c r="H37" s="931">
        <v>5.1447102352941183</v>
      </c>
      <c r="I37" s="927">
        <v>5.902471823529412</v>
      </c>
      <c r="J37" s="929">
        <v>5.5912350000000002</v>
      </c>
      <c r="K37" s="927">
        <v>4.7292310000000004</v>
      </c>
      <c r="L37" s="921">
        <v>4.5183625882352931</v>
      </c>
    </row>
    <row r="38" spans="2:14">
      <c r="B38" s="10"/>
      <c r="C38" s="933">
        <v>33</v>
      </c>
      <c r="D38" s="921">
        <v>4.9134601176470589</v>
      </c>
      <c r="E38" s="921">
        <v>5.514854647058824</v>
      </c>
      <c r="F38" s="928">
        <v>5.3037262352941177</v>
      </c>
      <c r="G38" s="927">
        <v>4.361428882352941</v>
      </c>
      <c r="H38" s="931">
        <v>5.1303735294117647</v>
      </c>
      <c r="I38" s="927">
        <v>5.9220368235294121</v>
      </c>
      <c r="J38" s="929">
        <v>5.6643577058823533</v>
      </c>
      <c r="K38" s="934">
        <v>4.7572727647058821</v>
      </c>
      <c r="L38" s="921">
        <v>4.5716465294117645</v>
      </c>
    </row>
    <row r="39" spans="2:14">
      <c r="B39" s="10"/>
      <c r="C39" s="933">
        <v>34</v>
      </c>
      <c r="D39" s="921">
        <v>5.0109310588235294</v>
      </c>
      <c r="E39" s="921">
        <v>5.51779111764706</v>
      </c>
      <c r="F39" s="928">
        <v>5.298450529411765</v>
      </c>
      <c r="G39" s="927">
        <v>4.3522761176470581</v>
      </c>
      <c r="H39" s="931">
        <v>5.1243874117647055</v>
      </c>
      <c r="I39" s="927">
        <v>6.0421797647058817</v>
      </c>
      <c r="J39" s="929">
        <v>5.7659710588235296</v>
      </c>
      <c r="K39" s="934">
        <v>4.8104595882352941</v>
      </c>
      <c r="L39" s="921">
        <v>4.5161717058823534</v>
      </c>
    </row>
    <row r="40" spans="2:14">
      <c r="B40" s="10"/>
      <c r="C40" s="933">
        <v>35</v>
      </c>
      <c r="D40" s="921">
        <v>5.0182102941176474</v>
      </c>
      <c r="E40" s="921">
        <v>5.5389451764705884</v>
      </c>
      <c r="F40" s="928">
        <v>5.3124171176470592</v>
      </c>
      <c r="G40" s="927">
        <v>4.3771619411764702</v>
      </c>
      <c r="H40" s="931">
        <v>5.1091827647058814</v>
      </c>
      <c r="I40" s="927">
        <v>6.1975037647058828</v>
      </c>
      <c r="J40" s="929">
        <v>5.9204791176470586</v>
      </c>
      <c r="K40" s="927">
        <v>4.8542726470588242</v>
      </c>
      <c r="L40" s="921">
        <v>4.3678424705882355</v>
      </c>
    </row>
    <row r="41" spans="2:14">
      <c r="B41" s="10"/>
      <c r="C41" s="925">
        <v>36</v>
      </c>
      <c r="D41" s="921">
        <v>4.9374642352941169</v>
      </c>
      <c r="E41" s="921">
        <v>5.5461708823529419</v>
      </c>
      <c r="F41" s="928">
        <v>5.3213427647058822</v>
      </c>
      <c r="G41" s="927">
        <v>4.5368524117647056</v>
      </c>
      <c r="H41" s="931">
        <v>5.1041578823529408</v>
      </c>
      <c r="I41" s="927">
        <v>6.2338884705882354</v>
      </c>
      <c r="J41" s="929">
        <v>5.9248440588235303</v>
      </c>
      <c r="K41" s="927">
        <v>4.933885411764706</v>
      </c>
      <c r="L41" s="921">
        <v>4.2758231176470591</v>
      </c>
    </row>
    <row r="42" spans="2:14">
      <c r="C42" s="925">
        <v>37</v>
      </c>
      <c r="D42" s="921">
        <v>4.7522272352941171</v>
      </c>
      <c r="E42" s="921">
        <v>5.4646884117647057</v>
      </c>
      <c r="F42" s="928">
        <v>5.3778430588235295</v>
      </c>
      <c r="G42" s="927">
        <v>4.6888912352941183</v>
      </c>
      <c r="H42" s="931">
        <v>5.0463950588235296</v>
      </c>
      <c r="I42" s="927">
        <v>6.0484679411764706</v>
      </c>
      <c r="J42" s="929">
        <v>5.898568</v>
      </c>
      <c r="K42" s="927">
        <v>4.9897869411764706</v>
      </c>
      <c r="L42" s="921">
        <v>4.2743021176470597</v>
      </c>
    </row>
    <row r="43" spans="2:14">
      <c r="C43" s="925">
        <v>38</v>
      </c>
      <c r="D43" s="921">
        <v>4.6246849999999995</v>
      </c>
      <c r="E43" s="921">
        <v>5.2313238823529415</v>
      </c>
      <c r="F43" s="928">
        <v>5.4984738823529415</v>
      </c>
      <c r="G43" s="927">
        <v>4.7300000000000004</v>
      </c>
      <c r="H43" s="931">
        <v>4.8863199411764704</v>
      </c>
      <c r="I43" s="927">
        <v>5.9260262941176469</v>
      </c>
      <c r="J43" s="929">
        <v>5.9632185294117654</v>
      </c>
      <c r="K43" s="927">
        <v>5.0368186470588245</v>
      </c>
      <c r="L43" s="921">
        <v>4.2175089411764715</v>
      </c>
    </row>
    <row r="44" spans="2:14">
      <c r="C44" s="925">
        <v>39</v>
      </c>
      <c r="D44" s="921">
        <v>4.5462200588235291</v>
      </c>
      <c r="E44" s="921">
        <v>5.0964182941176466</v>
      </c>
      <c r="F44" s="928">
        <v>5.4467851176470594</v>
      </c>
      <c r="G44" s="927">
        <v>4.640264352941176</v>
      </c>
      <c r="H44" s="931">
        <v>4.6491051176470588</v>
      </c>
      <c r="I44" s="927">
        <v>5.7930209999999995</v>
      </c>
      <c r="J44" s="929">
        <v>6.0404943529411765</v>
      </c>
      <c r="K44" s="927">
        <v>5.0571873529411766</v>
      </c>
      <c r="L44" s="921">
        <v>4.0862953529411765</v>
      </c>
    </row>
    <row r="45" spans="2:14">
      <c r="C45" s="925">
        <v>40</v>
      </c>
      <c r="D45" s="925"/>
      <c r="E45" s="921">
        <v>4.9290539999999989</v>
      </c>
      <c r="F45" s="928">
        <v>5.2671006470588244</v>
      </c>
      <c r="G45" s="927">
        <v>4.4546992941176464</v>
      </c>
      <c r="H45" s="931">
        <v>4.5869972352941177</v>
      </c>
      <c r="I45" s="935">
        <v>5.76</v>
      </c>
      <c r="J45" s="929">
        <v>6.082682411764706</v>
      </c>
      <c r="K45" s="927">
        <v>5.0998426470588241</v>
      </c>
      <c r="L45" s="921">
        <v>3.9596325294117642</v>
      </c>
    </row>
    <row r="46" spans="2:14">
      <c r="C46" s="925">
        <v>41</v>
      </c>
      <c r="D46" s="925"/>
      <c r="E46" s="921">
        <v>4.8453362941176472</v>
      </c>
      <c r="F46" s="928">
        <v>5.0930061764705892</v>
      </c>
      <c r="G46" s="927">
        <v>4.438794176470588</v>
      </c>
      <c r="H46" s="931">
        <v>4.5546088823529418</v>
      </c>
      <c r="I46" s="927">
        <v>5.7762425882352932</v>
      </c>
      <c r="J46" s="929">
        <v>6.047139647058823</v>
      </c>
      <c r="K46" s="927">
        <v>5.1074881764705884</v>
      </c>
      <c r="L46" s="921">
        <v>3.8361914117647062</v>
      </c>
    </row>
    <row r="47" spans="2:14">
      <c r="C47" s="925">
        <v>42</v>
      </c>
      <c r="D47" s="925"/>
      <c r="E47" s="921">
        <v>4.8401240588235295</v>
      </c>
      <c r="F47" s="928">
        <v>4.9529013529411765</v>
      </c>
      <c r="G47" s="927">
        <v>4.4076171176470584</v>
      </c>
      <c r="H47" s="931">
        <v>4.6046588823529406</v>
      </c>
      <c r="I47" s="927">
        <v>5.7626331176470593</v>
      </c>
      <c r="J47" s="929">
        <v>5.996251529411766</v>
      </c>
      <c r="K47" s="927">
        <v>5.0531351764705885</v>
      </c>
      <c r="L47" s="921">
        <v>3.7983071176470591</v>
      </c>
    </row>
    <row r="48" spans="2:14">
      <c r="C48" s="925">
        <v>43</v>
      </c>
      <c r="D48" s="925"/>
      <c r="E48" s="921">
        <v>4.7828322941176475</v>
      </c>
      <c r="F48" s="928">
        <v>4.8847538235294117</v>
      </c>
      <c r="G48" s="927">
        <v>4.3858604705882351</v>
      </c>
      <c r="H48" s="931">
        <v>4.6015136470588232</v>
      </c>
      <c r="I48" s="927">
        <v>5.6949122941176471</v>
      </c>
      <c r="J48" s="929">
        <v>5.8355623529411762</v>
      </c>
      <c r="K48" s="927">
        <v>5.0789715294117643</v>
      </c>
      <c r="L48" s="921">
        <v>3.7951091176470588</v>
      </c>
    </row>
    <row r="49" spans="3:38">
      <c r="C49" s="925">
        <v>44</v>
      </c>
      <c r="D49" s="925"/>
      <c r="E49" s="921">
        <v>4.6667422941176468</v>
      </c>
      <c r="F49" s="928">
        <v>4.8982539411764714</v>
      </c>
      <c r="G49" s="927">
        <v>4.318431764705883</v>
      </c>
      <c r="H49" s="931">
        <v>4.5730459411764706</v>
      </c>
      <c r="I49" s="927">
        <v>5.5491478823529414</v>
      </c>
      <c r="J49" s="929">
        <v>5.7002193529411764</v>
      </c>
      <c r="K49" s="927">
        <v>5.0967685294117651</v>
      </c>
      <c r="L49" s="921">
        <v>3.8271097647058823</v>
      </c>
    </row>
    <row r="50" spans="3:38">
      <c r="C50" s="925">
        <v>45</v>
      </c>
      <c r="D50" s="925"/>
      <c r="E50" s="921">
        <v>4.6526518235294114</v>
      </c>
      <c r="F50" s="928">
        <v>4.8859406470588231</v>
      </c>
      <c r="G50" s="927">
        <v>4.1601758823529407</v>
      </c>
      <c r="H50" s="931">
        <v>4.5089177058823537</v>
      </c>
      <c r="I50" s="927">
        <v>5.3265947647058818</v>
      </c>
      <c r="J50" s="929">
        <v>5.7281907647058823</v>
      </c>
      <c r="K50" s="927">
        <v>5.1163151764705876</v>
      </c>
      <c r="L50" s="921">
        <v>3.8102067058823534</v>
      </c>
    </row>
    <row r="51" spans="3:38">
      <c r="C51" s="925">
        <v>46</v>
      </c>
      <c r="D51" s="925"/>
      <c r="E51" s="921">
        <v>4.6280596470588238</v>
      </c>
      <c r="F51" s="928">
        <v>4.907833411764706</v>
      </c>
      <c r="G51" s="927">
        <v>3.9537894117647059</v>
      </c>
      <c r="H51" s="931">
        <v>4.4577252352941175</v>
      </c>
      <c r="I51" s="927">
        <v>5.2978578823529414</v>
      </c>
      <c r="J51" s="929">
        <v>5.7381931176470591</v>
      </c>
      <c r="K51" s="927">
        <v>5.1769617058823529</v>
      </c>
      <c r="L51" s="921">
        <v>3.8272435882352944</v>
      </c>
    </row>
    <row r="52" spans="3:38">
      <c r="C52" s="925">
        <v>47</v>
      </c>
      <c r="D52" s="925"/>
      <c r="E52" s="921">
        <v>4.6337238235294116</v>
      </c>
      <c r="F52" s="928">
        <v>5.0226777058823533</v>
      </c>
      <c r="G52" s="927">
        <v>3.8245089999999999</v>
      </c>
      <c r="H52" s="931">
        <v>4.413155117647058</v>
      </c>
      <c r="I52" s="927">
        <v>5.2754068823529412</v>
      </c>
      <c r="J52" s="929">
        <v>5.6960861176470585</v>
      </c>
      <c r="K52" s="927">
        <v>5.2419379999999993</v>
      </c>
      <c r="L52" s="921">
        <v>3.8190329411764705</v>
      </c>
    </row>
    <row r="53" spans="3:38">
      <c r="C53" s="925">
        <v>48</v>
      </c>
      <c r="D53" s="925"/>
      <c r="E53" s="921">
        <v>4.6336741176470593</v>
      </c>
      <c r="F53" s="928">
        <v>5.0789302352941172</v>
      </c>
      <c r="G53" s="927">
        <v>3.7097794117647065</v>
      </c>
      <c r="H53" s="931">
        <v>4.3352797647058825</v>
      </c>
      <c r="I53" s="927">
        <v>5.3036704117647062</v>
      </c>
      <c r="J53" s="929">
        <v>5.5485781764705884</v>
      </c>
      <c r="K53" s="927">
        <v>5.385765411764706</v>
      </c>
      <c r="L53" s="921">
        <v>3.8422050588235295</v>
      </c>
    </row>
    <row r="54" spans="3:38">
      <c r="C54" s="925">
        <v>49</v>
      </c>
      <c r="D54" s="925"/>
      <c r="E54" s="921">
        <v>4.6438768235294123</v>
      </c>
      <c r="F54" s="928">
        <v>5.1785928235294119</v>
      </c>
      <c r="G54" s="927">
        <v>3.7403317058823533</v>
      </c>
      <c r="H54" s="931">
        <v>4.2020351176470587</v>
      </c>
      <c r="I54" s="927">
        <v>5.430207823529412</v>
      </c>
      <c r="J54" s="929">
        <v>5.3980641764705881</v>
      </c>
      <c r="K54" s="927">
        <v>5.5433598235294124</v>
      </c>
      <c r="L54" s="921">
        <v>3.8631021764705884</v>
      </c>
    </row>
    <row r="55" spans="3:38">
      <c r="C55" s="925">
        <v>50</v>
      </c>
      <c r="D55" s="925"/>
      <c r="E55" s="921">
        <v>4.5922561176470591</v>
      </c>
      <c r="F55" s="928">
        <v>5.1868967647058826</v>
      </c>
      <c r="G55" s="927">
        <v>3.8469829411764707</v>
      </c>
      <c r="H55" s="931">
        <v>4.0803750000000001</v>
      </c>
      <c r="I55" s="927">
        <v>5.3218627647058829</v>
      </c>
      <c r="J55" s="929">
        <v>5.3495053529411765</v>
      </c>
      <c r="K55" s="927">
        <v>5.6530828823529422</v>
      </c>
      <c r="L55" s="921">
        <v>3.9741604117647062</v>
      </c>
    </row>
    <row r="56" spans="3:38">
      <c r="C56" s="936">
        <v>51</v>
      </c>
      <c r="D56" s="937"/>
      <c r="E56" s="1056">
        <v>4.4381204705882356</v>
      </c>
      <c r="F56" s="928">
        <v>5.0272682352941178</v>
      </c>
      <c r="G56" s="927">
        <v>3.8825945294117647</v>
      </c>
      <c r="H56" s="931">
        <v>4.059936705882353</v>
      </c>
      <c r="I56" s="927">
        <v>5.1364254117647059</v>
      </c>
      <c r="J56" s="929">
        <v>5.2787203529411766</v>
      </c>
      <c r="K56" s="927">
        <v>5.6129021764705884</v>
      </c>
      <c r="L56" s="921">
        <v>4.0024361764705878</v>
      </c>
    </row>
    <row r="57" spans="3:38">
      <c r="C57" s="936">
        <v>52</v>
      </c>
      <c r="D57" s="938"/>
      <c r="E57" s="1057"/>
      <c r="F57" s="928">
        <v>4.8702328235294114</v>
      </c>
      <c r="G57" s="927">
        <v>3.8604624117647055</v>
      </c>
      <c r="H57" s="931">
        <v>4.0853524705882354</v>
      </c>
      <c r="I57" s="927">
        <v>5.0826283529411764</v>
      </c>
      <c r="J57" s="929">
        <v>5.24570494117647</v>
      </c>
      <c r="K57" s="927">
        <v>5.4961675294117649</v>
      </c>
      <c r="L57" s="921">
        <v>4.0593738823529417</v>
      </c>
    </row>
    <row r="58" spans="3:38" ht="13.5" thickBot="1">
      <c r="C58" s="939">
        <v>53</v>
      </c>
      <c r="D58" s="939"/>
      <c r="E58" s="940"/>
      <c r="F58" s="941"/>
      <c r="G58" s="942"/>
      <c r="H58" s="943"/>
      <c r="I58" s="943"/>
      <c r="J58" s="943"/>
      <c r="K58" s="942"/>
      <c r="L58" s="940"/>
    </row>
    <row r="60" spans="3:38">
      <c r="E60" s="944"/>
      <c r="I60" s="212"/>
    </row>
    <row r="61" spans="3:38">
      <c r="G61" s="10"/>
    </row>
    <row r="62" spans="3:38">
      <c r="G62" s="10"/>
    </row>
    <row r="63" spans="3:38">
      <c r="G63" s="10"/>
    </row>
    <row r="64" spans="3:38">
      <c r="C64" s="212"/>
      <c r="D64" s="212"/>
      <c r="E64" s="212"/>
      <c r="F64" s="212"/>
      <c r="G64" s="10"/>
      <c r="AK64" s="10"/>
      <c r="AL64" s="10"/>
    </row>
    <row r="65" spans="7:7">
      <c r="G65" s="10"/>
    </row>
    <row r="66" spans="7:7">
      <c r="G66" s="10"/>
    </row>
    <row r="118" spans="1:1">
      <c r="A118" s="932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0"/>
  <sheetViews>
    <sheetView zoomScale="75" workbookViewId="0">
      <selection activeCell="Q21" sqref="Q21:Q22"/>
    </sheetView>
  </sheetViews>
  <sheetFormatPr defaultColWidth="8.7109375" defaultRowHeight="12.75"/>
  <cols>
    <col min="1" max="1" width="15.140625" style="569" customWidth="1"/>
    <col min="2" max="2" width="15.42578125" style="569" customWidth="1"/>
    <col min="3" max="11" width="11.140625" style="569" customWidth="1"/>
    <col min="12" max="12" width="12.7109375" style="569" customWidth="1"/>
    <col min="13" max="15" width="11.140625" style="569" customWidth="1"/>
    <col min="16" max="16" width="20" style="569" customWidth="1"/>
    <col min="17" max="20" width="8.85546875" style="569" customWidth="1"/>
    <col min="21" max="21" width="8.7109375" style="569" customWidth="1"/>
    <col min="22" max="16384" width="8.7109375" style="569"/>
  </cols>
  <sheetData>
    <row r="1" spans="1:22" ht="27" customHeight="1"/>
    <row r="2" spans="1:22" ht="27.75" customHeight="1">
      <c r="U2" s="570"/>
      <c r="V2" s="571"/>
    </row>
    <row r="3" spans="1:22" ht="18.75">
      <c r="A3" s="572" t="s">
        <v>279</v>
      </c>
      <c r="B3" s="572"/>
      <c r="C3" s="573"/>
      <c r="D3" s="574"/>
      <c r="E3" s="575"/>
      <c r="F3" s="575"/>
      <c r="G3" s="575"/>
      <c r="H3" s="575"/>
      <c r="L3" s="576"/>
      <c r="M3" s="576"/>
    </row>
    <row r="4" spans="1:22" ht="15.75" customHeight="1" thickBot="1"/>
    <row r="5" spans="1:22" ht="16.5" thickBot="1">
      <c r="A5" s="1058"/>
      <c r="B5" s="1059"/>
      <c r="C5" s="663">
        <v>2017</v>
      </c>
      <c r="D5" s="578">
        <v>2017</v>
      </c>
      <c r="E5" s="577">
        <v>2017</v>
      </c>
      <c r="F5" s="577">
        <v>2017</v>
      </c>
      <c r="G5" s="577">
        <v>2017</v>
      </c>
      <c r="H5" s="578">
        <v>2017</v>
      </c>
      <c r="I5" s="578">
        <v>2018</v>
      </c>
      <c r="J5" s="578">
        <v>2018</v>
      </c>
      <c r="K5" s="578">
        <v>2018</v>
      </c>
      <c r="L5" s="578">
        <v>2018</v>
      </c>
      <c r="M5" s="577">
        <v>2018</v>
      </c>
      <c r="N5" s="578">
        <v>2018</v>
      </c>
      <c r="O5" s="578">
        <v>2018</v>
      </c>
      <c r="P5" s="579" t="s">
        <v>280</v>
      </c>
    </row>
    <row r="6" spans="1:22" ht="16.5" customHeight="1" thickBot="1">
      <c r="A6" s="1060"/>
      <c r="B6" s="1061"/>
      <c r="C6" s="664" t="s">
        <v>265</v>
      </c>
      <c r="D6" s="580" t="s">
        <v>266</v>
      </c>
      <c r="E6" s="580" t="s">
        <v>267</v>
      </c>
      <c r="F6" s="580" t="s">
        <v>268</v>
      </c>
      <c r="G6" s="580" t="s">
        <v>269</v>
      </c>
      <c r="H6" s="580" t="s">
        <v>258</v>
      </c>
      <c r="I6" s="580" t="s">
        <v>259</v>
      </c>
      <c r="J6" s="580" t="s">
        <v>260</v>
      </c>
      <c r="K6" s="580" t="s">
        <v>261</v>
      </c>
      <c r="L6" s="580" t="s">
        <v>262</v>
      </c>
      <c r="M6" s="580" t="s">
        <v>263</v>
      </c>
      <c r="N6" s="580" t="s">
        <v>264</v>
      </c>
      <c r="O6" s="580" t="s">
        <v>265</v>
      </c>
      <c r="P6" s="581" t="s">
        <v>340</v>
      </c>
    </row>
    <row r="7" spans="1:22" ht="15.95" customHeight="1">
      <c r="A7" s="582" t="s">
        <v>199</v>
      </c>
      <c r="B7" s="583" t="s">
        <v>281</v>
      </c>
      <c r="C7" s="665">
        <v>149.40649999999999</v>
      </c>
      <c r="D7" s="584">
        <v>145.07330000000002</v>
      </c>
      <c r="E7" s="584">
        <v>129.48060000000001</v>
      </c>
      <c r="F7" s="584">
        <v>123.5</v>
      </c>
      <c r="G7" s="584">
        <v>120.84840000000001</v>
      </c>
      <c r="H7" s="584">
        <v>111.5548</v>
      </c>
      <c r="I7" s="584">
        <v>117.31790000000001</v>
      </c>
      <c r="J7" s="584">
        <v>125.7774</v>
      </c>
      <c r="K7" s="584">
        <v>119.69670000000001</v>
      </c>
      <c r="L7" s="584">
        <v>116.81610000000001</v>
      </c>
      <c r="M7" s="584">
        <v>120.5</v>
      </c>
      <c r="N7" s="584">
        <v>119.2129</v>
      </c>
      <c r="O7" s="585">
        <v>125.1516</v>
      </c>
      <c r="P7" s="586">
        <v>-0.16234166518859616</v>
      </c>
      <c r="Q7" s="587"/>
      <c r="R7" s="587"/>
      <c r="S7" s="587"/>
      <c r="T7" s="587"/>
      <c r="U7" s="588"/>
    </row>
    <row r="8" spans="1:22" ht="15.95" customHeight="1">
      <c r="A8" s="582" t="s">
        <v>221</v>
      </c>
      <c r="B8" s="589" t="s">
        <v>281</v>
      </c>
      <c r="C8" s="665">
        <v>207.7466</v>
      </c>
      <c r="D8" s="584">
        <v>207.96030000000002</v>
      </c>
      <c r="E8" s="584">
        <v>199.98610000000002</v>
      </c>
      <c r="F8" s="584">
        <v>186.7936</v>
      </c>
      <c r="G8" s="584">
        <v>178.67440000000002</v>
      </c>
      <c r="H8" s="584">
        <v>185.2919</v>
      </c>
      <c r="I8" s="584">
        <v>177.577</v>
      </c>
      <c r="J8" s="584">
        <v>155.91240000000002</v>
      </c>
      <c r="K8" s="584">
        <v>146.66630000000001</v>
      </c>
      <c r="L8" s="584">
        <v>147.07650000000001</v>
      </c>
      <c r="M8" s="584">
        <v>162.96790000000001</v>
      </c>
      <c r="N8" s="584">
        <v>171.96790000000001</v>
      </c>
      <c r="O8" s="585">
        <v>171.69330000000002</v>
      </c>
      <c r="P8" s="586">
        <v>-0.17354459711976022</v>
      </c>
      <c r="Q8" s="587"/>
      <c r="R8" s="587"/>
      <c r="S8" s="587"/>
      <c r="T8" s="587"/>
      <c r="U8" s="588"/>
    </row>
    <row r="9" spans="1:22" ht="15.95" customHeight="1">
      <c r="A9" s="582"/>
      <c r="B9" s="589" t="s">
        <v>282</v>
      </c>
      <c r="C9" s="666">
        <v>406.31060000000002</v>
      </c>
      <c r="D9" s="590">
        <v>406.7287</v>
      </c>
      <c r="E9" s="590">
        <v>391.13290000000001</v>
      </c>
      <c r="F9" s="590">
        <v>365.33100000000002</v>
      </c>
      <c r="G9" s="590">
        <v>349.4513</v>
      </c>
      <c r="H9" s="590">
        <v>362.39390000000003</v>
      </c>
      <c r="I9" s="590">
        <v>347.30500000000001</v>
      </c>
      <c r="J9" s="590">
        <v>304.93350000000004</v>
      </c>
      <c r="K9" s="590">
        <v>286.85000000000002</v>
      </c>
      <c r="L9" s="590">
        <v>287.65230000000003</v>
      </c>
      <c r="M9" s="590">
        <v>318.73270000000002</v>
      </c>
      <c r="N9" s="590">
        <v>336.33480000000003</v>
      </c>
      <c r="O9" s="591">
        <v>335.79770000000002</v>
      </c>
      <c r="P9" s="592">
        <v>-0.17354432791071661</v>
      </c>
      <c r="Q9" s="587"/>
      <c r="R9" s="587"/>
      <c r="S9" s="587"/>
      <c r="T9" s="587"/>
      <c r="U9" s="588"/>
    </row>
    <row r="10" spans="1:22" ht="15.95" customHeight="1">
      <c r="A10" s="582" t="s">
        <v>283</v>
      </c>
      <c r="B10" s="593" t="s">
        <v>281</v>
      </c>
      <c r="C10" s="665">
        <v>169.63480000000001</v>
      </c>
      <c r="D10" s="584">
        <v>166.7013</v>
      </c>
      <c r="E10" s="584">
        <v>157.17000000000002</v>
      </c>
      <c r="F10" s="584">
        <v>150.96729999999999</v>
      </c>
      <c r="G10" s="584">
        <v>146.12620000000001</v>
      </c>
      <c r="H10" s="584">
        <v>139.42449999999999</v>
      </c>
      <c r="I10" s="584">
        <v>136.0044</v>
      </c>
      <c r="J10" s="584">
        <v>142.012</v>
      </c>
      <c r="K10" s="584">
        <v>139.78919999999999</v>
      </c>
      <c r="L10" s="584">
        <v>134.74379999999999</v>
      </c>
      <c r="M10" s="584">
        <v>140.50130000000001</v>
      </c>
      <c r="N10" s="584">
        <v>141.76760000000002</v>
      </c>
      <c r="O10" s="585">
        <v>144.2756</v>
      </c>
      <c r="P10" s="586">
        <v>-0.14949291065276704</v>
      </c>
      <c r="Q10" s="587"/>
      <c r="R10" s="587"/>
      <c r="S10" s="587"/>
      <c r="T10" s="587"/>
      <c r="U10" s="588"/>
    </row>
    <row r="11" spans="1:22" ht="15.95" customHeight="1">
      <c r="A11" s="582"/>
      <c r="B11" s="593" t="s">
        <v>284</v>
      </c>
      <c r="C11" s="666">
        <v>4427.4193999999998</v>
      </c>
      <c r="D11" s="590">
        <v>4346.8333000000002</v>
      </c>
      <c r="E11" s="590">
        <v>4051.6129000000001</v>
      </c>
      <c r="F11" s="590">
        <v>3857.6667000000002</v>
      </c>
      <c r="G11" s="590">
        <v>3745.7742000000003</v>
      </c>
      <c r="H11" s="590">
        <v>3550.6129000000001</v>
      </c>
      <c r="I11" s="590">
        <v>3443.3571000000002</v>
      </c>
      <c r="J11" s="590">
        <v>3610.4839000000002</v>
      </c>
      <c r="K11" s="590">
        <v>3546.0333000000001</v>
      </c>
      <c r="L11" s="590">
        <v>3451.3871000000004</v>
      </c>
      <c r="M11" s="590">
        <v>3622.5333000000001</v>
      </c>
      <c r="N11" s="590">
        <v>3666.5806000000002</v>
      </c>
      <c r="O11" s="591">
        <v>3705.0968000000003</v>
      </c>
      <c r="P11" s="594">
        <v>-0.1631475436910268</v>
      </c>
      <c r="Q11" s="587"/>
      <c r="R11" s="587"/>
      <c r="S11" s="587"/>
      <c r="T11" s="587"/>
      <c r="U11" s="588"/>
    </row>
    <row r="12" spans="1:22" ht="15.95" customHeight="1">
      <c r="A12" s="582" t="s">
        <v>201</v>
      </c>
      <c r="B12" s="589" t="s">
        <v>281</v>
      </c>
      <c r="C12" s="665">
        <v>154.58350000000002</v>
      </c>
      <c r="D12" s="584">
        <v>151.2568</v>
      </c>
      <c r="E12" s="584">
        <v>142.04920000000001</v>
      </c>
      <c r="F12" s="584">
        <v>137.19730000000001</v>
      </c>
      <c r="G12" s="584">
        <v>134.28810000000001</v>
      </c>
      <c r="H12" s="584">
        <v>126.84650000000001</v>
      </c>
      <c r="I12" s="584">
        <v>124.96430000000001</v>
      </c>
      <c r="J12" s="584">
        <v>130.2724</v>
      </c>
      <c r="K12" s="584">
        <v>127.14400000000001</v>
      </c>
      <c r="L12" s="584">
        <v>127.1384</v>
      </c>
      <c r="M12" s="584">
        <v>126.7539</v>
      </c>
      <c r="N12" s="584">
        <v>127.12740000000001</v>
      </c>
      <c r="O12" s="585">
        <v>130.0094</v>
      </c>
      <c r="P12" s="586">
        <v>-0.15896974774151196</v>
      </c>
      <c r="Q12" s="587"/>
      <c r="R12" s="587"/>
      <c r="S12" s="587"/>
      <c r="T12" s="587"/>
      <c r="U12" s="588"/>
    </row>
    <row r="13" spans="1:22" ht="15.95" customHeight="1">
      <c r="A13" s="582"/>
      <c r="B13" s="593" t="s">
        <v>285</v>
      </c>
      <c r="C13" s="666">
        <v>1149.7419</v>
      </c>
      <c r="D13" s="590">
        <v>1125.3667</v>
      </c>
      <c r="E13" s="590">
        <v>1057.2581</v>
      </c>
      <c r="F13" s="590">
        <v>1021</v>
      </c>
      <c r="G13" s="590">
        <v>999.54840000000002</v>
      </c>
      <c r="H13" s="590">
        <v>944.4516000000001</v>
      </c>
      <c r="I13" s="590">
        <v>930.42860000000007</v>
      </c>
      <c r="J13" s="590">
        <v>970.38710000000003</v>
      </c>
      <c r="K13" s="590">
        <v>947</v>
      </c>
      <c r="L13" s="590">
        <v>947</v>
      </c>
      <c r="M13" s="590">
        <v>944.2</v>
      </c>
      <c r="N13" s="590">
        <v>947.4194</v>
      </c>
      <c r="O13" s="591">
        <v>969.2903</v>
      </c>
      <c r="P13" s="592">
        <v>-0.15694965974537411</v>
      </c>
      <c r="Q13" s="587"/>
      <c r="R13" s="587"/>
      <c r="S13" s="587"/>
      <c r="T13" s="587"/>
      <c r="U13" s="588"/>
    </row>
    <row r="14" spans="1:22" ht="15.95" customHeight="1">
      <c r="A14" s="582" t="s">
        <v>197</v>
      </c>
      <c r="B14" s="589" t="s">
        <v>281</v>
      </c>
      <c r="C14" s="665">
        <v>174.73940000000002</v>
      </c>
      <c r="D14" s="584">
        <v>168.26170000000002</v>
      </c>
      <c r="E14" s="584">
        <v>154.0061</v>
      </c>
      <c r="F14" s="584">
        <v>149.32300000000001</v>
      </c>
      <c r="G14" s="584">
        <v>145.5223</v>
      </c>
      <c r="H14" s="584">
        <v>137.1129</v>
      </c>
      <c r="I14" s="584">
        <v>146.43110000000001</v>
      </c>
      <c r="J14" s="584">
        <v>152.2842</v>
      </c>
      <c r="K14" s="584">
        <v>147.90470000000002</v>
      </c>
      <c r="L14" s="584">
        <v>144.97450000000001</v>
      </c>
      <c r="M14" s="584">
        <v>148.94200000000001</v>
      </c>
      <c r="N14" s="584">
        <v>147.12610000000001</v>
      </c>
      <c r="O14" s="585">
        <v>154.2071</v>
      </c>
      <c r="P14" s="586">
        <v>-0.11750240644067689</v>
      </c>
      <c r="Q14" s="587"/>
      <c r="R14" s="587"/>
      <c r="S14" s="587"/>
      <c r="T14" s="587"/>
      <c r="U14" s="588"/>
    </row>
    <row r="15" spans="1:22" ht="15.95" customHeight="1">
      <c r="A15" s="582" t="s">
        <v>216</v>
      </c>
      <c r="B15" s="589" t="s">
        <v>281</v>
      </c>
      <c r="C15" s="665">
        <v>157.6952</v>
      </c>
      <c r="D15" s="584">
        <v>156.43700000000001</v>
      </c>
      <c r="E15" s="584">
        <v>150.82160000000002</v>
      </c>
      <c r="F15" s="584">
        <v>146.75470000000001</v>
      </c>
      <c r="G15" s="584">
        <v>146.1832</v>
      </c>
      <c r="H15" s="584">
        <v>141.49549999999999</v>
      </c>
      <c r="I15" s="584">
        <v>142.625</v>
      </c>
      <c r="J15" s="584">
        <v>145.24260000000001</v>
      </c>
      <c r="K15" s="584">
        <v>142.42570000000001</v>
      </c>
      <c r="L15" s="584">
        <v>143.5942</v>
      </c>
      <c r="M15" s="584">
        <v>146.8603</v>
      </c>
      <c r="N15" s="584">
        <v>146.0874</v>
      </c>
      <c r="O15" s="585">
        <v>146.34030000000001</v>
      </c>
      <c r="P15" s="586">
        <v>-7.2005362243111937E-2</v>
      </c>
      <c r="Q15" s="587"/>
      <c r="R15" s="587"/>
      <c r="S15" s="587"/>
      <c r="T15" s="587"/>
      <c r="U15" s="588"/>
    </row>
    <row r="16" spans="1:22" ht="15.95" customHeight="1">
      <c r="A16" s="582" t="s">
        <v>215</v>
      </c>
      <c r="B16" s="589" t="s">
        <v>281</v>
      </c>
      <c r="C16" s="665">
        <v>163.1103</v>
      </c>
      <c r="D16" s="584">
        <v>158.4753</v>
      </c>
      <c r="E16" s="584">
        <v>153.83000000000001</v>
      </c>
      <c r="F16" s="584">
        <v>149.5993</v>
      </c>
      <c r="G16" s="584">
        <v>145.61420000000001</v>
      </c>
      <c r="H16" s="584">
        <v>140.3065</v>
      </c>
      <c r="I16" s="584">
        <v>138.4461</v>
      </c>
      <c r="J16" s="584">
        <v>138.83450000000002</v>
      </c>
      <c r="K16" s="584">
        <v>139.40100000000001</v>
      </c>
      <c r="L16" s="584">
        <v>140.19900000000001</v>
      </c>
      <c r="M16" s="584">
        <v>140.66400000000002</v>
      </c>
      <c r="N16" s="584">
        <v>140.47130000000001</v>
      </c>
      <c r="O16" s="585">
        <v>137.2594</v>
      </c>
      <c r="P16" s="586">
        <v>-0.15848723225939743</v>
      </c>
      <c r="Q16" s="587"/>
      <c r="R16" s="587"/>
      <c r="S16" s="587"/>
      <c r="T16" s="587"/>
      <c r="U16" s="588"/>
    </row>
    <row r="17" spans="1:21" ht="15.95" customHeight="1">
      <c r="A17" s="582" t="s">
        <v>286</v>
      </c>
      <c r="B17" s="589" t="s">
        <v>281</v>
      </c>
      <c r="C17" s="665">
        <v>202.8</v>
      </c>
      <c r="D17" s="584">
        <v>201.994</v>
      </c>
      <c r="E17" s="584">
        <v>196.929</v>
      </c>
      <c r="F17" s="584">
        <v>194.506</v>
      </c>
      <c r="G17" s="584">
        <v>193.7</v>
      </c>
      <c r="H17" s="584">
        <v>181.80030000000002</v>
      </c>
      <c r="I17" s="584">
        <v>167.67500000000001</v>
      </c>
      <c r="J17" s="584">
        <v>159.29420000000002</v>
      </c>
      <c r="K17" s="584">
        <v>159.18800000000002</v>
      </c>
      <c r="L17" s="584">
        <v>163.06870000000001</v>
      </c>
      <c r="M17" s="584">
        <v>168.256</v>
      </c>
      <c r="N17" s="584">
        <v>173.01260000000002</v>
      </c>
      <c r="O17" s="585">
        <v>175.77</v>
      </c>
      <c r="P17" s="586">
        <v>-0.13328402366863901</v>
      </c>
      <c r="Q17" s="587"/>
      <c r="R17" s="587"/>
      <c r="S17" s="587"/>
      <c r="T17" s="587"/>
      <c r="U17" s="588"/>
    </row>
    <row r="18" spans="1:21" ht="15.95" customHeight="1">
      <c r="A18" s="582" t="s">
        <v>203</v>
      </c>
      <c r="B18" s="593" t="s">
        <v>281</v>
      </c>
      <c r="C18" s="665">
        <v>175.5061</v>
      </c>
      <c r="D18" s="584">
        <v>169.173</v>
      </c>
      <c r="E18" s="584">
        <v>144.55840000000001</v>
      </c>
      <c r="F18" s="584">
        <v>128.94130000000001</v>
      </c>
      <c r="G18" s="584">
        <v>126.51870000000001</v>
      </c>
      <c r="H18" s="584">
        <v>123.5184</v>
      </c>
      <c r="I18" s="584">
        <v>127.08320000000001</v>
      </c>
      <c r="J18" s="584">
        <v>140.0523</v>
      </c>
      <c r="K18" s="584">
        <v>140.71469999999999</v>
      </c>
      <c r="L18" s="584">
        <v>141.5865</v>
      </c>
      <c r="M18" s="584">
        <v>147.143</v>
      </c>
      <c r="N18" s="584">
        <v>151.00060000000002</v>
      </c>
      <c r="O18" s="585">
        <v>152.3058</v>
      </c>
      <c r="P18" s="586">
        <v>-0.13219084692782757</v>
      </c>
      <c r="Q18" s="587"/>
      <c r="R18" s="587"/>
      <c r="S18" s="587"/>
      <c r="T18" s="587"/>
      <c r="U18" s="588"/>
    </row>
    <row r="19" spans="1:21" ht="15.95" customHeight="1">
      <c r="A19" s="582" t="s">
        <v>207</v>
      </c>
      <c r="B19" s="589" t="s">
        <v>281</v>
      </c>
      <c r="C19" s="665">
        <v>157.22580000000002</v>
      </c>
      <c r="D19" s="584">
        <v>148.0667</v>
      </c>
      <c r="E19" s="584">
        <v>135.45160000000001</v>
      </c>
      <c r="F19" s="584">
        <v>130.16670000000002</v>
      </c>
      <c r="G19" s="584">
        <v>128.87100000000001</v>
      </c>
      <c r="H19" s="584">
        <v>124.03230000000001</v>
      </c>
      <c r="I19" s="584">
        <v>125.71430000000001</v>
      </c>
      <c r="J19" s="584">
        <v>134.03229999999999</v>
      </c>
      <c r="K19" s="584">
        <v>131.33330000000001</v>
      </c>
      <c r="L19" s="584">
        <v>130</v>
      </c>
      <c r="M19" s="584">
        <v>131.1</v>
      </c>
      <c r="N19" s="584">
        <v>132.45160000000001</v>
      </c>
      <c r="O19" s="585">
        <v>133.48390000000001</v>
      </c>
      <c r="P19" s="586">
        <v>-0.15100511493660718</v>
      </c>
      <c r="Q19" s="587"/>
      <c r="R19" s="587"/>
      <c r="S19" s="587"/>
      <c r="T19" s="587"/>
      <c r="U19" s="588"/>
    </row>
    <row r="20" spans="1:21" ht="15.95" customHeight="1">
      <c r="A20" s="582" t="s">
        <v>222</v>
      </c>
      <c r="B20" s="589" t="s">
        <v>287</v>
      </c>
      <c r="C20" s="665">
        <v>174.7139</v>
      </c>
      <c r="D20" s="584">
        <v>170.07340000000002</v>
      </c>
      <c r="E20" s="584">
        <v>155.08410000000001</v>
      </c>
      <c r="F20" s="584">
        <v>149.61960000000002</v>
      </c>
      <c r="G20" s="584">
        <v>147.8296</v>
      </c>
      <c r="H20" s="584">
        <v>140.88480000000001</v>
      </c>
      <c r="I20" s="584">
        <v>143.3826</v>
      </c>
      <c r="J20" s="584">
        <v>152.10140000000001</v>
      </c>
      <c r="K20" s="584">
        <v>148.46120000000002</v>
      </c>
      <c r="L20" s="584">
        <v>145.35580000000002</v>
      </c>
      <c r="M20" s="584">
        <v>148.2029</v>
      </c>
      <c r="N20" s="584">
        <v>148.64330000000001</v>
      </c>
      <c r="O20" s="585">
        <v>152.77460000000002</v>
      </c>
      <c r="P20" s="586">
        <v>-0.12557272203299208</v>
      </c>
      <c r="Q20" s="587"/>
      <c r="R20" s="587"/>
      <c r="S20" s="587"/>
      <c r="T20" s="587"/>
      <c r="U20" s="588"/>
    </row>
    <row r="21" spans="1:21" ht="15.95" customHeight="1">
      <c r="A21" s="582"/>
      <c r="B21" s="593" t="s">
        <v>288</v>
      </c>
      <c r="C21" s="666">
        <v>1293.8710000000001</v>
      </c>
      <c r="D21" s="590">
        <v>1268.5333000000001</v>
      </c>
      <c r="E21" s="590">
        <v>1164.2903000000001</v>
      </c>
      <c r="F21" s="590">
        <v>1129.6000000000001</v>
      </c>
      <c r="G21" s="590">
        <v>1114.5161000000001</v>
      </c>
      <c r="H21" s="590">
        <v>1047.7097000000001</v>
      </c>
      <c r="I21" s="590">
        <v>1066.5357000000001</v>
      </c>
      <c r="J21" s="590">
        <v>1131.3226</v>
      </c>
      <c r="K21" s="590">
        <v>1101.8</v>
      </c>
      <c r="L21" s="590">
        <v>1074.5806</v>
      </c>
      <c r="M21" s="590">
        <v>1094.1333</v>
      </c>
      <c r="N21" s="590">
        <v>1099.5161000000001</v>
      </c>
      <c r="O21" s="591">
        <v>1134.3226</v>
      </c>
      <c r="P21" s="592">
        <v>-0.12331090193690109</v>
      </c>
      <c r="Q21" s="587"/>
      <c r="R21" s="587"/>
      <c r="S21" s="587"/>
      <c r="T21" s="587"/>
      <c r="U21" s="588"/>
    </row>
    <row r="22" spans="1:21" ht="15.95" customHeight="1">
      <c r="A22" s="582" t="s">
        <v>198</v>
      </c>
      <c r="B22" s="589" t="s">
        <v>281</v>
      </c>
      <c r="C22" s="665">
        <v>183.06450000000001</v>
      </c>
      <c r="D22" s="584">
        <v>192.798</v>
      </c>
      <c r="E22" s="584">
        <v>167.99</v>
      </c>
      <c r="F22" s="584">
        <v>167.99</v>
      </c>
      <c r="G22" s="584">
        <v>167.99</v>
      </c>
      <c r="H22" s="584">
        <v>167.99</v>
      </c>
      <c r="I22" s="584">
        <v>167.99</v>
      </c>
      <c r="J22" s="584">
        <v>167.99</v>
      </c>
      <c r="K22" s="584">
        <v>167.99</v>
      </c>
      <c r="L22" s="584">
        <v>167.99</v>
      </c>
      <c r="M22" s="584">
        <v>167.99</v>
      </c>
      <c r="N22" s="584">
        <v>167.99</v>
      </c>
      <c r="O22" s="585">
        <v>167.99</v>
      </c>
      <c r="P22" s="586">
        <v>-8.2345293598704239E-2</v>
      </c>
      <c r="Q22" s="587"/>
      <c r="R22" s="587"/>
      <c r="S22" s="587"/>
      <c r="T22" s="587"/>
      <c r="U22" s="588"/>
    </row>
    <row r="23" spans="1:21" ht="15.95" customHeight="1">
      <c r="A23" s="582" t="s">
        <v>289</v>
      </c>
      <c r="B23" s="589" t="s">
        <v>281</v>
      </c>
      <c r="C23" s="667">
        <v>211.66680000000002</v>
      </c>
      <c r="D23" s="595">
        <v>211.03530000000001</v>
      </c>
      <c r="E23" s="595">
        <v>195.51260000000002</v>
      </c>
      <c r="F23" s="595">
        <v>194.17230000000001</v>
      </c>
      <c r="G23" s="595">
        <v>193.8306</v>
      </c>
      <c r="H23" s="595">
        <v>174.4442</v>
      </c>
      <c r="I23" s="595">
        <v>164.87139999999999</v>
      </c>
      <c r="J23" s="595">
        <v>174.65479999999999</v>
      </c>
      <c r="K23" s="595">
        <v>189.18470000000002</v>
      </c>
      <c r="L23" s="595">
        <v>200.71</v>
      </c>
      <c r="M23" s="595">
        <v>202.29670000000002</v>
      </c>
      <c r="N23" s="595">
        <v>202.25810000000001</v>
      </c>
      <c r="O23" s="596">
        <v>202.32</v>
      </c>
      <c r="P23" s="586">
        <v>-4.415808242010566E-2</v>
      </c>
      <c r="Q23" s="587"/>
      <c r="R23" s="587"/>
      <c r="S23" s="587"/>
      <c r="T23" s="587"/>
      <c r="U23" s="588"/>
    </row>
    <row r="24" spans="1:21" ht="15.95" customHeight="1">
      <c r="A24" s="582" t="s">
        <v>211</v>
      </c>
      <c r="B24" s="589" t="s">
        <v>281</v>
      </c>
      <c r="C24" s="667">
        <v>168.0506</v>
      </c>
      <c r="D24" s="595">
        <v>167.1575</v>
      </c>
      <c r="E24" s="595">
        <v>154.90880000000001</v>
      </c>
      <c r="F24" s="595">
        <v>148.00700000000001</v>
      </c>
      <c r="G24" s="595">
        <v>145.3458</v>
      </c>
      <c r="H24" s="595">
        <v>139.3426</v>
      </c>
      <c r="I24" s="595">
        <v>141.44210000000001</v>
      </c>
      <c r="J24" s="595">
        <v>148.86510000000001</v>
      </c>
      <c r="K24" s="595">
        <v>147.0377</v>
      </c>
      <c r="L24" s="595">
        <v>140.8612</v>
      </c>
      <c r="M24" s="595">
        <v>145.09790000000001</v>
      </c>
      <c r="N24" s="595">
        <v>147.0669</v>
      </c>
      <c r="O24" s="596">
        <v>151.74979999999999</v>
      </c>
      <c r="P24" s="586">
        <v>-9.6999356146303617E-2</v>
      </c>
      <c r="Q24" s="587"/>
      <c r="R24" s="587"/>
      <c r="S24" s="587"/>
      <c r="T24" s="587"/>
      <c r="U24" s="588"/>
    </row>
    <row r="25" spans="1:21" ht="15.95" customHeight="1">
      <c r="A25" s="582" t="s">
        <v>208</v>
      </c>
      <c r="B25" s="589" t="s">
        <v>281</v>
      </c>
      <c r="C25" s="667">
        <v>173.28579999999999</v>
      </c>
      <c r="D25" s="595">
        <v>167.95430000000002</v>
      </c>
      <c r="E25" s="595">
        <v>151.41679999999999</v>
      </c>
      <c r="F25" s="595">
        <v>145.1747</v>
      </c>
      <c r="G25" s="595">
        <v>143.12710000000001</v>
      </c>
      <c r="H25" s="595">
        <v>138.5635</v>
      </c>
      <c r="I25" s="595">
        <v>143.70430000000002</v>
      </c>
      <c r="J25" s="595">
        <v>151.94</v>
      </c>
      <c r="K25" s="595">
        <v>148.68600000000001</v>
      </c>
      <c r="L25" s="595">
        <v>143.38230000000001</v>
      </c>
      <c r="M25" s="595">
        <v>147.26770000000002</v>
      </c>
      <c r="N25" s="595">
        <v>143.67260000000002</v>
      </c>
      <c r="O25" s="596">
        <v>134.41480000000001</v>
      </c>
      <c r="P25" s="586">
        <v>-0.2243172839320936</v>
      </c>
      <c r="Q25" s="587"/>
      <c r="R25" s="587"/>
      <c r="S25" s="587"/>
      <c r="T25" s="587"/>
      <c r="U25" s="588"/>
    </row>
    <row r="26" spans="1:21" ht="15.95" customHeight="1">
      <c r="A26" s="582" t="s">
        <v>290</v>
      </c>
      <c r="B26" s="589" t="s">
        <v>281</v>
      </c>
      <c r="C26" s="667">
        <v>172.56450000000001</v>
      </c>
      <c r="D26" s="595">
        <v>167.26330000000002</v>
      </c>
      <c r="E26" s="595">
        <v>152.12900000000002</v>
      </c>
      <c r="F26" s="595">
        <v>147.41330000000002</v>
      </c>
      <c r="G26" s="595">
        <v>143.8903</v>
      </c>
      <c r="H26" s="595">
        <v>136.12260000000001</v>
      </c>
      <c r="I26" s="595">
        <v>142.71430000000001</v>
      </c>
      <c r="J26" s="595">
        <v>150.59350000000001</v>
      </c>
      <c r="K26" s="595">
        <v>146.33670000000001</v>
      </c>
      <c r="L26" s="595">
        <v>141.93550000000002</v>
      </c>
      <c r="M26" s="595">
        <v>146.96</v>
      </c>
      <c r="N26" s="595">
        <v>144.61610000000002</v>
      </c>
      <c r="O26" s="596">
        <v>150.51609999999999</v>
      </c>
      <c r="P26" s="586">
        <v>-0.12776903708468434</v>
      </c>
      <c r="Q26" s="587"/>
      <c r="R26" s="587"/>
      <c r="S26" s="587"/>
      <c r="T26" s="587"/>
      <c r="U26" s="588"/>
    </row>
    <row r="27" spans="1:21" ht="15.95" customHeight="1">
      <c r="A27" s="582" t="s">
        <v>210</v>
      </c>
      <c r="B27" s="589" t="s">
        <v>281</v>
      </c>
      <c r="C27" s="667">
        <v>178.14700000000002</v>
      </c>
      <c r="D27" s="595">
        <v>173.45660000000001</v>
      </c>
      <c r="E27" s="595">
        <v>158.10500000000002</v>
      </c>
      <c r="F27" s="595">
        <v>151.94150000000002</v>
      </c>
      <c r="G27" s="595">
        <v>149.64500000000001</v>
      </c>
      <c r="H27" s="595">
        <v>142.21980000000002</v>
      </c>
      <c r="I27" s="595">
        <v>146.4693</v>
      </c>
      <c r="J27" s="595">
        <v>156.43470000000002</v>
      </c>
      <c r="K27" s="595">
        <v>151.57830000000001</v>
      </c>
      <c r="L27" s="595">
        <v>144.13630000000001</v>
      </c>
      <c r="M27" s="595">
        <v>149.6987</v>
      </c>
      <c r="N27" s="595">
        <v>150.13750000000002</v>
      </c>
      <c r="O27" s="596">
        <v>153.46870000000001</v>
      </c>
      <c r="P27" s="586">
        <v>-0.13852773271511731</v>
      </c>
      <c r="Q27" s="587"/>
      <c r="R27" s="587"/>
      <c r="S27" s="587"/>
      <c r="T27" s="587"/>
      <c r="U27" s="588"/>
    </row>
    <row r="28" spans="1:21" ht="15.95" customHeight="1">
      <c r="A28" s="582"/>
      <c r="B28" s="589" t="s">
        <v>291</v>
      </c>
      <c r="C28" s="668">
        <v>54227.327700000002</v>
      </c>
      <c r="D28" s="597">
        <v>53424.666299999997</v>
      </c>
      <c r="E28" s="597">
        <v>48998.125500000002</v>
      </c>
      <c r="F28" s="597">
        <v>47383.4277</v>
      </c>
      <c r="G28" s="597">
        <v>46828.813500000004</v>
      </c>
      <c r="H28" s="597">
        <v>43982.373899999999</v>
      </c>
      <c r="I28" s="597">
        <v>45639.380400000002</v>
      </c>
      <c r="J28" s="597">
        <v>48851.882599999997</v>
      </c>
      <c r="K28" s="597">
        <v>47253.9303</v>
      </c>
      <c r="L28" s="597">
        <v>45622.81</v>
      </c>
      <c r="M28" s="597">
        <v>48263.571299999996</v>
      </c>
      <c r="N28" s="597">
        <v>48770.343200000003</v>
      </c>
      <c r="O28" s="598">
        <v>49570.758699999998</v>
      </c>
      <c r="P28" s="592">
        <v>-8.5871260810810757E-2</v>
      </c>
      <c r="Q28" s="587"/>
      <c r="R28" s="587"/>
      <c r="S28" s="587"/>
      <c r="T28" s="587"/>
      <c r="U28" s="588"/>
    </row>
    <row r="29" spans="1:21" ht="15.95" customHeight="1">
      <c r="A29" s="582" t="s">
        <v>292</v>
      </c>
      <c r="B29" s="589" t="s">
        <v>281</v>
      </c>
      <c r="C29" s="667">
        <v>218</v>
      </c>
      <c r="D29" s="595">
        <v>218</v>
      </c>
      <c r="E29" s="595">
        <v>218</v>
      </c>
      <c r="F29" s="595">
        <v>218</v>
      </c>
      <c r="G29" s="595">
        <v>218</v>
      </c>
      <c r="H29" s="595">
        <v>218</v>
      </c>
      <c r="I29" s="595">
        <v>218</v>
      </c>
      <c r="J29" s="595">
        <v>218</v>
      </c>
      <c r="K29" s="595">
        <v>218</v>
      </c>
      <c r="L29" s="595">
        <v>218</v>
      </c>
      <c r="M29" s="595">
        <v>218</v>
      </c>
      <c r="N29" s="595">
        <v>218</v>
      </c>
      <c r="O29" s="596">
        <v>218</v>
      </c>
      <c r="P29" s="586">
        <v>0</v>
      </c>
      <c r="Q29" s="587"/>
      <c r="R29" s="587"/>
      <c r="S29" s="587"/>
      <c r="T29" s="587"/>
      <c r="U29" s="588"/>
    </row>
    <row r="30" spans="1:21" ht="15.95" customHeight="1">
      <c r="A30" s="582" t="s">
        <v>204</v>
      </c>
      <c r="B30" s="593" t="s">
        <v>281</v>
      </c>
      <c r="C30" s="667">
        <v>152.49610000000001</v>
      </c>
      <c r="D30" s="595">
        <v>147.285</v>
      </c>
      <c r="E30" s="595">
        <v>136.42350000000002</v>
      </c>
      <c r="F30" s="595">
        <v>131.56370000000001</v>
      </c>
      <c r="G30" s="595">
        <v>126.80940000000001</v>
      </c>
      <c r="H30" s="595">
        <v>119.04610000000001</v>
      </c>
      <c r="I30" s="595">
        <v>124.83460000000001</v>
      </c>
      <c r="J30" s="595">
        <v>132.77370000000002</v>
      </c>
      <c r="K30" s="595">
        <v>127.66630000000001</v>
      </c>
      <c r="L30" s="595">
        <v>126.6349</v>
      </c>
      <c r="M30" s="595">
        <v>130.69110000000001</v>
      </c>
      <c r="N30" s="595">
        <v>128.49290000000002</v>
      </c>
      <c r="O30" s="596">
        <v>131.92750000000001</v>
      </c>
      <c r="P30" s="586">
        <v>-0.13487951495152994</v>
      </c>
      <c r="Q30" s="587"/>
      <c r="R30" s="587"/>
      <c r="S30" s="587"/>
      <c r="T30" s="587"/>
      <c r="U30" s="588"/>
    </row>
    <row r="31" spans="1:21" ht="15.95" customHeight="1">
      <c r="A31" s="582" t="s">
        <v>219</v>
      </c>
      <c r="B31" s="599" t="s">
        <v>281</v>
      </c>
      <c r="C31" s="667">
        <v>178.3081</v>
      </c>
      <c r="D31" s="595">
        <v>172.9487</v>
      </c>
      <c r="E31" s="595">
        <v>157.9145</v>
      </c>
      <c r="F31" s="595">
        <v>152.23330000000001</v>
      </c>
      <c r="G31" s="595">
        <v>148.09900000000002</v>
      </c>
      <c r="H31" s="595">
        <v>139.75970000000001</v>
      </c>
      <c r="I31" s="595">
        <v>147.71790000000001</v>
      </c>
      <c r="J31" s="595">
        <v>155.29390000000001</v>
      </c>
      <c r="K31" s="595">
        <v>151.57330000000002</v>
      </c>
      <c r="L31" s="595">
        <v>148.6729</v>
      </c>
      <c r="M31" s="595">
        <v>153.3263</v>
      </c>
      <c r="N31" s="595">
        <v>152.03550000000001</v>
      </c>
      <c r="O31" s="596">
        <v>157.07650000000001</v>
      </c>
      <c r="P31" s="586">
        <v>-0.11907254914386944</v>
      </c>
      <c r="Q31" s="587"/>
      <c r="R31" s="587"/>
      <c r="S31" s="587"/>
      <c r="T31" s="587"/>
      <c r="U31" s="588"/>
    </row>
    <row r="32" spans="1:21" ht="15.95" customHeight="1">
      <c r="A32" s="582" t="s">
        <v>293</v>
      </c>
      <c r="B32" s="599" t="s">
        <v>281</v>
      </c>
      <c r="C32" s="667">
        <v>169.62440000000001</v>
      </c>
      <c r="D32" s="595">
        <v>165.2722</v>
      </c>
      <c r="E32" s="595">
        <v>149.69730000000001</v>
      </c>
      <c r="F32" s="595">
        <v>144.87270000000001</v>
      </c>
      <c r="G32" s="595">
        <v>142.45920000000001</v>
      </c>
      <c r="H32" s="595">
        <v>134.6943</v>
      </c>
      <c r="I32" s="595">
        <v>140.82750000000001</v>
      </c>
      <c r="J32" s="595">
        <v>146.08110000000002</v>
      </c>
      <c r="K32" s="595">
        <v>142.57680000000002</v>
      </c>
      <c r="L32" s="595">
        <v>137.94390000000001</v>
      </c>
      <c r="M32" s="595">
        <v>143.1388</v>
      </c>
      <c r="N32" s="595">
        <v>142.17400000000001</v>
      </c>
      <c r="O32" s="596">
        <v>148.50290000000001</v>
      </c>
      <c r="P32" s="586">
        <v>-0.12451923190295733</v>
      </c>
      <c r="Q32" s="587"/>
      <c r="R32" s="587"/>
      <c r="S32" s="587"/>
      <c r="T32" s="587"/>
      <c r="U32" s="588"/>
    </row>
    <row r="33" spans="1:26" ht="15.95" customHeight="1">
      <c r="A33" s="582"/>
      <c r="B33" s="593" t="s">
        <v>294</v>
      </c>
      <c r="C33" s="668">
        <v>723.57389999999998</v>
      </c>
      <c r="D33" s="597">
        <v>705.21580000000006</v>
      </c>
      <c r="E33" s="597">
        <v>638.44320000000005</v>
      </c>
      <c r="F33" s="597">
        <v>612.69000000000005</v>
      </c>
      <c r="G33" s="597">
        <v>598.74710000000005</v>
      </c>
      <c r="H33" s="597">
        <v>560.9221</v>
      </c>
      <c r="I33" s="597">
        <v>586.68389999999999</v>
      </c>
      <c r="J33" s="597">
        <v>614.54470000000003</v>
      </c>
      <c r="K33" s="597">
        <v>597.9914</v>
      </c>
      <c r="L33" s="597">
        <v>590.20650000000001</v>
      </c>
      <c r="M33" s="597">
        <v>615.88700000000006</v>
      </c>
      <c r="N33" s="597">
        <v>615.28250000000003</v>
      </c>
      <c r="O33" s="598">
        <v>636.59160000000008</v>
      </c>
      <c r="P33" s="592">
        <v>-0.12021204744947256</v>
      </c>
      <c r="Q33" s="587"/>
      <c r="R33" s="587"/>
      <c r="S33" s="587"/>
      <c r="T33" s="587"/>
      <c r="U33" s="588"/>
    </row>
    <row r="34" spans="1:26" ht="15.95" customHeight="1">
      <c r="A34" s="582" t="s">
        <v>217</v>
      </c>
      <c r="B34" s="589" t="s">
        <v>281</v>
      </c>
      <c r="C34" s="667">
        <v>198.74190000000002</v>
      </c>
      <c r="D34" s="595">
        <v>188.9667</v>
      </c>
      <c r="E34" s="595">
        <v>161.25810000000001</v>
      </c>
      <c r="F34" s="595">
        <v>145.5333</v>
      </c>
      <c r="G34" s="595">
        <v>144</v>
      </c>
      <c r="H34" s="595">
        <v>143.22580000000002</v>
      </c>
      <c r="I34" s="595">
        <v>150.32140000000001</v>
      </c>
      <c r="J34" s="595">
        <v>164.12900000000002</v>
      </c>
      <c r="K34" s="595">
        <v>165</v>
      </c>
      <c r="L34" s="595">
        <v>165.3871</v>
      </c>
      <c r="M34" s="595">
        <v>172.0333</v>
      </c>
      <c r="N34" s="595">
        <v>173.96770000000001</v>
      </c>
      <c r="O34" s="596">
        <v>174.16130000000001</v>
      </c>
      <c r="P34" s="586">
        <v>-0.12368101542754695</v>
      </c>
      <c r="Q34" s="587"/>
      <c r="R34" s="587"/>
      <c r="S34" s="587"/>
      <c r="T34" s="587"/>
      <c r="U34" s="588"/>
    </row>
    <row r="35" spans="1:26" ht="15.95" customHeight="1">
      <c r="A35" s="582" t="s">
        <v>214</v>
      </c>
      <c r="B35" s="589" t="s">
        <v>281</v>
      </c>
      <c r="C35" s="665">
        <v>186.83850000000001</v>
      </c>
      <c r="D35" s="584">
        <v>182.74040000000002</v>
      </c>
      <c r="E35" s="584">
        <v>164.2628</v>
      </c>
      <c r="F35" s="584">
        <v>146.45650000000001</v>
      </c>
      <c r="G35" s="584">
        <v>151.2406</v>
      </c>
      <c r="H35" s="584">
        <v>151.46110000000002</v>
      </c>
      <c r="I35" s="584">
        <v>139.30590000000001</v>
      </c>
      <c r="J35" s="584">
        <v>145.28620000000001</v>
      </c>
      <c r="K35" s="584">
        <v>152.71200000000002</v>
      </c>
      <c r="L35" s="584">
        <v>148.88580000000002</v>
      </c>
      <c r="M35" s="584">
        <v>157.39160000000001</v>
      </c>
      <c r="N35" s="584">
        <v>157.69570000000002</v>
      </c>
      <c r="O35" s="585">
        <v>155.8699</v>
      </c>
      <c r="P35" s="586">
        <v>-0.16575063490661723</v>
      </c>
      <c r="Q35" s="587"/>
      <c r="R35" s="587"/>
      <c r="S35" s="587"/>
      <c r="T35" s="587"/>
      <c r="U35" s="588"/>
      <c r="W35" s="600"/>
    </row>
    <row r="36" spans="1:26" ht="15.95" customHeight="1">
      <c r="A36" s="582"/>
      <c r="B36" s="589" t="s">
        <v>295</v>
      </c>
      <c r="C36" s="666">
        <v>855.45609999999999</v>
      </c>
      <c r="D36" s="590">
        <v>840.38700000000006</v>
      </c>
      <c r="E36" s="590">
        <v>753.93420000000003</v>
      </c>
      <c r="F36" s="590">
        <v>678.45569999999998</v>
      </c>
      <c r="G36" s="590">
        <v>701.29740000000004</v>
      </c>
      <c r="H36" s="590">
        <v>704.13</v>
      </c>
      <c r="I36" s="590">
        <v>648.58609999999999</v>
      </c>
      <c r="J36" s="590">
        <v>677.19290000000001</v>
      </c>
      <c r="K36" s="590">
        <v>711.40470000000005</v>
      </c>
      <c r="L36" s="590">
        <v>691.19290000000001</v>
      </c>
      <c r="M36" s="590">
        <v>733.61030000000005</v>
      </c>
      <c r="N36" s="590">
        <v>733.57030000000009</v>
      </c>
      <c r="O36" s="591">
        <v>723.76550000000009</v>
      </c>
      <c r="P36" s="592">
        <v>-0.15394197317664804</v>
      </c>
      <c r="Q36" s="587"/>
      <c r="R36" s="587"/>
      <c r="S36" s="587"/>
      <c r="T36" s="587"/>
      <c r="U36" s="588"/>
      <c r="Z36" s="600"/>
    </row>
    <row r="37" spans="1:26" ht="15.95" customHeight="1">
      <c r="A37" s="582" t="s">
        <v>242</v>
      </c>
      <c r="B37" s="589" t="s">
        <v>281</v>
      </c>
      <c r="C37" s="665">
        <v>177.6748</v>
      </c>
      <c r="D37" s="584">
        <v>172.26230000000001</v>
      </c>
      <c r="E37" s="584">
        <v>161.7535</v>
      </c>
      <c r="F37" s="584">
        <v>157.32</v>
      </c>
      <c r="G37" s="584">
        <v>154.97450000000001</v>
      </c>
      <c r="H37" s="584">
        <v>149.6771</v>
      </c>
      <c r="I37" s="584">
        <v>152.25390000000002</v>
      </c>
      <c r="J37" s="584">
        <v>160.1165</v>
      </c>
      <c r="K37" s="584">
        <v>155.613</v>
      </c>
      <c r="L37" s="584">
        <v>155.57420000000002</v>
      </c>
      <c r="M37" s="584">
        <v>159.03400000000002</v>
      </c>
      <c r="N37" s="584">
        <v>160.31190000000001</v>
      </c>
      <c r="O37" s="585">
        <v>162.20060000000001</v>
      </c>
      <c r="P37" s="586">
        <v>-8.7092823518022833E-2</v>
      </c>
      <c r="Q37" s="587"/>
      <c r="R37" s="587"/>
      <c r="S37" s="587"/>
      <c r="T37" s="587"/>
      <c r="U37" s="588"/>
      <c r="Y37" s="601"/>
    </row>
    <row r="38" spans="1:26" ht="15.95" customHeight="1">
      <c r="A38" s="582" t="s">
        <v>202</v>
      </c>
      <c r="B38" s="589" t="s">
        <v>281</v>
      </c>
      <c r="C38" s="665">
        <v>175.5523</v>
      </c>
      <c r="D38" s="584">
        <v>174.9923</v>
      </c>
      <c r="E38" s="584">
        <v>163.16290000000001</v>
      </c>
      <c r="F38" s="584">
        <v>154.92670000000001</v>
      </c>
      <c r="G38" s="584">
        <v>153.38840000000002</v>
      </c>
      <c r="H38" s="584">
        <v>145.66740000000001</v>
      </c>
      <c r="I38" s="584">
        <v>146.4425</v>
      </c>
      <c r="J38" s="584">
        <v>150.45770000000002</v>
      </c>
      <c r="K38" s="584">
        <v>146.75</v>
      </c>
      <c r="L38" s="584">
        <v>138.54</v>
      </c>
      <c r="M38" s="584">
        <v>149.78370000000001</v>
      </c>
      <c r="N38" s="584">
        <v>154.2732</v>
      </c>
      <c r="O38" s="585">
        <v>155.6516</v>
      </c>
      <c r="P38" s="586">
        <v>-0.11336051991343887</v>
      </c>
      <c r="Q38" s="587"/>
      <c r="R38" s="587"/>
      <c r="S38" s="587"/>
      <c r="T38" s="587"/>
      <c r="U38" s="588"/>
      <c r="Y38" s="601"/>
    </row>
    <row r="39" spans="1:26" ht="15.95" customHeight="1">
      <c r="A39" s="582" t="s">
        <v>213</v>
      </c>
      <c r="B39" s="589" t="s">
        <v>281</v>
      </c>
      <c r="C39" s="665">
        <v>156.1619</v>
      </c>
      <c r="D39" s="584">
        <v>156.3563</v>
      </c>
      <c r="E39" s="584">
        <v>156.56810000000002</v>
      </c>
      <c r="F39" s="584">
        <v>158.29900000000001</v>
      </c>
      <c r="G39" s="584">
        <v>159.4487</v>
      </c>
      <c r="H39" s="584">
        <v>157.9281</v>
      </c>
      <c r="I39" s="584">
        <v>156.79390000000001</v>
      </c>
      <c r="J39" s="584">
        <v>157.41390000000001</v>
      </c>
      <c r="K39" s="584">
        <v>157.6293</v>
      </c>
      <c r="L39" s="584">
        <v>157.63840000000002</v>
      </c>
      <c r="M39" s="584">
        <v>157.56870000000001</v>
      </c>
      <c r="N39" s="584">
        <v>157.38320000000002</v>
      </c>
      <c r="O39" s="585">
        <v>157.78390000000002</v>
      </c>
      <c r="P39" s="586">
        <v>1.0386656412351591E-2</v>
      </c>
      <c r="Q39" s="587"/>
      <c r="R39" s="587"/>
      <c r="S39" s="587"/>
      <c r="T39" s="587"/>
      <c r="U39" s="588"/>
      <c r="Y39" s="601"/>
    </row>
    <row r="40" spans="1:26" ht="15.95" customHeight="1">
      <c r="A40" s="582" t="s">
        <v>209</v>
      </c>
      <c r="B40" s="589" t="s">
        <v>281</v>
      </c>
      <c r="C40" s="665">
        <v>181.1636</v>
      </c>
      <c r="D40" s="584">
        <v>181.41320000000002</v>
      </c>
      <c r="E40" s="584">
        <v>180.61160000000001</v>
      </c>
      <c r="F40" s="584">
        <v>178.1217</v>
      </c>
      <c r="G40" s="584">
        <v>176.0453</v>
      </c>
      <c r="H40" s="584">
        <v>177.4931</v>
      </c>
      <c r="I40" s="584">
        <v>172.6763</v>
      </c>
      <c r="J40" s="584">
        <v>167.77530000000002</v>
      </c>
      <c r="K40" s="584">
        <v>162.8689</v>
      </c>
      <c r="L40" s="584">
        <v>163.3931</v>
      </c>
      <c r="M40" s="584">
        <v>166.608</v>
      </c>
      <c r="N40" s="584">
        <v>163.7166</v>
      </c>
      <c r="O40" s="585">
        <v>162.00839999999999</v>
      </c>
      <c r="P40" s="586">
        <v>-0.10573426449904955</v>
      </c>
      <c r="Q40" s="587"/>
      <c r="R40" s="587"/>
      <c r="S40" s="587"/>
      <c r="T40" s="587"/>
      <c r="U40" s="588"/>
      <c r="Y40" s="601"/>
    </row>
    <row r="41" spans="1:26" ht="15.95" customHeight="1">
      <c r="A41" s="602"/>
      <c r="B41" s="603" t="s">
        <v>296</v>
      </c>
      <c r="C41" s="666">
        <v>1730.2581</v>
      </c>
      <c r="D41" s="590">
        <v>1729.0333000000001</v>
      </c>
      <c r="E41" s="590">
        <v>1736.8710000000001</v>
      </c>
      <c r="F41" s="590">
        <v>1752.4</v>
      </c>
      <c r="G41" s="590">
        <v>1749.1290000000001</v>
      </c>
      <c r="H41" s="590">
        <v>1743.9677000000001</v>
      </c>
      <c r="I41" s="590">
        <v>1714.4286000000002</v>
      </c>
      <c r="J41" s="590">
        <v>1704.0645000000002</v>
      </c>
      <c r="K41" s="590">
        <v>1687.9333000000001</v>
      </c>
      <c r="L41" s="590">
        <v>1691.3871000000001</v>
      </c>
      <c r="M41" s="590">
        <v>1711.7667000000001</v>
      </c>
      <c r="N41" s="590">
        <v>1690.4839000000002</v>
      </c>
      <c r="O41" s="591">
        <v>1692.9032</v>
      </c>
      <c r="P41" s="592">
        <v>-2.1589206835673891E-2</v>
      </c>
      <c r="Q41" s="587"/>
      <c r="R41" s="587"/>
      <c r="S41" s="587"/>
      <c r="T41" s="587"/>
      <c r="U41" s="588"/>
      <c r="Y41" s="601"/>
    </row>
    <row r="42" spans="1:26" ht="15.95" customHeight="1">
      <c r="A42" s="582" t="s">
        <v>297</v>
      </c>
      <c r="B42" s="589" t="s">
        <v>281</v>
      </c>
      <c r="C42" s="665">
        <v>180.36940000000001</v>
      </c>
      <c r="D42" s="584">
        <v>180.16380000000001</v>
      </c>
      <c r="E42" s="584">
        <v>175.96340000000001</v>
      </c>
      <c r="F42" s="584">
        <v>172.2542</v>
      </c>
      <c r="G42" s="584">
        <v>170.0556</v>
      </c>
      <c r="H42" s="584">
        <v>165.7946</v>
      </c>
      <c r="I42" s="584">
        <v>163.37730000000002</v>
      </c>
      <c r="J42" s="584">
        <v>163.1044</v>
      </c>
      <c r="K42" s="584">
        <v>164.76340000000002</v>
      </c>
      <c r="L42" s="584">
        <v>166.57990000000001</v>
      </c>
      <c r="M42" s="584">
        <v>168.9727</v>
      </c>
      <c r="N42" s="584">
        <v>168.32310000000001</v>
      </c>
      <c r="O42" s="585">
        <v>165.30350000000001</v>
      </c>
      <c r="P42" s="586">
        <v>-8.3528026372544306E-2</v>
      </c>
      <c r="Q42" s="587"/>
      <c r="R42" s="587"/>
      <c r="S42" s="587"/>
      <c r="T42" s="587"/>
      <c r="U42" s="588"/>
      <c r="Y42" s="604"/>
    </row>
    <row r="43" spans="1:26" ht="15.95" customHeight="1">
      <c r="A43" s="602"/>
      <c r="B43" s="589" t="s">
        <v>298</v>
      </c>
      <c r="C43" s="666">
        <v>164.1052</v>
      </c>
      <c r="D43" s="590">
        <v>161.5617</v>
      </c>
      <c r="E43" s="590">
        <v>156.74260000000001</v>
      </c>
      <c r="F43" s="590">
        <v>152.9093</v>
      </c>
      <c r="G43" s="590">
        <v>150.16840000000002</v>
      </c>
      <c r="H43" s="590">
        <v>146.54390000000001</v>
      </c>
      <c r="I43" s="590">
        <v>144.4375</v>
      </c>
      <c r="J43" s="590">
        <v>143.94390000000001</v>
      </c>
      <c r="K43" s="590">
        <v>143.73430000000002</v>
      </c>
      <c r="L43" s="590">
        <v>146.18680000000001</v>
      </c>
      <c r="M43" s="590">
        <v>148.3563</v>
      </c>
      <c r="N43" s="590">
        <v>149.34520000000001</v>
      </c>
      <c r="O43" s="591">
        <v>148.14350000000002</v>
      </c>
      <c r="P43" s="592">
        <v>-9.7265047055181575E-2</v>
      </c>
      <c r="Q43" s="587"/>
      <c r="R43" s="587"/>
      <c r="S43" s="587"/>
      <c r="T43" s="587"/>
      <c r="U43" s="588"/>
    </row>
    <row r="44" spans="1:26" ht="10.5" customHeight="1" thickBot="1">
      <c r="A44" s="602"/>
      <c r="B44" s="605"/>
      <c r="C44" s="669"/>
      <c r="D44" s="606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607"/>
      <c r="Q44" s="587"/>
      <c r="R44" s="587"/>
      <c r="S44" s="587"/>
      <c r="T44" s="587"/>
      <c r="U44" s="588"/>
    </row>
    <row r="45" spans="1:26" ht="19.5" customHeight="1" thickBot="1">
      <c r="A45" s="608" t="s">
        <v>299</v>
      </c>
      <c r="B45" s="609" t="s">
        <v>281</v>
      </c>
      <c r="C45" s="670">
        <v>170.16810000000001</v>
      </c>
      <c r="D45" s="610">
        <v>165.32220000000001</v>
      </c>
      <c r="E45" s="610">
        <v>151.38200000000001</v>
      </c>
      <c r="F45" s="610">
        <v>145.65200000000002</v>
      </c>
      <c r="G45" s="610">
        <v>142.785</v>
      </c>
      <c r="H45" s="610">
        <v>136.3211</v>
      </c>
      <c r="I45" s="610">
        <v>140.8031</v>
      </c>
      <c r="J45" s="610">
        <v>146.74540000000002</v>
      </c>
      <c r="K45" s="610">
        <v>143.7302</v>
      </c>
      <c r="L45" s="610">
        <v>141.59530000000001</v>
      </c>
      <c r="M45" s="610">
        <v>145.31700000000001</v>
      </c>
      <c r="N45" s="610">
        <v>144.7825</v>
      </c>
      <c r="O45" s="611">
        <v>148.68430000000001</v>
      </c>
      <c r="P45" s="612">
        <v>-0.12625045469744334</v>
      </c>
      <c r="Q45" s="587"/>
      <c r="R45" s="587"/>
      <c r="S45" s="587"/>
      <c r="T45" s="587"/>
      <c r="U45" s="588"/>
    </row>
    <row r="49" spans="2:16">
      <c r="P49" s="613"/>
    </row>
    <row r="50" spans="2:16">
      <c r="P50" s="613"/>
    </row>
    <row r="51" spans="2:16">
      <c r="D51" s="569" t="s">
        <v>300</v>
      </c>
      <c r="E51" s="569" t="s">
        <v>301</v>
      </c>
      <c r="P51" s="613"/>
    </row>
    <row r="52" spans="2:16" ht="15.75">
      <c r="K52" s="614"/>
      <c r="L52" s="615"/>
      <c r="M52" s="616"/>
    </row>
    <row r="53" spans="2:16" ht="15">
      <c r="B53" s="617" t="s">
        <v>302</v>
      </c>
      <c r="C53" s="569" t="s">
        <v>281</v>
      </c>
      <c r="D53" s="618">
        <f>+P7</f>
        <v>-0.16234166518859616</v>
      </c>
      <c r="E53" s="619">
        <f>+(O7/N7)-1</f>
        <v>4.981591757267867E-2</v>
      </c>
      <c r="F53" s="620"/>
      <c r="G53" s="621"/>
      <c r="I53" s="671"/>
      <c r="J53" s="672"/>
      <c r="K53" s="673"/>
      <c r="L53" s="492"/>
      <c r="M53" s="674"/>
      <c r="N53" s="621"/>
      <c r="O53" s="623"/>
      <c r="P53" s="621"/>
    </row>
    <row r="54" spans="2:16" ht="15">
      <c r="B54" s="617" t="s">
        <v>303</v>
      </c>
      <c r="C54" s="569" t="s">
        <v>281</v>
      </c>
      <c r="D54" s="618">
        <f>+P8</f>
        <v>-0.17354459711976022</v>
      </c>
      <c r="E54" s="619">
        <f>+(O8/N8)-1</f>
        <v>-1.5968096371473672E-3</v>
      </c>
      <c r="F54" s="621"/>
      <c r="G54" s="621"/>
      <c r="I54" s="671"/>
      <c r="J54" s="672"/>
      <c r="K54" s="675"/>
      <c r="L54" s="492"/>
      <c r="M54" s="674"/>
      <c r="N54" s="621"/>
      <c r="O54" s="623"/>
      <c r="P54" s="621"/>
    </row>
    <row r="55" spans="2:16" ht="14.25">
      <c r="B55" s="617" t="s">
        <v>304</v>
      </c>
      <c r="C55" s="569" t="s">
        <v>281</v>
      </c>
      <c r="D55" s="618">
        <f>+P10</f>
        <v>-0.14949291065276704</v>
      </c>
      <c r="E55" s="619">
        <f>+(O10/N10)-1</f>
        <v>1.7690925147918035E-2</v>
      </c>
      <c r="F55" s="621"/>
      <c r="G55" s="621"/>
      <c r="I55" s="671"/>
      <c r="J55" s="672"/>
      <c r="K55" s="676"/>
      <c r="L55" s="677"/>
      <c r="M55" s="674"/>
      <c r="N55" s="621"/>
      <c r="O55" s="623"/>
      <c r="P55" s="621"/>
    </row>
    <row r="56" spans="2:16" ht="14.25">
      <c r="B56" s="617" t="s">
        <v>305</v>
      </c>
      <c r="C56" s="569" t="s">
        <v>281</v>
      </c>
      <c r="D56" s="618">
        <f>+P12</f>
        <v>-0.15896974774151196</v>
      </c>
      <c r="E56" s="619">
        <f>+(O12/N12)-1</f>
        <v>2.2670171811898898E-2</v>
      </c>
      <c r="F56" s="621"/>
      <c r="G56" s="621"/>
      <c r="I56" s="671"/>
      <c r="J56" s="672"/>
      <c r="K56" s="678"/>
      <c r="L56" s="492"/>
      <c r="M56" s="674"/>
      <c r="N56" s="621"/>
      <c r="O56" s="623"/>
      <c r="P56" s="623"/>
    </row>
    <row r="57" spans="2:16" ht="15">
      <c r="B57" s="617" t="s">
        <v>306</v>
      </c>
      <c r="C57" s="569" t="s">
        <v>281</v>
      </c>
      <c r="D57" s="618">
        <f t="shared" ref="D57:D63" si="0">+P14</f>
        <v>-0.11750240644067689</v>
      </c>
      <c r="E57" s="619">
        <f t="shared" ref="E57:E63" si="1">+(O14/N14)-1</f>
        <v>4.8128782044789986E-2</v>
      </c>
      <c r="F57" s="621"/>
      <c r="G57" s="621"/>
      <c r="I57" s="671"/>
      <c r="J57" s="672"/>
      <c r="K57" s="679"/>
      <c r="L57" s="492"/>
      <c r="M57" s="674"/>
      <c r="N57" s="621"/>
      <c r="O57" s="623"/>
      <c r="P57" s="623"/>
    </row>
    <row r="58" spans="2:16" ht="15.75">
      <c r="B58" s="617" t="s">
        <v>307</v>
      </c>
      <c r="C58" s="569" t="s">
        <v>281</v>
      </c>
      <c r="D58" s="618">
        <f t="shared" si="0"/>
        <v>-7.2005362243111937E-2</v>
      </c>
      <c r="E58" s="619">
        <f t="shared" si="1"/>
        <v>1.7311554589924949E-3</v>
      </c>
      <c r="F58" s="621"/>
      <c r="G58" s="621"/>
      <c r="I58" s="622"/>
      <c r="J58" s="614"/>
      <c r="K58" s="541"/>
      <c r="L58" s="567"/>
      <c r="M58" s="567"/>
      <c r="N58" s="623"/>
      <c r="O58" s="623"/>
      <c r="P58" s="623"/>
    </row>
    <row r="59" spans="2:16" ht="15.75">
      <c r="B59" s="624" t="s">
        <v>308</v>
      </c>
      <c r="C59" s="569" t="s">
        <v>281</v>
      </c>
      <c r="D59" s="618">
        <f t="shared" si="0"/>
        <v>-0.15848723225939743</v>
      </c>
      <c r="E59" s="619">
        <f t="shared" si="1"/>
        <v>-2.2865168899269928E-2</v>
      </c>
      <c r="F59" s="621"/>
      <c r="G59" s="621"/>
      <c r="I59" s="622"/>
      <c r="J59" s="616"/>
      <c r="K59" s="625"/>
      <c r="L59" s="680"/>
      <c r="M59" s="626"/>
      <c r="N59" s="623"/>
      <c r="O59" s="621"/>
      <c r="P59" s="571"/>
    </row>
    <row r="60" spans="2:16" ht="15.75">
      <c r="B60" s="624" t="s">
        <v>309</v>
      </c>
      <c r="C60" s="569" t="s">
        <v>281</v>
      </c>
      <c r="D60" s="618">
        <f t="shared" si="0"/>
        <v>-0.13328402366863901</v>
      </c>
      <c r="E60" s="619">
        <f t="shared" si="1"/>
        <v>1.5937567552883447E-2</v>
      </c>
      <c r="F60" s="621"/>
      <c r="G60" s="621"/>
      <c r="J60" s="621"/>
      <c r="K60" s="614"/>
      <c r="L60" s="680"/>
      <c r="M60" s="626"/>
      <c r="N60" s="623"/>
      <c r="O60" s="621"/>
      <c r="P60" s="571"/>
    </row>
    <row r="61" spans="2:16" ht="15.75">
      <c r="B61" s="624" t="s">
        <v>310</v>
      </c>
      <c r="C61" s="569" t="s">
        <v>281</v>
      </c>
      <c r="D61" s="618">
        <f t="shared" si="0"/>
        <v>-0.13219084692782757</v>
      </c>
      <c r="E61" s="619">
        <f t="shared" si="1"/>
        <v>8.6436742635458419E-3</v>
      </c>
      <c r="F61" s="621"/>
      <c r="G61" s="621"/>
      <c r="J61" s="621"/>
      <c r="K61" s="614"/>
      <c r="L61" s="681"/>
      <c r="M61" s="616"/>
      <c r="N61" s="623"/>
      <c r="O61" s="621"/>
      <c r="P61" s="571"/>
    </row>
    <row r="62" spans="2:16" ht="15.75">
      <c r="B62" s="624" t="s">
        <v>311</v>
      </c>
      <c r="C62" s="569" t="s">
        <v>281</v>
      </c>
      <c r="D62" s="618">
        <f t="shared" si="0"/>
        <v>-0.15100511493660718</v>
      </c>
      <c r="E62" s="619">
        <f t="shared" si="1"/>
        <v>7.7937903354885485E-3</v>
      </c>
      <c r="F62" s="621"/>
      <c r="G62" s="621"/>
      <c r="J62" s="621"/>
      <c r="K62" s="614"/>
      <c r="L62" s="615"/>
      <c r="M62" s="616"/>
      <c r="N62" s="623"/>
      <c r="O62" s="623"/>
    </row>
    <row r="63" spans="2:16" ht="15.75">
      <c r="B63" s="624" t="s">
        <v>312</v>
      </c>
      <c r="C63" s="569" t="s">
        <v>281</v>
      </c>
      <c r="D63" s="618">
        <f t="shared" si="0"/>
        <v>-0.12557272203299208</v>
      </c>
      <c r="E63" s="619">
        <f t="shared" si="1"/>
        <v>2.7793381874595235E-2</v>
      </c>
      <c r="F63" s="621"/>
      <c r="G63" s="621"/>
      <c r="J63" s="621"/>
      <c r="K63" s="614"/>
      <c r="L63" s="615"/>
      <c r="M63" s="616"/>
      <c r="N63" s="623"/>
      <c r="O63" s="623"/>
    </row>
    <row r="64" spans="2:16" ht="15.75">
      <c r="B64" s="617" t="s">
        <v>313</v>
      </c>
      <c r="C64" s="569" t="s">
        <v>281</v>
      </c>
      <c r="D64" s="618">
        <f t="shared" ref="D64:D69" si="2">+P22</f>
        <v>-8.2345293598704239E-2</v>
      </c>
      <c r="E64" s="619">
        <f t="shared" ref="E64:E69" si="3">+(O22/N22)-1</f>
        <v>0</v>
      </c>
      <c r="F64" s="621"/>
      <c r="G64" s="621"/>
      <c r="K64" s="614"/>
      <c r="L64" s="615"/>
      <c r="M64" s="616"/>
      <c r="O64" s="571"/>
    </row>
    <row r="65" spans="2:15" ht="15.75">
      <c r="B65" s="617" t="s">
        <v>314</v>
      </c>
      <c r="C65" s="569" t="s">
        <v>281</v>
      </c>
      <c r="D65" s="618">
        <f t="shared" si="2"/>
        <v>-4.415808242010566E-2</v>
      </c>
      <c r="E65" s="619">
        <f t="shared" si="3"/>
        <v>3.0604460340510897E-4</v>
      </c>
      <c r="F65" s="621"/>
      <c r="G65" s="621"/>
      <c r="K65" s="614"/>
      <c r="L65" s="615"/>
      <c r="M65" s="616"/>
      <c r="O65" s="571"/>
    </row>
    <row r="66" spans="2:15" ht="15.75">
      <c r="B66" s="617" t="s">
        <v>315</v>
      </c>
      <c r="C66" s="569" t="s">
        <v>281</v>
      </c>
      <c r="D66" s="618">
        <f t="shared" si="2"/>
        <v>-9.6999356146303617E-2</v>
      </c>
      <c r="E66" s="619">
        <f t="shared" si="3"/>
        <v>3.1841971238939504E-2</v>
      </c>
      <c r="F66" s="621"/>
      <c r="G66" s="621"/>
      <c r="K66" s="614"/>
      <c r="L66" s="615"/>
      <c r="M66" s="616"/>
      <c r="O66" s="571"/>
    </row>
    <row r="67" spans="2:15" ht="15.75">
      <c r="B67" s="617" t="s">
        <v>316</v>
      </c>
      <c r="C67" s="569" t="s">
        <v>281</v>
      </c>
      <c r="D67" s="618">
        <f t="shared" si="2"/>
        <v>-0.2243172839320936</v>
      </c>
      <c r="E67" s="619">
        <f t="shared" si="3"/>
        <v>-6.4436781961209055E-2</v>
      </c>
      <c r="F67" s="621"/>
      <c r="G67" s="621"/>
      <c r="K67" s="614"/>
      <c r="L67" s="615"/>
      <c r="M67" s="616"/>
      <c r="O67" s="571"/>
    </row>
    <row r="68" spans="2:15" ht="15.75">
      <c r="B68" s="617" t="s">
        <v>317</v>
      </c>
      <c r="C68" s="569" t="s">
        <v>281</v>
      </c>
      <c r="D68" s="618">
        <f t="shared" si="2"/>
        <v>-0.12776903708468434</v>
      </c>
      <c r="E68" s="619">
        <f t="shared" si="3"/>
        <v>4.0797670522161544E-2</v>
      </c>
      <c r="F68" s="621"/>
      <c r="G68" s="621"/>
      <c r="K68" s="614"/>
      <c r="L68" s="615"/>
      <c r="M68" s="616"/>
    </row>
    <row r="69" spans="2:15" ht="15.75">
      <c r="B69" s="617" t="s">
        <v>318</v>
      </c>
      <c r="C69" s="569" t="s">
        <v>281</v>
      </c>
      <c r="D69" s="618">
        <f t="shared" si="2"/>
        <v>-0.13852773271511731</v>
      </c>
      <c r="E69" s="619">
        <f t="shared" si="3"/>
        <v>2.2187661310465456E-2</v>
      </c>
      <c r="F69" s="621"/>
      <c r="G69" s="621"/>
      <c r="K69" s="614"/>
      <c r="L69" s="615"/>
      <c r="M69" s="616"/>
    </row>
    <row r="70" spans="2:15" ht="15.75">
      <c r="B70" s="617" t="s">
        <v>319</v>
      </c>
      <c r="C70" s="569" t="s">
        <v>281</v>
      </c>
      <c r="D70" s="618">
        <f>+P29</f>
        <v>0</v>
      </c>
      <c r="E70" s="619">
        <f>+(O29/N29)-1</f>
        <v>0</v>
      </c>
      <c r="F70" s="621"/>
      <c r="G70" s="621"/>
      <c r="K70" s="614"/>
      <c r="L70" s="615"/>
      <c r="M70" s="616"/>
    </row>
    <row r="71" spans="2:15" ht="15">
      <c r="B71" s="617" t="s">
        <v>320</v>
      </c>
      <c r="C71" s="569" t="s">
        <v>281</v>
      </c>
      <c r="D71" s="618">
        <f>+P30</f>
        <v>-0.13487951495152994</v>
      </c>
      <c r="E71" s="619">
        <f>+(O30/N30)-1</f>
        <v>2.6729881573223091E-2</v>
      </c>
      <c r="F71" s="621"/>
      <c r="G71" s="621"/>
      <c r="K71" s="627"/>
      <c r="L71" s="615"/>
      <c r="M71" s="628"/>
    </row>
    <row r="72" spans="2:15" ht="15.75">
      <c r="B72" s="624" t="s">
        <v>321</v>
      </c>
      <c r="C72" s="569" t="s">
        <v>281</v>
      </c>
      <c r="D72" s="618">
        <f>+P31</f>
        <v>-0.11907254914386944</v>
      </c>
      <c r="E72" s="619">
        <f>+(O31/N31)-1</f>
        <v>3.3156729842701127E-2</v>
      </c>
      <c r="F72" s="621"/>
      <c r="G72" s="621"/>
      <c r="K72" s="614"/>
      <c r="L72" s="615"/>
      <c r="M72" s="628"/>
    </row>
    <row r="73" spans="2:15" ht="15.75">
      <c r="B73" s="629" t="s">
        <v>322</v>
      </c>
      <c r="C73" s="629" t="s">
        <v>281</v>
      </c>
      <c r="D73" s="630">
        <f>+P32</f>
        <v>-0.12451923190295733</v>
      </c>
      <c r="E73" s="631">
        <f>+(O32/N32)-1</f>
        <v>4.4515171550353783E-2</v>
      </c>
      <c r="F73" s="621"/>
      <c r="G73" s="621"/>
      <c r="K73" s="614"/>
      <c r="L73" s="615"/>
      <c r="M73" s="628"/>
    </row>
    <row r="74" spans="2:15" ht="15.75">
      <c r="B74" s="617" t="s">
        <v>323</v>
      </c>
      <c r="C74" s="569" t="s">
        <v>281</v>
      </c>
      <c r="D74" s="618">
        <f>+P34</f>
        <v>-0.12368101542754695</v>
      </c>
      <c r="E74" s="619">
        <f>+(O34/N34)-1</f>
        <v>1.1128502589847766E-3</v>
      </c>
      <c r="F74" s="621"/>
      <c r="G74" s="621"/>
      <c r="K74" s="614"/>
      <c r="L74" s="615"/>
      <c r="M74" s="628"/>
    </row>
    <row r="75" spans="2:15" ht="15.75">
      <c r="B75" s="617" t="s">
        <v>324</v>
      </c>
      <c r="C75" s="569" t="s">
        <v>281</v>
      </c>
      <c r="D75" s="618">
        <f>+P35</f>
        <v>-0.16575063490661723</v>
      </c>
      <c r="E75" s="619">
        <f>+(O35/N35)-1</f>
        <v>-1.1577994834355176E-2</v>
      </c>
      <c r="F75" s="621"/>
      <c r="G75" s="621"/>
      <c r="K75" s="614"/>
      <c r="L75" s="615"/>
      <c r="M75" s="628"/>
    </row>
    <row r="76" spans="2:15" ht="15.75">
      <c r="B76" s="617" t="s">
        <v>325</v>
      </c>
      <c r="C76" s="569" t="s">
        <v>281</v>
      </c>
      <c r="D76" s="618">
        <f>+P37</f>
        <v>-8.7092823518022833E-2</v>
      </c>
      <c r="E76" s="619">
        <f>+(O37/N37)-1</f>
        <v>1.1781408616577949E-2</v>
      </c>
      <c r="F76" s="621"/>
      <c r="G76" s="621"/>
      <c r="H76" s="571"/>
      <c r="K76" s="614"/>
      <c r="L76" s="615"/>
      <c r="M76" s="628"/>
    </row>
    <row r="77" spans="2:15" ht="15.75">
      <c r="B77" s="617" t="s">
        <v>326</v>
      </c>
      <c r="C77" s="569" t="s">
        <v>281</v>
      </c>
      <c r="D77" s="618">
        <f>+P38</f>
        <v>-0.11336051991343887</v>
      </c>
      <c r="E77" s="619">
        <f>+(O38/N38)-1</f>
        <v>8.9347987855310507E-3</v>
      </c>
      <c r="F77" s="621"/>
      <c r="G77" s="621"/>
      <c r="H77" s="571"/>
      <c r="K77" s="614"/>
      <c r="L77" s="615"/>
      <c r="M77" s="616"/>
    </row>
    <row r="78" spans="2:15" ht="15.75">
      <c r="B78" s="624" t="s">
        <v>327</v>
      </c>
      <c r="C78" s="569" t="s">
        <v>281</v>
      </c>
      <c r="D78" s="618">
        <f>+P39</f>
        <v>1.0386656412351591E-2</v>
      </c>
      <c r="E78" s="619">
        <f>+(O39/N39)-1</f>
        <v>2.5460150765774792E-3</v>
      </c>
      <c r="F78" s="621"/>
      <c r="G78" s="621"/>
      <c r="H78" s="571"/>
      <c r="K78" s="614"/>
      <c r="L78" s="615"/>
      <c r="M78" s="616"/>
    </row>
    <row r="79" spans="2:15" ht="15.75">
      <c r="B79" s="624" t="s">
        <v>328</v>
      </c>
      <c r="C79" s="569" t="s">
        <v>281</v>
      </c>
      <c r="D79" s="618">
        <f>+P40</f>
        <v>-0.10573426449904955</v>
      </c>
      <c r="E79" s="619">
        <f>+(O40/N40)-1</f>
        <v>-1.0433883918918418E-2</v>
      </c>
      <c r="F79" s="621"/>
      <c r="G79" s="621"/>
      <c r="H79" s="571"/>
      <c r="K79" s="614"/>
      <c r="L79" s="615"/>
      <c r="M79" s="616"/>
    </row>
    <row r="80" spans="2:15" ht="15.75">
      <c r="B80" s="617" t="s">
        <v>329</v>
      </c>
      <c r="C80" s="569" t="s">
        <v>281</v>
      </c>
      <c r="D80" s="618">
        <f>+P42</f>
        <v>-8.3528026372544306E-2</v>
      </c>
      <c r="E80" s="619">
        <f>+(O42/N42)-1</f>
        <v>-1.7939308389638753E-2</v>
      </c>
      <c r="F80" s="621"/>
      <c r="G80" s="621"/>
      <c r="K80" s="614"/>
      <c r="L80" s="615"/>
      <c r="M80" s="616"/>
    </row>
    <row r="81" spans="2:13" ht="15.75">
      <c r="B81" s="632" t="s">
        <v>330</v>
      </c>
      <c r="C81" s="629" t="s">
        <v>281</v>
      </c>
      <c r="D81" s="630">
        <f>+P45</f>
        <v>-0.12625045469744334</v>
      </c>
      <c r="E81" s="631">
        <f>+(O45/N45)-1</f>
        <v>2.6949389601643947E-2</v>
      </c>
      <c r="F81" s="621"/>
      <c r="G81" s="621"/>
      <c r="K81" s="614"/>
      <c r="L81" s="615"/>
      <c r="M81" s="616"/>
    </row>
    <row r="82" spans="2:13" ht="15.75">
      <c r="K82" s="614"/>
      <c r="L82" s="615"/>
      <c r="M82" s="616"/>
    </row>
    <row r="83" spans="2:13" ht="15.75">
      <c r="K83" s="614"/>
      <c r="L83" s="615"/>
      <c r="M83" s="616"/>
    </row>
    <row r="84" spans="2:13" ht="15.75">
      <c r="K84" s="614"/>
      <c r="L84" s="615"/>
      <c r="M84" s="616"/>
    </row>
    <row r="85" spans="2:13" ht="15.75">
      <c r="K85" s="614"/>
      <c r="L85" s="615"/>
      <c r="M85" s="616"/>
    </row>
    <row r="86" spans="2:13" ht="15.75">
      <c r="K86" s="614"/>
      <c r="L86" s="615"/>
      <c r="M86" s="616"/>
    </row>
    <row r="87" spans="2:13" ht="15">
      <c r="K87" s="627"/>
      <c r="L87" s="615"/>
      <c r="M87" s="616"/>
    </row>
    <row r="88" spans="2:13" ht="15.75">
      <c r="K88" s="614"/>
      <c r="L88" s="615"/>
      <c r="M88" s="616"/>
    </row>
    <row r="89" spans="2:13" ht="15">
      <c r="K89" s="627"/>
      <c r="L89" s="615"/>
      <c r="M89" s="616"/>
    </row>
    <row r="90" spans="2:13" ht="15">
      <c r="K90" s="627"/>
      <c r="L90" s="633"/>
      <c r="M90" s="616"/>
    </row>
    <row r="91" spans="2:13" ht="15.75">
      <c r="K91" s="614"/>
      <c r="L91" s="615"/>
      <c r="M91" s="616"/>
    </row>
    <row r="92" spans="2:13">
      <c r="K92" s="616"/>
      <c r="L92" s="616"/>
      <c r="M92" s="616"/>
    </row>
    <row r="93" spans="2:13">
      <c r="K93" s="616"/>
      <c r="L93" s="616"/>
      <c r="M93" s="616"/>
    </row>
    <row r="94" spans="2:13">
      <c r="K94" s="616"/>
      <c r="L94" s="616"/>
      <c r="M94" s="616"/>
    </row>
    <row r="95" spans="2:13">
      <c r="K95" s="616"/>
      <c r="L95" s="616"/>
      <c r="M95" s="616"/>
    </row>
    <row r="96" spans="2:13">
      <c r="K96" s="616"/>
      <c r="L96" s="616"/>
      <c r="M96" s="616"/>
    </row>
    <row r="97" spans="11:13">
      <c r="K97" s="616"/>
      <c r="L97" s="616"/>
      <c r="M97" s="616"/>
    </row>
    <row r="98" spans="11:13">
      <c r="K98" s="616"/>
      <c r="L98" s="616"/>
      <c r="M98" s="616"/>
    </row>
    <row r="99" spans="11:13">
      <c r="K99" s="616"/>
      <c r="L99" s="616"/>
      <c r="M99" s="616"/>
    </row>
    <row r="100" spans="11:13">
      <c r="K100" s="616"/>
      <c r="L100" s="616"/>
      <c r="M100" s="616"/>
    </row>
    <row r="101" spans="11:13">
      <c r="K101" s="616"/>
      <c r="L101" s="616"/>
      <c r="M101" s="616"/>
    </row>
    <row r="102" spans="11:13">
      <c r="K102" s="616"/>
      <c r="L102" s="616"/>
      <c r="M102" s="616"/>
    </row>
    <row r="103" spans="11:13">
      <c r="K103" s="616"/>
      <c r="L103" s="616"/>
      <c r="M103" s="616"/>
    </row>
    <row r="104" spans="11:13">
      <c r="K104" s="616"/>
      <c r="L104" s="616"/>
      <c r="M104" s="616"/>
    </row>
    <row r="105" spans="11:13">
      <c r="K105" s="616"/>
      <c r="L105" s="616"/>
      <c r="M105" s="616"/>
    </row>
    <row r="106" spans="11:13">
      <c r="K106" s="616"/>
      <c r="L106" s="616"/>
      <c r="M106" s="616"/>
    </row>
    <row r="107" spans="11:13">
      <c r="K107" s="616"/>
      <c r="L107" s="616"/>
      <c r="M107" s="616"/>
    </row>
    <row r="108" spans="11:13">
      <c r="K108" s="616"/>
      <c r="L108" s="616"/>
      <c r="M108" s="616"/>
    </row>
    <row r="109" spans="11:13">
      <c r="K109" s="616"/>
      <c r="L109" s="616"/>
      <c r="M109" s="616"/>
    </row>
    <row r="110" spans="11:13">
      <c r="K110" s="616"/>
      <c r="L110" s="616"/>
      <c r="M110" s="616"/>
    </row>
    <row r="111" spans="11:13">
      <c r="K111" s="616"/>
      <c r="L111" s="616"/>
      <c r="M111" s="616"/>
    </row>
    <row r="112" spans="11:13">
      <c r="K112" s="616"/>
      <c r="L112" s="616"/>
      <c r="M112" s="616"/>
    </row>
    <row r="113" spans="11:13">
      <c r="K113" s="616"/>
      <c r="L113" s="616"/>
      <c r="M113" s="616"/>
    </row>
    <row r="114" spans="11:13">
      <c r="K114" s="616"/>
      <c r="L114" s="616"/>
      <c r="M114" s="616"/>
    </row>
    <row r="115" spans="11:13">
      <c r="K115" s="616"/>
      <c r="L115" s="616"/>
      <c r="M115" s="616"/>
    </row>
    <row r="116" spans="11:13">
      <c r="K116" s="616"/>
      <c r="L116" s="616"/>
      <c r="M116" s="616"/>
    </row>
    <row r="117" spans="11:13">
      <c r="K117" s="616"/>
      <c r="L117" s="616"/>
      <c r="M117" s="616"/>
    </row>
    <row r="118" spans="11:13">
      <c r="K118" s="616"/>
      <c r="L118" s="616"/>
      <c r="M118" s="616"/>
    </row>
    <row r="119" spans="11:13">
      <c r="K119" s="616"/>
      <c r="L119" s="616"/>
      <c r="M119" s="616"/>
    </row>
    <row r="120" spans="11:13">
      <c r="K120" s="616"/>
      <c r="L120" s="616"/>
      <c r="M120" s="616"/>
    </row>
    <row r="121" spans="11:13">
      <c r="K121" s="616"/>
      <c r="L121" s="616"/>
      <c r="M121" s="616"/>
    </row>
    <row r="122" spans="11:13">
      <c r="K122" s="616"/>
      <c r="L122" s="616"/>
      <c r="M122" s="616"/>
    </row>
    <row r="123" spans="11:13">
      <c r="K123" s="616"/>
      <c r="L123" s="616"/>
      <c r="M123" s="616"/>
    </row>
    <row r="124" spans="11:13">
      <c r="K124" s="616"/>
      <c r="L124" s="616"/>
      <c r="M124" s="616"/>
    </row>
    <row r="125" spans="11:13">
      <c r="K125" s="616"/>
      <c r="L125" s="616"/>
      <c r="M125" s="616"/>
    </row>
    <row r="126" spans="11:13">
      <c r="K126" s="616"/>
      <c r="L126" s="616"/>
      <c r="M126" s="616"/>
    </row>
    <row r="127" spans="11:13">
      <c r="K127" s="616"/>
      <c r="L127" s="616"/>
      <c r="M127" s="616"/>
    </row>
    <row r="128" spans="11:13">
      <c r="K128" s="616"/>
      <c r="L128" s="616"/>
      <c r="M128" s="616"/>
    </row>
    <row r="129" spans="11:13">
      <c r="K129" s="616"/>
      <c r="L129" s="616"/>
      <c r="M129" s="616"/>
    </row>
    <row r="130" spans="11:13">
      <c r="K130" s="616"/>
      <c r="L130" s="616"/>
      <c r="M130" s="616"/>
    </row>
    <row r="131" spans="11:13">
      <c r="K131" s="616"/>
      <c r="L131" s="616"/>
      <c r="M131" s="616"/>
    </row>
    <row r="132" spans="11:13">
      <c r="K132" s="616"/>
      <c r="L132" s="616"/>
      <c r="M132" s="616"/>
    </row>
    <row r="133" spans="11:13">
      <c r="K133" s="616"/>
      <c r="L133" s="616"/>
      <c r="M133" s="616"/>
    </row>
    <row r="134" spans="11:13">
      <c r="K134" s="616"/>
      <c r="L134" s="616"/>
      <c r="M134" s="616"/>
    </row>
    <row r="135" spans="11:13">
      <c r="K135" s="616"/>
      <c r="L135" s="616"/>
      <c r="M135" s="616"/>
    </row>
    <row r="136" spans="11:13">
      <c r="K136" s="616"/>
      <c r="L136" s="616"/>
      <c r="M136" s="616"/>
    </row>
    <row r="137" spans="11:13">
      <c r="K137" s="616"/>
      <c r="L137" s="616"/>
      <c r="M137" s="616"/>
    </row>
    <row r="138" spans="11:13">
      <c r="K138" s="616"/>
      <c r="L138" s="616"/>
      <c r="M138" s="616"/>
    </row>
    <row r="139" spans="11:13">
      <c r="K139" s="616"/>
      <c r="L139" s="616"/>
      <c r="M139" s="616"/>
    </row>
    <row r="140" spans="11:13">
      <c r="K140" s="616"/>
      <c r="L140" s="616"/>
      <c r="M140" s="6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X1" sqref="X1"/>
    </sheetView>
  </sheetViews>
  <sheetFormatPr defaultRowHeight="12.75"/>
  <cols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1.7109375" customWidth="1"/>
    <col min="11" max="11" width="8.7109375" customWidth="1"/>
  </cols>
  <sheetData>
    <row r="1" spans="1:12" ht="24.75" customHeight="1">
      <c r="A1" s="59"/>
      <c r="B1" s="300" t="s">
        <v>179</v>
      </c>
      <c r="C1" s="295"/>
      <c r="D1" s="295"/>
      <c r="E1" s="295"/>
      <c r="F1" s="295"/>
      <c r="G1" s="295"/>
      <c r="H1" s="295"/>
      <c r="I1" s="295"/>
      <c r="J1" s="209" t="s">
        <v>339</v>
      </c>
      <c r="K1" s="209"/>
      <c r="L1" s="210"/>
    </row>
    <row r="2" spans="1:12" ht="17.25" customHeight="1">
      <c r="A2" s="19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ht="17.25" customHeight="1">
      <c r="A3" s="19"/>
      <c r="B3" s="203" t="s">
        <v>106</v>
      </c>
      <c r="C3" s="204"/>
      <c r="D3" s="204"/>
      <c r="E3" s="204"/>
      <c r="F3" s="204"/>
      <c r="G3" s="204"/>
      <c r="H3" s="204"/>
      <c r="I3" s="204"/>
      <c r="J3" s="204"/>
      <c r="K3" s="21"/>
      <c r="L3" s="21"/>
    </row>
    <row r="4" spans="1:12" ht="15" customHeight="1">
      <c r="B4" s="28"/>
      <c r="C4" s="28"/>
      <c r="D4" s="28"/>
      <c r="E4" s="28"/>
      <c r="F4" s="28"/>
      <c r="G4" s="28"/>
      <c r="H4" s="28"/>
      <c r="I4" s="28"/>
      <c r="J4" s="28"/>
      <c r="K4" s="28"/>
      <c r="L4" s="13"/>
    </row>
    <row r="5" spans="1:12" ht="20.25" thickBot="1">
      <c r="B5" s="30" t="s">
        <v>71</v>
      </c>
      <c r="C5" s="30"/>
      <c r="D5" s="22"/>
      <c r="E5" s="22"/>
      <c r="F5" s="22"/>
      <c r="G5" s="22"/>
      <c r="H5" s="3"/>
      <c r="I5" s="22"/>
      <c r="J5" s="22"/>
      <c r="K5" s="29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9"/>
    </row>
    <row r="7" spans="1:12" ht="25.5" customHeight="1">
      <c r="B7" s="31" t="s">
        <v>2</v>
      </c>
      <c r="C7" s="981" t="s">
        <v>119</v>
      </c>
      <c r="D7" s="982"/>
      <c r="E7" s="982"/>
      <c r="F7" s="983"/>
      <c r="G7" s="121" t="s">
        <v>173</v>
      </c>
      <c r="H7" s="119" t="s">
        <v>4</v>
      </c>
      <c r="I7" s="119" t="s">
        <v>5</v>
      </c>
      <c r="J7" s="120" t="s">
        <v>123</v>
      </c>
      <c r="K7" s="29"/>
    </row>
    <row r="8" spans="1:12">
      <c r="B8" s="31" t="s">
        <v>6</v>
      </c>
      <c r="C8" s="32" t="s">
        <v>99</v>
      </c>
      <c r="D8" s="32"/>
      <c r="E8" s="123" t="s">
        <v>7</v>
      </c>
      <c r="F8" s="123"/>
      <c r="G8" s="121" t="s">
        <v>120</v>
      </c>
      <c r="H8" s="119" t="s">
        <v>8</v>
      </c>
      <c r="I8" s="119" t="s">
        <v>9</v>
      </c>
      <c r="J8" s="119" t="s">
        <v>122</v>
      </c>
      <c r="K8" s="29"/>
    </row>
    <row r="9" spans="1:12" ht="16.5" thickBot="1">
      <c r="B9" s="52" t="s">
        <v>137</v>
      </c>
      <c r="C9" s="36" t="s">
        <v>475</v>
      </c>
      <c r="D9" s="36" t="s">
        <v>476</v>
      </c>
      <c r="E9" s="124" t="s">
        <v>475</v>
      </c>
      <c r="F9" s="124" t="s">
        <v>476</v>
      </c>
      <c r="G9" s="121" t="s">
        <v>18</v>
      </c>
      <c r="H9" s="119" t="s">
        <v>10</v>
      </c>
      <c r="I9" s="119" t="s">
        <v>121</v>
      </c>
      <c r="J9" s="119" t="s">
        <v>90</v>
      </c>
      <c r="K9" s="29"/>
    </row>
    <row r="10" spans="1:12" ht="13.5" thickBot="1">
      <c r="B10" s="53">
        <v>1</v>
      </c>
      <c r="C10" s="54">
        <v>2</v>
      </c>
      <c r="D10" s="55">
        <v>3</v>
      </c>
      <c r="E10" s="125">
        <v>4</v>
      </c>
      <c r="F10" s="126">
        <v>5</v>
      </c>
      <c r="G10" s="122">
        <v>6</v>
      </c>
      <c r="H10" s="54">
        <v>7</v>
      </c>
      <c r="I10" s="55">
        <v>8</v>
      </c>
      <c r="J10" s="56">
        <v>9</v>
      </c>
      <c r="K10" s="29"/>
      <c r="L10" s="323"/>
    </row>
    <row r="11" spans="1:12" ht="15.75">
      <c r="B11" s="7" t="s">
        <v>11</v>
      </c>
      <c r="C11" s="8"/>
      <c r="D11" s="62"/>
      <c r="E11" s="8"/>
      <c r="F11" s="8"/>
      <c r="G11" s="8"/>
      <c r="H11" s="63"/>
      <c r="I11" s="63"/>
      <c r="J11" s="64"/>
      <c r="K11" s="29"/>
    </row>
    <row r="12" spans="1:12" ht="15">
      <c r="B12" s="65" t="s">
        <v>108</v>
      </c>
      <c r="C12" s="75">
        <v>6049.8959999999997</v>
      </c>
      <c r="D12" s="60">
        <v>6069.7659999999996</v>
      </c>
      <c r="E12" s="127">
        <v>5931.2705882352939</v>
      </c>
      <c r="F12" s="127">
        <v>5950.7509803921566</v>
      </c>
      <c r="G12" s="147">
        <v>-0.32736023102043621</v>
      </c>
      <c r="H12" s="38">
        <v>61.51</v>
      </c>
      <c r="I12" s="66">
        <v>93</v>
      </c>
      <c r="J12" s="39">
        <v>30.192926493889033</v>
      </c>
      <c r="K12" s="29"/>
      <c r="L12" s="212"/>
    </row>
    <row r="13" spans="1:12" ht="15">
      <c r="B13" s="65" t="s">
        <v>12</v>
      </c>
      <c r="C13" s="75">
        <v>5952.0529999999999</v>
      </c>
      <c r="D13" s="60">
        <v>5966.3590000000004</v>
      </c>
      <c r="E13" s="127">
        <v>5835.346078431372</v>
      </c>
      <c r="F13" s="127">
        <v>5849.3715686274509</v>
      </c>
      <c r="G13" s="147">
        <v>-0.23977772708615916</v>
      </c>
      <c r="H13" s="38">
        <v>57.75</v>
      </c>
      <c r="I13" s="66">
        <v>94.7</v>
      </c>
      <c r="J13" s="39">
        <v>55.128187230834733</v>
      </c>
      <c r="K13" s="29"/>
      <c r="L13" s="212"/>
    </row>
    <row r="14" spans="1:12" ht="15">
      <c r="B14" s="65" t="s">
        <v>13</v>
      </c>
      <c r="C14" s="75">
        <v>5583.9269999999997</v>
      </c>
      <c r="D14" s="60">
        <v>5619.1850000000004</v>
      </c>
      <c r="E14" s="127">
        <v>5474.4382352941175</v>
      </c>
      <c r="F14" s="127">
        <v>5509.004901960785</v>
      </c>
      <c r="G14" s="147">
        <v>-0.62745754055082215</v>
      </c>
      <c r="H14" s="66">
        <v>53.24</v>
      </c>
      <c r="I14" s="66">
        <v>97.1</v>
      </c>
      <c r="J14" s="39">
        <v>13.00439040393112</v>
      </c>
      <c r="K14" s="29"/>
    </row>
    <row r="15" spans="1:12" ht="15">
      <c r="B15" s="65" t="s">
        <v>14</v>
      </c>
      <c r="C15" s="75">
        <v>5258.6080000000002</v>
      </c>
      <c r="D15" s="60">
        <v>5264.0029999999997</v>
      </c>
      <c r="E15" s="127">
        <v>5155.4980392156867</v>
      </c>
      <c r="F15" s="127">
        <v>5160.7872549019603</v>
      </c>
      <c r="G15" s="147">
        <v>-0.10248854341457495</v>
      </c>
      <c r="H15" s="66">
        <v>48.22</v>
      </c>
      <c r="I15" s="66">
        <v>96.2</v>
      </c>
      <c r="J15" s="39">
        <v>1.5478093350178337</v>
      </c>
      <c r="K15" s="29"/>
    </row>
    <row r="16" spans="1:12" ht="15">
      <c r="B16" s="65" t="s">
        <v>15</v>
      </c>
      <c r="C16" s="75">
        <v>4761.7</v>
      </c>
      <c r="D16" s="60">
        <v>4858.1000000000004</v>
      </c>
      <c r="E16" s="127">
        <v>4668.333333333333</v>
      </c>
      <c r="F16" s="127">
        <v>4762.8431372549021</v>
      </c>
      <c r="G16" s="147">
        <v>-1.9843148556019954</v>
      </c>
      <c r="H16" s="66">
        <v>43.46</v>
      </c>
      <c r="I16" s="66">
        <v>99.2</v>
      </c>
      <c r="J16" s="39">
        <v>0.12075355804197757</v>
      </c>
      <c r="K16" s="29"/>
    </row>
    <row r="17" spans="2:11" ht="15">
      <c r="B17" s="65" t="s">
        <v>16</v>
      </c>
      <c r="C17" s="75">
        <v>4200.1989999999996</v>
      </c>
      <c r="D17" s="60">
        <v>4239.192</v>
      </c>
      <c r="E17" s="127">
        <v>4117.8421568627446</v>
      </c>
      <c r="F17" s="127">
        <v>4156.0705882352941</v>
      </c>
      <c r="G17" s="147">
        <v>-0.91982151315629002</v>
      </c>
      <c r="H17" s="66">
        <v>37.92</v>
      </c>
      <c r="I17" s="66">
        <v>94.7</v>
      </c>
      <c r="J17" s="39">
        <v>5.9329782852994761E-3</v>
      </c>
      <c r="K17" s="29"/>
    </row>
    <row r="18" spans="2:11" ht="15" thickBot="1">
      <c r="B18" s="67" t="s">
        <v>107</v>
      </c>
      <c r="C18" s="76">
        <v>5919.3810000000003</v>
      </c>
      <c r="D18" s="77">
        <v>5945.0569999999998</v>
      </c>
      <c r="E18" s="148">
        <v>5803.3147058823533</v>
      </c>
      <c r="F18" s="148">
        <v>5828.4872549019601</v>
      </c>
      <c r="G18" s="149">
        <v>-0.43188820561349495</v>
      </c>
      <c r="H18" s="68">
        <v>58.13</v>
      </c>
      <c r="I18" s="68">
        <v>94.5</v>
      </c>
      <c r="J18" s="40">
        <v>100</v>
      </c>
      <c r="K18" s="29"/>
    </row>
    <row r="19" spans="2:11" ht="14.25">
      <c r="B19" s="69" t="s">
        <v>46</v>
      </c>
      <c r="C19" s="70"/>
      <c r="D19" s="74"/>
      <c r="E19" s="70"/>
      <c r="F19" s="70"/>
      <c r="G19" s="152"/>
      <c r="H19" s="71"/>
      <c r="I19" s="71"/>
      <c r="J19" s="72"/>
      <c r="K19" s="29"/>
    </row>
    <row r="20" spans="2:11" ht="15">
      <c r="B20" s="65" t="s">
        <v>108</v>
      </c>
      <c r="C20" s="75">
        <v>6061.6959999999999</v>
      </c>
      <c r="D20" s="60">
        <v>6096.5780000000004</v>
      </c>
      <c r="E20" s="127">
        <v>5942.8392156862747</v>
      </c>
      <c r="F20" s="127">
        <v>5977.0372549019612</v>
      </c>
      <c r="G20" s="147">
        <v>-0.57215703629151493</v>
      </c>
      <c r="H20" s="66">
        <v>61.51</v>
      </c>
      <c r="I20" s="66">
        <v>92</v>
      </c>
      <c r="J20" s="39">
        <v>29.897212157065738</v>
      </c>
      <c r="K20" s="29"/>
    </row>
    <row r="21" spans="2:11" ht="15">
      <c r="B21" s="65" t="s">
        <v>12</v>
      </c>
      <c r="C21" s="75">
        <v>5957.3450000000003</v>
      </c>
      <c r="D21" s="60">
        <v>5971.6149999999998</v>
      </c>
      <c r="E21" s="127">
        <v>5840.5343137254904</v>
      </c>
      <c r="F21" s="127">
        <v>5854.5245098039213</v>
      </c>
      <c r="G21" s="147">
        <v>-0.23896383139233737</v>
      </c>
      <c r="H21" s="66">
        <v>57.76</v>
      </c>
      <c r="I21" s="66">
        <v>93.7</v>
      </c>
      <c r="J21" s="39">
        <v>56.531464911632035</v>
      </c>
      <c r="K21" s="29"/>
    </row>
    <row r="22" spans="2:11" ht="15">
      <c r="B22" s="65" t="s">
        <v>13</v>
      </c>
      <c r="C22" s="75">
        <v>5612.71</v>
      </c>
      <c r="D22" s="60">
        <v>5626.8950000000004</v>
      </c>
      <c r="E22" s="127">
        <v>5502.6568627450979</v>
      </c>
      <c r="F22" s="127">
        <v>5516.5637254901967</v>
      </c>
      <c r="G22" s="147">
        <v>-0.25209285049748392</v>
      </c>
      <c r="H22" s="66">
        <v>53.26</v>
      </c>
      <c r="I22" s="66">
        <v>94.4</v>
      </c>
      <c r="J22" s="39">
        <v>12.46949641351771</v>
      </c>
      <c r="K22" s="29"/>
    </row>
    <row r="23" spans="2:11" ht="15">
      <c r="B23" s="65" t="s">
        <v>14</v>
      </c>
      <c r="C23" s="75">
        <v>5229.7290000000003</v>
      </c>
      <c r="D23" s="60">
        <v>5236.4769999999999</v>
      </c>
      <c r="E23" s="127">
        <v>5127.1852941176476</v>
      </c>
      <c r="F23" s="127">
        <v>5133.8009803921568</v>
      </c>
      <c r="G23" s="147">
        <v>-0.12886526571203488</v>
      </c>
      <c r="H23" s="66">
        <v>48.44</v>
      </c>
      <c r="I23" s="66">
        <v>95.2</v>
      </c>
      <c r="J23" s="39">
        <v>1.0352732381867931</v>
      </c>
      <c r="K23" s="29"/>
    </row>
    <row r="24" spans="2:11" ht="15">
      <c r="B24" s="65" t="s">
        <v>15</v>
      </c>
      <c r="C24" s="75">
        <v>4582.817</v>
      </c>
      <c r="D24" s="60">
        <v>4695.1840000000002</v>
      </c>
      <c r="E24" s="127">
        <v>4492.9578431372547</v>
      </c>
      <c r="F24" s="127">
        <v>4603.1215686274509</v>
      </c>
      <c r="G24" s="147">
        <v>-2.3932395407719951</v>
      </c>
      <c r="H24" s="66">
        <v>43.41</v>
      </c>
      <c r="I24" s="66">
        <v>93.1</v>
      </c>
      <c r="J24" s="39">
        <v>5.915847075353102E-2</v>
      </c>
      <c r="K24" s="29"/>
    </row>
    <row r="25" spans="2:11" ht="15">
      <c r="B25" s="65" t="s">
        <v>16</v>
      </c>
      <c r="C25" s="442" t="s">
        <v>158</v>
      </c>
      <c r="D25" s="653" t="s">
        <v>158</v>
      </c>
      <c r="E25" s="127" t="s">
        <v>158</v>
      </c>
      <c r="F25" s="127" t="s">
        <v>158</v>
      </c>
      <c r="G25" s="147" t="s">
        <v>158</v>
      </c>
      <c r="H25" s="66" t="s">
        <v>158</v>
      </c>
      <c r="I25" s="66" t="s">
        <v>158</v>
      </c>
      <c r="J25" s="39" t="s">
        <v>158</v>
      </c>
      <c r="K25" s="29"/>
    </row>
    <row r="26" spans="2:11" ht="15" thickBot="1">
      <c r="B26" s="67" t="s">
        <v>107</v>
      </c>
      <c r="C26" s="76">
        <v>5935.9390000000003</v>
      </c>
      <c r="D26" s="77">
        <v>5958.8829999999998</v>
      </c>
      <c r="E26" s="148">
        <v>5819.5480392156869</v>
      </c>
      <c r="F26" s="148">
        <v>5842.0421568627444</v>
      </c>
      <c r="G26" s="149">
        <v>-0.38503860538962598</v>
      </c>
      <c r="H26" s="68">
        <v>58.21</v>
      </c>
      <c r="I26" s="68">
        <v>93.3</v>
      </c>
      <c r="J26" s="73">
        <v>100</v>
      </c>
      <c r="K26" s="29"/>
    </row>
    <row r="27" spans="2:11" ht="14.25">
      <c r="B27" s="69" t="s">
        <v>47</v>
      </c>
      <c r="C27" s="70"/>
      <c r="D27" s="74"/>
      <c r="E27" s="70"/>
      <c r="F27" s="70"/>
      <c r="G27" s="152"/>
      <c r="H27" s="71"/>
      <c r="I27" s="71"/>
      <c r="J27" s="72"/>
      <c r="K27" s="29"/>
    </row>
    <row r="28" spans="2:11" ht="15">
      <c r="B28" s="65" t="s">
        <v>108</v>
      </c>
      <c r="C28" s="75">
        <v>6083.5259999999998</v>
      </c>
      <c r="D28" s="60">
        <v>6116.09</v>
      </c>
      <c r="E28" s="127">
        <v>5964.2411764705876</v>
      </c>
      <c r="F28" s="127">
        <v>5996.166666666667</v>
      </c>
      <c r="G28" s="147">
        <v>-0.5324316679447213</v>
      </c>
      <c r="H28" s="66">
        <v>61.63</v>
      </c>
      <c r="I28" s="66">
        <v>93.2</v>
      </c>
      <c r="J28" s="39">
        <v>36.038142832735346</v>
      </c>
      <c r="K28" s="29"/>
    </row>
    <row r="29" spans="2:11" ht="15">
      <c r="B29" s="65" t="s">
        <v>12</v>
      </c>
      <c r="C29" s="75">
        <v>5981.8519999999999</v>
      </c>
      <c r="D29" s="60">
        <v>6009.0469999999996</v>
      </c>
      <c r="E29" s="127">
        <v>5864.560784313725</v>
      </c>
      <c r="F29" s="127">
        <v>5891.222549019607</v>
      </c>
      <c r="G29" s="147">
        <v>-0.45256760348187841</v>
      </c>
      <c r="H29" s="66">
        <v>57.56</v>
      </c>
      <c r="I29" s="66">
        <v>95.3</v>
      </c>
      <c r="J29" s="39">
        <v>49.830215274218347</v>
      </c>
      <c r="K29" s="29"/>
    </row>
    <row r="30" spans="2:11" ht="15">
      <c r="B30" s="65" t="s">
        <v>13</v>
      </c>
      <c r="C30" s="75">
        <v>5501.0810000000001</v>
      </c>
      <c r="D30" s="60">
        <v>5605.03</v>
      </c>
      <c r="E30" s="127">
        <v>5393.2166666666672</v>
      </c>
      <c r="F30" s="127">
        <v>5495.1274509803916</v>
      </c>
      <c r="G30" s="147">
        <v>-1.8545663448723666</v>
      </c>
      <c r="H30" s="66">
        <v>53.11</v>
      </c>
      <c r="I30" s="66">
        <v>100.4</v>
      </c>
      <c r="J30" s="39">
        <v>12.732786605159745</v>
      </c>
      <c r="K30" s="29"/>
    </row>
    <row r="31" spans="2:11" ht="15">
      <c r="B31" s="65" t="s">
        <v>14</v>
      </c>
      <c r="C31" s="75">
        <v>5276.0129999999999</v>
      </c>
      <c r="D31" s="60">
        <v>5279.4210000000003</v>
      </c>
      <c r="E31" s="127">
        <v>5172.5617647058825</v>
      </c>
      <c r="F31" s="127">
        <v>5175.9029411764704</v>
      </c>
      <c r="G31" s="147">
        <v>-6.4552533317580776E-2</v>
      </c>
      <c r="H31" s="66">
        <v>47.55</v>
      </c>
      <c r="I31" s="66">
        <v>95.5</v>
      </c>
      <c r="J31" s="39">
        <v>1.2952759268751068</v>
      </c>
      <c r="K31" s="29"/>
    </row>
    <row r="32" spans="2:11" ht="15">
      <c r="B32" s="65" t="s">
        <v>15</v>
      </c>
      <c r="C32" s="75">
        <v>5043.4769999999999</v>
      </c>
      <c r="D32" s="60">
        <v>5096.0940000000001</v>
      </c>
      <c r="E32" s="127">
        <v>4944.5852941176472</v>
      </c>
      <c r="F32" s="127">
        <v>4996.1705882352944</v>
      </c>
      <c r="G32" s="147">
        <v>-1.032496653319193</v>
      </c>
      <c r="H32" s="66">
        <v>43.29</v>
      </c>
      <c r="I32" s="66">
        <v>96.4</v>
      </c>
      <c r="J32" s="39">
        <v>9.6104561763198371E-2</v>
      </c>
      <c r="K32" s="29"/>
    </row>
    <row r="33" spans="2:11" ht="15">
      <c r="B33" s="65" t="s">
        <v>16</v>
      </c>
      <c r="C33" s="75">
        <v>4832.0050000000001</v>
      </c>
      <c r="D33" s="60">
        <v>4769.6970000000001</v>
      </c>
      <c r="E33" s="127">
        <v>4737.2598039215691</v>
      </c>
      <c r="F33" s="127">
        <v>4676.1735294117643</v>
      </c>
      <c r="G33" s="147">
        <v>1.3063303601884981</v>
      </c>
      <c r="H33" s="66">
        <v>36.97</v>
      </c>
      <c r="I33" s="66">
        <v>98.6</v>
      </c>
      <c r="J33" s="39">
        <v>7.4747992482487617E-3</v>
      </c>
      <c r="K33" s="29"/>
    </row>
    <row r="34" spans="2:11" ht="15" thickBot="1">
      <c r="B34" s="67" t="s">
        <v>107</v>
      </c>
      <c r="C34" s="76">
        <v>5942.9769999999999</v>
      </c>
      <c r="D34" s="77">
        <v>5994.527</v>
      </c>
      <c r="E34" s="148">
        <v>5826.4480392156856</v>
      </c>
      <c r="F34" s="148">
        <v>5876.987254901961</v>
      </c>
      <c r="G34" s="149">
        <v>-0.85995108538171861</v>
      </c>
      <c r="H34" s="68">
        <v>58.32</v>
      </c>
      <c r="I34" s="68">
        <v>95.2</v>
      </c>
      <c r="J34" s="73">
        <v>100</v>
      </c>
      <c r="K34" s="29"/>
    </row>
    <row r="35" spans="2:11" ht="14.25">
      <c r="B35" s="69" t="s">
        <v>128</v>
      </c>
      <c r="C35" s="70"/>
      <c r="D35" s="74"/>
      <c r="E35" s="70"/>
      <c r="F35" s="70"/>
      <c r="G35" s="152"/>
      <c r="H35" s="71"/>
      <c r="I35" s="71"/>
      <c r="J35" s="72"/>
      <c r="K35" s="29"/>
    </row>
    <row r="36" spans="2:11" ht="15">
      <c r="B36" s="65" t="s">
        <v>108</v>
      </c>
      <c r="C36" s="75">
        <v>6034.866</v>
      </c>
      <c r="D36" s="60">
        <v>6035.2879999999996</v>
      </c>
      <c r="E36" s="127">
        <v>5916.535294117647</v>
      </c>
      <c r="F36" s="127">
        <v>5916.9490196078423</v>
      </c>
      <c r="G36" s="147">
        <v>-6.9922098166578101E-3</v>
      </c>
      <c r="H36" s="66">
        <v>61.28</v>
      </c>
      <c r="I36" s="66">
        <v>94.3</v>
      </c>
      <c r="J36" s="39">
        <v>29.548373731095918</v>
      </c>
      <c r="K36" s="29"/>
    </row>
    <row r="37" spans="2:11" ht="15">
      <c r="B37" s="65" t="s">
        <v>12</v>
      </c>
      <c r="C37" s="75">
        <v>5979.1850000000004</v>
      </c>
      <c r="D37" s="60">
        <v>5982.9189999999999</v>
      </c>
      <c r="E37" s="127">
        <v>5861.9460784313733</v>
      </c>
      <c r="F37" s="127">
        <v>5865.6068627450977</v>
      </c>
      <c r="G37" s="147">
        <v>-6.2411007068614313E-2</v>
      </c>
      <c r="H37" s="66">
        <v>57.87</v>
      </c>
      <c r="I37" s="66">
        <v>95.4</v>
      </c>
      <c r="J37" s="39">
        <v>56.4781437746012</v>
      </c>
      <c r="K37" s="29"/>
    </row>
    <row r="38" spans="2:11" ht="15">
      <c r="B38" s="65" t="s">
        <v>13</v>
      </c>
      <c r="C38" s="75">
        <v>5668.0649999999996</v>
      </c>
      <c r="D38" s="60">
        <v>5676.5619999999999</v>
      </c>
      <c r="E38" s="127">
        <v>5556.9264705882351</v>
      </c>
      <c r="F38" s="127">
        <v>5565.2568627450983</v>
      </c>
      <c r="G38" s="147">
        <v>-0.14968567241933231</v>
      </c>
      <c r="H38" s="66">
        <v>53.19</v>
      </c>
      <c r="I38" s="66">
        <v>96.2</v>
      </c>
      <c r="J38" s="39">
        <v>12.210482701470893</v>
      </c>
      <c r="K38" s="29"/>
    </row>
    <row r="39" spans="2:11" ht="15">
      <c r="B39" s="65" t="s">
        <v>14</v>
      </c>
      <c r="C39" s="75">
        <v>5181.0230000000001</v>
      </c>
      <c r="D39" s="60">
        <v>5250.2359999999999</v>
      </c>
      <c r="E39" s="127">
        <v>5079.43431372549</v>
      </c>
      <c r="F39" s="127">
        <v>5147.2901960784311</v>
      </c>
      <c r="G39" s="147">
        <v>-1.3182835971563895</v>
      </c>
      <c r="H39" s="66">
        <v>48.2</v>
      </c>
      <c r="I39" s="66">
        <v>98.6</v>
      </c>
      <c r="J39" s="39">
        <v>1.6055521027553346</v>
      </c>
      <c r="K39" s="29"/>
    </row>
    <row r="40" spans="2:11" ht="15">
      <c r="B40" s="65" t="s">
        <v>15</v>
      </c>
      <c r="C40" s="75">
        <v>4458.4390000000003</v>
      </c>
      <c r="D40" s="60">
        <v>4530.0150000000003</v>
      </c>
      <c r="E40" s="127">
        <v>4371.0186274509806</v>
      </c>
      <c r="F40" s="127">
        <v>4441.1911764705883</v>
      </c>
      <c r="G40" s="147">
        <v>-1.5800389181934278</v>
      </c>
      <c r="H40" s="66">
        <v>43.24</v>
      </c>
      <c r="I40" s="66">
        <v>100.1</v>
      </c>
      <c r="J40" s="39">
        <v>0.15537600994406464</v>
      </c>
      <c r="K40" s="29"/>
    </row>
    <row r="41" spans="2:11" ht="15">
      <c r="B41" s="65" t="s">
        <v>16</v>
      </c>
      <c r="C41" s="75" t="s">
        <v>158</v>
      </c>
      <c r="D41" s="60" t="s">
        <v>158</v>
      </c>
      <c r="E41" s="127" t="s">
        <v>158</v>
      </c>
      <c r="F41" s="127" t="s">
        <v>158</v>
      </c>
      <c r="G41" s="147" t="s">
        <v>158</v>
      </c>
      <c r="H41" s="66" t="s">
        <v>158</v>
      </c>
      <c r="I41" s="66" t="s">
        <v>158</v>
      </c>
      <c r="J41" s="39" t="s">
        <v>158</v>
      </c>
      <c r="K41" s="29"/>
    </row>
    <row r="42" spans="2:11" ht="15" thickBot="1">
      <c r="B42" s="67" t="s">
        <v>107</v>
      </c>
      <c r="C42" s="76">
        <v>5941.3389999999999</v>
      </c>
      <c r="D42" s="77">
        <v>5952.2269999999999</v>
      </c>
      <c r="E42" s="148">
        <v>5824.8421568627446</v>
      </c>
      <c r="F42" s="148">
        <v>5835.5166666666664</v>
      </c>
      <c r="G42" s="149">
        <v>-0.18292313112386205</v>
      </c>
      <c r="H42" s="68">
        <v>58.13</v>
      </c>
      <c r="I42" s="68">
        <v>95.2</v>
      </c>
      <c r="J42" s="73">
        <v>100</v>
      </c>
      <c r="K42" s="29"/>
    </row>
    <row r="43" spans="2:11" ht="14.25">
      <c r="B43" s="69" t="s">
        <v>48</v>
      </c>
      <c r="C43" s="70"/>
      <c r="D43" s="74"/>
      <c r="E43" s="70"/>
      <c r="F43" s="70"/>
      <c r="G43" s="152"/>
      <c r="H43" s="71"/>
      <c r="I43" s="71"/>
      <c r="J43" s="72"/>
      <c r="K43" s="29"/>
    </row>
    <row r="44" spans="2:11" ht="15">
      <c r="B44" s="65" t="s">
        <v>108</v>
      </c>
      <c r="C44" s="75">
        <v>5999.9690000000001</v>
      </c>
      <c r="D44" s="60">
        <v>6005.4989999999998</v>
      </c>
      <c r="E44" s="127">
        <v>5882.3225490196082</v>
      </c>
      <c r="F44" s="127">
        <v>5887.7441176470584</v>
      </c>
      <c r="G44" s="147">
        <v>-9.2082273263216691E-2</v>
      </c>
      <c r="H44" s="66">
        <v>61.48</v>
      </c>
      <c r="I44" s="66">
        <v>92.5</v>
      </c>
      <c r="J44" s="39">
        <v>24.666386814546417</v>
      </c>
      <c r="K44" s="29"/>
    </row>
    <row r="45" spans="2:11" ht="15">
      <c r="B45" s="65" t="s">
        <v>12</v>
      </c>
      <c r="C45" s="75">
        <v>5908.8050000000003</v>
      </c>
      <c r="D45" s="60">
        <v>5912.7860000000001</v>
      </c>
      <c r="E45" s="127">
        <v>5792.9460784313724</v>
      </c>
      <c r="F45" s="127">
        <v>5796.8490196078428</v>
      </c>
      <c r="G45" s="147">
        <v>-6.7328667061513262E-2</v>
      </c>
      <c r="H45" s="66">
        <v>57.84</v>
      </c>
      <c r="I45" s="66">
        <v>94.4</v>
      </c>
      <c r="J45" s="39">
        <v>59.05063850470593</v>
      </c>
      <c r="K45" s="29"/>
    </row>
    <row r="46" spans="2:11" ht="15">
      <c r="B46" s="65" t="s">
        <v>13</v>
      </c>
      <c r="C46" s="75">
        <v>5611.1570000000002</v>
      </c>
      <c r="D46" s="60">
        <v>5599.4570000000003</v>
      </c>
      <c r="E46" s="127">
        <v>5501.1343137254898</v>
      </c>
      <c r="F46" s="127">
        <v>5489.6637254901962</v>
      </c>
      <c r="G46" s="147">
        <v>0.20894883200281417</v>
      </c>
      <c r="H46" s="66">
        <v>53.38</v>
      </c>
      <c r="I46" s="66">
        <v>95.9</v>
      </c>
      <c r="J46" s="39">
        <v>14.028323980380893</v>
      </c>
      <c r="K46" s="29"/>
    </row>
    <row r="47" spans="2:11" ht="15">
      <c r="B47" s="65" t="s">
        <v>14</v>
      </c>
      <c r="C47" s="75">
        <v>5288.7219999999998</v>
      </c>
      <c r="D47" s="60">
        <v>5266.8869999999997</v>
      </c>
      <c r="E47" s="127">
        <v>5185.0215686274505</v>
      </c>
      <c r="F47" s="127">
        <v>5163.6147058823526</v>
      </c>
      <c r="G47" s="147">
        <v>0.41457126382244458</v>
      </c>
      <c r="H47" s="66">
        <v>48.59</v>
      </c>
      <c r="I47" s="66">
        <v>95.9</v>
      </c>
      <c r="J47" s="39">
        <v>2.084530069373868</v>
      </c>
      <c r="K47" s="29"/>
    </row>
    <row r="48" spans="2:11" ht="15">
      <c r="B48" s="65" t="s">
        <v>15</v>
      </c>
      <c r="C48" s="75">
        <v>4785.7579999999998</v>
      </c>
      <c r="D48" s="60">
        <v>4891.308</v>
      </c>
      <c r="E48" s="127">
        <v>4691.9196078431369</v>
      </c>
      <c r="F48" s="127">
        <v>4795.3999999999996</v>
      </c>
      <c r="G48" s="147">
        <v>-2.1579094998720216</v>
      </c>
      <c r="H48" s="66">
        <v>43.68</v>
      </c>
      <c r="I48" s="66">
        <v>101.7</v>
      </c>
      <c r="J48" s="39">
        <v>0.16459723388272723</v>
      </c>
      <c r="K48" s="29" t="s">
        <v>102</v>
      </c>
    </row>
    <row r="49" spans="2:12" ht="15">
      <c r="B49" s="65" t="s">
        <v>16</v>
      </c>
      <c r="C49" s="75">
        <v>3337.1970000000001</v>
      </c>
      <c r="D49" s="60">
        <v>3491.4540000000002</v>
      </c>
      <c r="E49" s="127">
        <v>3271.7617647058823</v>
      </c>
      <c r="F49" s="127">
        <v>3422.9941176470588</v>
      </c>
      <c r="G49" s="147">
        <v>-4.4181306699157448</v>
      </c>
      <c r="H49" s="66">
        <v>38.54</v>
      </c>
      <c r="I49" s="66">
        <v>90</v>
      </c>
      <c r="J49" s="39">
        <v>5.5233971101586324E-3</v>
      </c>
      <c r="K49" s="29"/>
    </row>
    <row r="50" spans="2:12" ht="15" thickBot="1">
      <c r="B50" s="78" t="s">
        <v>107</v>
      </c>
      <c r="C50" s="79">
        <v>5873.0680000000002</v>
      </c>
      <c r="D50" s="61">
        <v>5878.9380000000001</v>
      </c>
      <c r="E50" s="150">
        <v>5757.9098039215687</v>
      </c>
      <c r="F50" s="150">
        <v>5763.6647058823528</v>
      </c>
      <c r="G50" s="149">
        <v>-9.9847965738027705E-2</v>
      </c>
      <c r="H50" s="80">
        <v>57.9</v>
      </c>
      <c r="I50" s="80">
        <v>94.2</v>
      </c>
      <c r="J50" s="40">
        <v>100</v>
      </c>
      <c r="K50" s="29"/>
    </row>
    <row r="51" spans="2:12" ht="14.25">
      <c r="B51" s="81" t="s">
        <v>139</v>
      </c>
      <c r="C51" s="82"/>
      <c r="D51" s="82"/>
      <c r="E51" s="82"/>
      <c r="F51" s="82"/>
      <c r="G51" s="84"/>
      <c r="H51" s="83"/>
      <c r="I51" s="83"/>
      <c r="J51" s="83"/>
      <c r="K51" s="29"/>
    </row>
    <row r="52" spans="2:12" ht="14.25">
      <c r="B52" s="81"/>
      <c r="C52" s="82"/>
      <c r="D52" s="82"/>
      <c r="E52" s="82"/>
      <c r="F52" s="82"/>
      <c r="G52" s="84"/>
      <c r="H52" s="83"/>
      <c r="I52" s="83"/>
      <c r="J52" s="83"/>
      <c r="K52" s="29"/>
    </row>
    <row r="53" spans="2:12" ht="17.25" customHeight="1">
      <c r="B53" s="984" t="s">
        <v>474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</row>
    <row r="55" spans="2:12" ht="15.75">
      <c r="B55" s="197" t="s">
        <v>183</v>
      </c>
      <c r="C55" s="197"/>
      <c r="D55" s="197"/>
      <c r="E55" s="197"/>
      <c r="F55" s="197"/>
      <c r="G55" s="12"/>
      <c r="H55" s="12"/>
      <c r="I55" s="12"/>
      <c r="J55" s="12"/>
      <c r="K55" s="12"/>
      <c r="L55" s="12"/>
    </row>
    <row r="57" spans="2:12" ht="15.75">
      <c r="B57" s="195" t="s">
        <v>41</v>
      </c>
      <c r="C57" s="198"/>
      <c r="D57" s="198"/>
      <c r="E57" s="198"/>
      <c r="F57" s="195"/>
      <c r="G57" s="195"/>
      <c r="H57" s="159"/>
      <c r="I57" s="159"/>
      <c r="J57" s="195"/>
    </row>
    <row r="58" spans="2:12" ht="15.75">
      <c r="B58" s="195" t="s">
        <v>42</v>
      </c>
      <c r="C58" s="198"/>
      <c r="D58" s="198"/>
      <c r="E58" s="198"/>
      <c r="F58" s="195"/>
      <c r="G58" s="195"/>
      <c r="H58" s="159"/>
      <c r="I58" s="159"/>
      <c r="J58" s="195"/>
    </row>
    <row r="59" spans="2:12" ht="15.75">
      <c r="B59" s="195" t="s">
        <v>43</v>
      </c>
      <c r="C59" s="198"/>
      <c r="D59" s="198"/>
      <c r="E59" s="198"/>
      <c r="F59" s="195"/>
      <c r="G59" s="195"/>
      <c r="H59" s="159"/>
      <c r="I59" s="159"/>
      <c r="J59" s="195"/>
    </row>
    <row r="60" spans="2:12" ht="15.75">
      <c r="B60" s="195" t="s">
        <v>44</v>
      </c>
      <c r="C60" s="195"/>
      <c r="D60" s="195"/>
      <c r="E60" s="195"/>
      <c r="F60" s="195"/>
      <c r="G60" s="195"/>
      <c r="H60" s="159"/>
      <c r="I60" s="159"/>
      <c r="J60" s="195"/>
    </row>
  </sheetData>
  <mergeCells count="2">
    <mergeCell ref="C7:F7"/>
    <mergeCell ref="B53:L53"/>
  </mergeCells>
  <phoneticPr fontId="0" type="noConversion"/>
  <pageMargins left="0.75" right="0.75" top="1" bottom="1" header="0.5" footer="0.5"/>
  <pageSetup paperSize="9" scale="56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zoomScaleNormal="100" workbookViewId="0">
      <selection activeCell="S1" sqref="S1"/>
    </sheetView>
  </sheetViews>
  <sheetFormatPr defaultRowHeight="12.75"/>
  <cols>
    <col min="2" max="2" width="33.5703125" customWidth="1"/>
    <col min="3" max="4" width="17.42578125" customWidth="1"/>
    <col min="5" max="6" width="13.42578125" customWidth="1"/>
    <col min="7" max="7" width="19.85546875" customWidth="1"/>
    <col min="11" max="11" width="9.140625" customWidth="1"/>
  </cols>
  <sheetData>
    <row r="1" spans="1:14" ht="23.25" customHeight="1">
      <c r="A1" s="37"/>
      <c r="B1" s="986" t="s">
        <v>118</v>
      </c>
      <c r="C1" s="986"/>
      <c r="D1" s="986"/>
      <c r="E1" s="293" t="str">
        <f>SKUP_SEUROP_tyg!J1</f>
        <v xml:space="preserve"> 01.10.2018 - 07.10.2018 r. </v>
      </c>
      <c r="F1" s="293"/>
      <c r="G1" s="296"/>
      <c r="I1" s="37"/>
    </row>
    <row r="2" spans="1:14">
      <c r="A2" s="37"/>
      <c r="B2" s="116"/>
      <c r="C2" s="37"/>
      <c r="D2" s="37"/>
      <c r="E2" s="37"/>
      <c r="F2" s="37"/>
      <c r="G2" s="37"/>
      <c r="H2" s="37"/>
      <c r="I2" s="37"/>
    </row>
    <row r="3" spans="1:14" ht="15.75">
      <c r="B3" s="195" t="s">
        <v>177</v>
      </c>
      <c r="C3" s="196"/>
      <c r="D3" s="196"/>
      <c r="E3" s="196"/>
      <c r="F3" s="196"/>
      <c r="G3" s="196"/>
      <c r="H3" s="196"/>
      <c r="I3" s="187"/>
      <c r="J3" s="187"/>
      <c r="K3" s="57"/>
      <c r="L3" s="57"/>
      <c r="M3" s="57"/>
      <c r="N3" s="57"/>
    </row>
    <row r="4" spans="1:14" ht="13.5" thickBot="1">
      <c r="B4" s="159"/>
      <c r="C4" s="188"/>
      <c r="D4" s="188"/>
      <c r="E4" s="188"/>
      <c r="F4" s="188"/>
      <c r="G4" s="188"/>
      <c r="H4" s="187"/>
      <c r="I4" s="187"/>
      <c r="J4" s="187"/>
      <c r="K4" s="57"/>
      <c r="L4" s="57"/>
      <c r="M4" s="58"/>
      <c r="N4" s="58"/>
    </row>
    <row r="5" spans="1:14" ht="17.25" customHeight="1">
      <c r="B5" s="987" t="s">
        <v>117</v>
      </c>
      <c r="C5" s="988"/>
      <c r="D5" s="989"/>
      <c r="E5" s="159"/>
      <c r="F5" s="159"/>
      <c r="G5" s="159"/>
      <c r="H5" s="159"/>
      <c r="I5" s="159"/>
      <c r="J5" s="159"/>
    </row>
    <row r="6" spans="1:14">
      <c r="B6" s="189" t="s">
        <v>45</v>
      </c>
      <c r="C6" s="190" t="s">
        <v>475</v>
      </c>
      <c r="D6" s="191" t="s">
        <v>476</v>
      </c>
      <c r="E6" s="159"/>
      <c r="F6" s="159"/>
      <c r="G6" s="159"/>
      <c r="H6" s="159"/>
      <c r="I6" s="159"/>
      <c r="J6" s="159"/>
    </row>
    <row r="7" spans="1:14">
      <c r="B7" s="310">
        <v>1</v>
      </c>
      <c r="C7" s="311">
        <v>2</v>
      </c>
      <c r="D7" s="312">
        <v>3</v>
      </c>
      <c r="E7" s="159"/>
      <c r="F7" s="159"/>
      <c r="G7" s="159"/>
      <c r="H7" s="159"/>
      <c r="I7" s="159"/>
      <c r="J7" s="159"/>
    </row>
    <row r="8" spans="1:14">
      <c r="B8" s="313" t="s">
        <v>11</v>
      </c>
      <c r="C8" s="105">
        <v>4.5265854705882358</v>
      </c>
      <c r="D8" s="106">
        <v>4.5462200588235291</v>
      </c>
      <c r="E8" s="159"/>
      <c r="F8" s="192"/>
      <c r="G8" s="192"/>
      <c r="H8" s="192"/>
      <c r="I8" s="159"/>
      <c r="J8" s="159"/>
    </row>
    <row r="9" spans="1:14" ht="16.5" customHeight="1">
      <c r="B9" s="193" t="s">
        <v>46</v>
      </c>
      <c r="C9" s="94">
        <v>4.5392474705882355</v>
      </c>
      <c r="D9" s="95">
        <v>4.5567928823529407</v>
      </c>
      <c r="E9" s="159"/>
      <c r="F9" s="294"/>
      <c r="G9" s="192"/>
      <c r="H9" s="192"/>
      <c r="I9" s="159"/>
      <c r="J9" s="159"/>
    </row>
    <row r="10" spans="1:14" ht="15.75" customHeight="1">
      <c r="B10" s="193" t="s">
        <v>47</v>
      </c>
      <c r="C10" s="94">
        <v>4.5446294705882346</v>
      </c>
      <c r="D10" s="95">
        <v>4.5840500588235296</v>
      </c>
      <c r="E10" s="159"/>
      <c r="F10" s="192"/>
      <c r="G10" s="192"/>
      <c r="H10" s="192"/>
      <c r="I10" s="159"/>
      <c r="J10" s="159"/>
    </row>
    <row r="11" spans="1:14" ht="15.75" customHeight="1">
      <c r="B11" s="193" t="s">
        <v>128</v>
      </c>
      <c r="C11" s="94">
        <v>4.5433768823529412</v>
      </c>
      <c r="D11" s="95">
        <v>4.5517029999999998</v>
      </c>
      <c r="E11" s="159"/>
      <c r="F11" s="192"/>
      <c r="G11" s="192"/>
      <c r="H11" s="192"/>
      <c r="I11" s="159"/>
      <c r="J11" s="159"/>
    </row>
    <row r="12" spans="1:14" ht="15.75" customHeight="1" thickBot="1">
      <c r="B12" s="194" t="s">
        <v>48</v>
      </c>
      <c r="C12" s="96">
        <v>4.4911696470588236</v>
      </c>
      <c r="D12" s="97">
        <v>4.4956584705882348</v>
      </c>
      <c r="E12" s="159"/>
      <c r="F12" s="192"/>
      <c r="G12" s="192"/>
      <c r="H12" s="192"/>
      <c r="I12" s="159"/>
      <c r="J12" s="159"/>
    </row>
    <row r="13" spans="1:14" ht="15.75">
      <c r="B13" s="195" t="s">
        <v>175</v>
      </c>
      <c r="C13" s="195"/>
      <c r="D13" s="195"/>
      <c r="E13" s="195"/>
      <c r="F13" s="195"/>
      <c r="G13" s="159"/>
      <c r="H13" s="159"/>
      <c r="I13" s="159"/>
      <c r="J13" s="159"/>
    </row>
    <row r="14" spans="1:14" ht="15.75">
      <c r="B14" s="195" t="s">
        <v>176</v>
      </c>
      <c r="C14" s="195"/>
      <c r="D14" s="195"/>
      <c r="E14" s="195"/>
      <c r="F14" s="195"/>
      <c r="G14" s="159"/>
      <c r="H14" s="159"/>
      <c r="I14" s="159"/>
      <c r="J14" s="159"/>
    </row>
    <row r="15" spans="1:14">
      <c r="B15" s="159"/>
      <c r="C15" s="159"/>
      <c r="D15" s="159"/>
      <c r="E15" s="159"/>
      <c r="F15" s="159"/>
      <c r="G15" s="159"/>
      <c r="H15" s="159"/>
      <c r="I15" s="159"/>
      <c r="J15" s="159"/>
    </row>
    <row r="16" spans="1:14" ht="18.75" customHeight="1">
      <c r="J16" s="212"/>
    </row>
    <row r="17" spans="2:10" ht="18.75" customHeight="1">
      <c r="B17" s="990" t="s">
        <v>159</v>
      </c>
      <c r="C17" s="990"/>
      <c r="D17" s="990"/>
      <c r="E17" s="990"/>
      <c r="F17" s="990"/>
      <c r="G17" s="990"/>
      <c r="J17" s="212"/>
    </row>
    <row r="18" spans="2:10" ht="18.75" customHeight="1">
      <c r="B18" s="195" t="s">
        <v>177</v>
      </c>
      <c r="C18" s="196"/>
      <c r="D18" s="196"/>
      <c r="E18" s="196"/>
      <c r="F18" s="196"/>
      <c r="J18" s="212"/>
    </row>
    <row r="19" spans="2:10" ht="18.75" customHeight="1">
      <c r="B19" s="195"/>
      <c r="C19" s="196"/>
      <c r="D19" s="196"/>
      <c r="E19" s="196"/>
      <c r="F19" s="196"/>
      <c r="J19" s="212"/>
    </row>
    <row r="20" spans="2:10" ht="22.5" customHeight="1" thickBot="1">
      <c r="B20" s="270" t="s">
        <v>138</v>
      </c>
      <c r="C20" s="271"/>
      <c r="D20" s="146"/>
      <c r="E20" s="146"/>
      <c r="F20" s="3"/>
      <c r="G20" s="146"/>
      <c r="J20" s="212"/>
    </row>
    <row r="21" spans="2:10" ht="15.75" customHeight="1" thickBot="1">
      <c r="B21" s="991" t="s">
        <v>11</v>
      </c>
      <c r="C21" s="208" t="s">
        <v>160</v>
      </c>
      <c r="D21" s="272"/>
      <c r="E21" s="272"/>
      <c r="F21" s="273"/>
      <c r="G21" s="993" t="s">
        <v>161</v>
      </c>
    </row>
    <row r="22" spans="2:10" ht="18" customHeight="1" thickBot="1">
      <c r="B22" s="992"/>
      <c r="C22" s="274" t="s">
        <v>162</v>
      </c>
      <c r="D22" s="275"/>
      <c r="E22" s="274" t="s">
        <v>163</v>
      </c>
      <c r="F22" s="275"/>
      <c r="G22" s="994"/>
      <c r="H22" s="151"/>
    </row>
    <row r="23" spans="2:10" ht="15.75" customHeight="1" thickBot="1">
      <c r="B23" s="992"/>
      <c r="C23" s="287" t="s">
        <v>475</v>
      </c>
      <c r="D23" s="288" t="s">
        <v>477</v>
      </c>
      <c r="E23" s="276" t="str">
        <f>C23</f>
        <v>2018-10-07</v>
      </c>
      <c r="F23" s="276" t="str">
        <f>D23</f>
        <v>2017-10-08</v>
      </c>
      <c r="G23" s="995"/>
    </row>
    <row r="24" spans="2:10" ht="15">
      <c r="B24" s="277" t="s">
        <v>108</v>
      </c>
      <c r="C24" s="278">
        <v>5931.2705882352939</v>
      </c>
      <c r="D24" s="279">
        <v>6453.6284313725491</v>
      </c>
      <c r="E24" s="280">
        <f>(C24/1.32)/1000</f>
        <v>4.493386809269162</v>
      </c>
      <c r="F24" s="280">
        <f>(D24/1.32)/1000</f>
        <v>4.8891124480095067</v>
      </c>
      <c r="G24" s="281">
        <f t="shared" ref="G24:G30" si="0">((E24-F24)/F24)*100</f>
        <v>-8.0940179418752294</v>
      </c>
    </row>
    <row r="25" spans="2:10" ht="15">
      <c r="B25" s="260" t="s">
        <v>12</v>
      </c>
      <c r="C25" s="290">
        <v>5835.346078431372</v>
      </c>
      <c r="D25" s="289">
        <v>6367.3745098039208</v>
      </c>
      <c r="E25" s="282">
        <f>(C25/1.32)/1000</f>
        <v>4.4207167260843727</v>
      </c>
      <c r="F25" s="282">
        <f>(D25/1.32)/1000</f>
        <v>4.8237685680332731</v>
      </c>
      <c r="G25" s="283">
        <f t="shared" si="0"/>
        <v>-8.3555385434511233</v>
      </c>
    </row>
    <row r="26" spans="2:10" ht="15">
      <c r="B26" s="260" t="s">
        <v>13</v>
      </c>
      <c r="C26" s="290">
        <v>5474.4382352941175</v>
      </c>
      <c r="D26" s="289">
        <v>5966.0754901960781</v>
      </c>
      <c r="E26" s="282">
        <f>(C26/1.31)/1000</f>
        <v>4.1789604849573418</v>
      </c>
      <c r="F26" s="282">
        <f>(D26/1.31)/1000</f>
        <v>4.5542560993863193</v>
      </c>
      <c r="G26" s="283">
        <f t="shared" si="0"/>
        <v>-8.2405470012884887</v>
      </c>
      <c r="J26" s="159"/>
    </row>
    <row r="27" spans="2:10" ht="15.75">
      <c r="B27" s="260" t="s">
        <v>14</v>
      </c>
      <c r="C27" s="290">
        <v>5155.4980392156867</v>
      </c>
      <c r="D27" s="289">
        <v>5570.0549019607843</v>
      </c>
      <c r="E27" s="282">
        <f>(C27/1.3)/1000</f>
        <v>3.965767722473605</v>
      </c>
      <c r="F27" s="282">
        <f>(D27/1.3)/1000</f>
        <v>4.2846576168929102</v>
      </c>
      <c r="G27" s="283">
        <f t="shared" si="0"/>
        <v>-7.4425992210447269</v>
      </c>
      <c r="H27" s="195"/>
      <c r="I27" s="195"/>
      <c r="J27" s="195"/>
    </row>
    <row r="28" spans="2:10" ht="15.75">
      <c r="B28" s="260" t="s">
        <v>15</v>
      </c>
      <c r="C28" s="290">
        <v>4668.333333333333</v>
      </c>
      <c r="D28" s="289">
        <v>5013.2921568627453</v>
      </c>
      <c r="E28" s="282">
        <f>(C28/1.29)/1000</f>
        <v>3.6188630490956069</v>
      </c>
      <c r="F28" s="282">
        <f>(D28/1.29)/1000</f>
        <v>3.8862729898160815</v>
      </c>
      <c r="G28" s="283">
        <f t="shared" si="0"/>
        <v>-6.8808841123929865</v>
      </c>
      <c r="H28" s="195"/>
      <c r="I28" s="195"/>
      <c r="J28" s="195"/>
    </row>
    <row r="29" spans="2:10" ht="15.75">
      <c r="B29" s="260" t="s">
        <v>16</v>
      </c>
      <c r="C29" s="290">
        <v>4117.8421568627446</v>
      </c>
      <c r="D29" s="289">
        <v>4239.0450980392152</v>
      </c>
      <c r="E29" s="282">
        <f>(C29/1.28)/1000</f>
        <v>3.2170641850490194</v>
      </c>
      <c r="F29" s="282">
        <f>(D29/1.28)/1000</f>
        <v>3.3117539828431366</v>
      </c>
      <c r="G29" s="283">
        <f t="shared" si="0"/>
        <v>-2.8592038625050935</v>
      </c>
      <c r="H29" s="195"/>
      <c r="I29" s="195"/>
      <c r="J29" s="195"/>
    </row>
    <row r="30" spans="2:10" ht="16.5" thickBot="1">
      <c r="B30" s="284" t="s">
        <v>107</v>
      </c>
      <c r="C30" s="291">
        <v>5803.3147058823533</v>
      </c>
      <c r="D30" s="292">
        <v>6319.2999999999993</v>
      </c>
      <c r="E30" s="285">
        <f>(C30*0.78)/1000</f>
        <v>4.5265854705882358</v>
      </c>
      <c r="F30" s="285">
        <f>(D30*0.78)/1000</f>
        <v>4.9290539999999989</v>
      </c>
      <c r="G30" s="286">
        <f t="shared" si="0"/>
        <v>-8.1652286506044209</v>
      </c>
      <c r="H30" s="195" t="s">
        <v>164</v>
      </c>
      <c r="I30" s="195"/>
      <c r="J30" s="195"/>
    </row>
    <row r="31" spans="2:10" ht="15.75">
      <c r="B31" s="195" t="s">
        <v>175</v>
      </c>
      <c r="C31" s="195"/>
      <c r="D31" s="195"/>
      <c r="E31" s="195"/>
      <c r="F31" s="195"/>
      <c r="G31" s="195"/>
    </row>
    <row r="32" spans="2:10" ht="15.75">
      <c r="B32" s="195" t="s">
        <v>176</v>
      </c>
      <c r="C32" s="195"/>
      <c r="D32" s="195"/>
      <c r="E32" s="195"/>
      <c r="F32" s="195"/>
      <c r="G32" s="195"/>
    </row>
    <row r="33" spans="2:7" ht="15.75">
      <c r="B33" s="195"/>
      <c r="C33" s="195"/>
      <c r="D33" s="195"/>
      <c r="E33" s="195"/>
      <c r="F33" s="195"/>
      <c r="G33" s="195"/>
    </row>
    <row r="34" spans="2:7" ht="15.75">
      <c r="B34" s="297" t="s">
        <v>184</v>
      </c>
      <c r="C34" s="298"/>
      <c r="D34" s="198"/>
      <c r="E34" s="198"/>
      <c r="F34" s="195"/>
      <c r="G34" s="195"/>
    </row>
    <row r="35" spans="2:7" ht="15.75">
      <c r="B35" s="195"/>
      <c r="C35" s="198"/>
      <c r="D35" s="198"/>
      <c r="E35" s="198"/>
      <c r="F35" s="195"/>
      <c r="G35" s="195"/>
    </row>
    <row r="36" spans="2:7" ht="15.75">
      <c r="B36" s="195" t="s">
        <v>41</v>
      </c>
      <c r="C36" s="198"/>
      <c r="D36" s="198"/>
      <c r="E36" s="198"/>
      <c r="F36" s="195"/>
      <c r="G36" s="195"/>
    </row>
    <row r="37" spans="2:7" ht="15.75">
      <c r="B37" s="195" t="s">
        <v>42</v>
      </c>
      <c r="C37" s="198"/>
      <c r="D37" s="198"/>
      <c r="E37" s="198"/>
      <c r="F37" s="195"/>
      <c r="G37" s="195"/>
    </row>
    <row r="38" spans="2:7" ht="15.75">
      <c r="B38" s="195" t="s">
        <v>43</v>
      </c>
      <c r="C38" s="198"/>
      <c r="D38" s="198"/>
      <c r="E38" s="198"/>
      <c r="F38" s="195"/>
      <c r="G38" s="195"/>
    </row>
    <row r="39" spans="2:7" ht="15.75">
      <c r="B39" s="195" t="s">
        <v>44</v>
      </c>
      <c r="C39" s="195"/>
      <c r="D39" s="195"/>
      <c r="E39" s="195"/>
      <c r="F39" s="195"/>
      <c r="G39" s="195"/>
    </row>
  </sheetData>
  <mergeCells count="5">
    <mergeCell ref="B1:D1"/>
    <mergeCell ref="B5:D5"/>
    <mergeCell ref="B17:G17"/>
    <mergeCell ref="B21:B23"/>
    <mergeCell ref="G21:G23"/>
  </mergeCells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/>
  <dimension ref="A1:T405"/>
  <sheetViews>
    <sheetView zoomScale="90" zoomScaleNormal="90" workbookViewId="0">
      <selection activeCell="U1" sqref="U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2.28515625" customWidth="1"/>
    <col min="7" max="7" width="21.28515625" customWidth="1"/>
    <col min="8" max="8" width="8.28515625" customWidth="1"/>
    <col min="9" max="12" width="8.85546875" customWidth="1"/>
    <col min="13" max="13" width="10.140625" customWidth="1"/>
    <col min="14" max="17" width="11" customWidth="1"/>
  </cols>
  <sheetData>
    <row r="1" spans="1:20" ht="26.25" customHeight="1">
      <c r="A1" s="11"/>
      <c r="B1" s="996" t="s">
        <v>114</v>
      </c>
      <c r="C1" s="996"/>
      <c r="D1" s="996"/>
      <c r="E1" s="996"/>
      <c r="F1" s="209" t="str">
        <f>SKUP_SEUROP_tyg!J1</f>
        <v xml:space="preserve"> 01.10.2018 - 07.10.2018 r. </v>
      </c>
      <c r="G1" s="209"/>
      <c r="I1" s="23"/>
    </row>
    <row r="2" spans="1:20" ht="18" customHeight="1">
      <c r="A2" s="11"/>
      <c r="B2" s="35"/>
      <c r="C2" s="35"/>
      <c r="D2" s="35"/>
      <c r="E2" s="35"/>
      <c r="F2" s="35"/>
      <c r="G2" s="35"/>
      <c r="H2" s="35"/>
      <c r="I2" s="23"/>
    </row>
    <row r="3" spans="1:20" ht="18" customHeight="1" thickBot="1">
      <c r="A3" s="11"/>
      <c r="B3" s="140" t="s">
        <v>178</v>
      </c>
      <c r="G3" s="35"/>
      <c r="H3" s="35"/>
      <c r="I3" s="23"/>
    </row>
    <row r="4" spans="1:20" ht="19.5" thickBot="1">
      <c r="A4" s="2"/>
      <c r="B4" s="102" t="s">
        <v>17</v>
      </c>
      <c r="C4" s="103"/>
      <c r="D4" s="103"/>
      <c r="E4" s="104"/>
      <c r="F4" s="23"/>
      <c r="G4" s="23"/>
      <c r="H4" s="23"/>
      <c r="I4" s="23"/>
    </row>
    <row r="5" spans="1:20" ht="21" customHeight="1">
      <c r="A5" s="2"/>
      <c r="B5" s="24" t="s">
        <v>45</v>
      </c>
      <c r="C5" s="34" t="s">
        <v>3</v>
      </c>
      <c r="D5" s="34"/>
      <c r="E5" s="997" t="s">
        <v>170</v>
      </c>
      <c r="F5" s="23"/>
      <c r="G5" s="23"/>
      <c r="H5" s="23"/>
      <c r="I5" s="23"/>
      <c r="K5" s="87"/>
    </row>
    <row r="6" spans="1:20" ht="19.5" customHeight="1" thickBot="1">
      <c r="A6" s="2"/>
      <c r="B6" s="25"/>
      <c r="C6" s="36" t="s">
        <v>478</v>
      </c>
      <c r="D6" s="36" t="s">
        <v>479</v>
      </c>
      <c r="E6" s="998"/>
      <c r="F6" s="23"/>
      <c r="G6" s="23"/>
      <c r="H6" s="23"/>
      <c r="I6" s="23"/>
    </row>
    <row r="7" spans="1:20" s="9" customFormat="1" ht="23.25" customHeight="1" thickBot="1">
      <c r="A7" s="20"/>
      <c r="B7" s="90" t="s">
        <v>19</v>
      </c>
      <c r="C7" s="91"/>
      <c r="D7" s="91"/>
      <c r="E7" s="92"/>
      <c r="F7" s="23"/>
      <c r="G7" s="23"/>
      <c r="H7" s="23"/>
      <c r="I7" s="23"/>
      <c r="J7"/>
      <c r="K7"/>
      <c r="L7"/>
      <c r="M7"/>
      <c r="N7"/>
      <c r="O7"/>
      <c r="P7"/>
      <c r="Q7"/>
      <c r="R7"/>
      <c r="S7"/>
      <c r="T7"/>
    </row>
    <row r="8" spans="1:20" ht="20.100000000000001" customHeight="1">
      <c r="A8" s="2"/>
      <c r="B8" s="199" t="s">
        <v>11</v>
      </c>
      <c r="C8" s="200">
        <v>6702.3360000000002</v>
      </c>
      <c r="D8" s="200">
        <v>6732.52</v>
      </c>
      <c r="E8" s="201">
        <v>-0.44833138260265387</v>
      </c>
      <c r="F8" s="23"/>
      <c r="G8" s="23"/>
      <c r="H8" s="89"/>
      <c r="I8" s="23"/>
    </row>
    <row r="9" spans="1:20" ht="20.100000000000001" customHeight="1">
      <c r="A9" s="2"/>
      <c r="B9" s="132" t="s">
        <v>109</v>
      </c>
      <c r="C9" s="127">
        <v>6667.9120000000003</v>
      </c>
      <c r="D9" s="127">
        <v>6693.6760000000004</v>
      </c>
      <c r="E9" s="100">
        <v>-0.38490061365384465</v>
      </c>
      <c r="F9" s="23"/>
      <c r="G9" s="23"/>
      <c r="H9" s="23"/>
      <c r="I9" s="23"/>
    </row>
    <row r="10" spans="1:20" ht="20.100000000000001" customHeight="1">
      <c r="A10" s="2"/>
      <c r="B10" s="132" t="s">
        <v>110</v>
      </c>
      <c r="C10" s="127">
        <v>8195.1329999999998</v>
      </c>
      <c r="D10" s="127">
        <v>8034.6930000000002</v>
      </c>
      <c r="E10" s="100">
        <v>1.9968404517758127</v>
      </c>
      <c r="F10" s="23"/>
      <c r="G10" s="23"/>
      <c r="H10" s="86"/>
      <c r="I10" s="23"/>
    </row>
    <row r="11" spans="1:20" ht="20.100000000000001" customHeight="1">
      <c r="A11" s="2"/>
      <c r="B11" s="132" t="s">
        <v>111</v>
      </c>
      <c r="C11" s="127">
        <v>6867.6080000000002</v>
      </c>
      <c r="D11" s="127">
        <v>6855.8360000000002</v>
      </c>
      <c r="E11" s="100">
        <v>0.1717077246305182</v>
      </c>
      <c r="F11" s="23"/>
      <c r="G11" s="41"/>
      <c r="H11" s="86"/>
      <c r="I11" s="23"/>
    </row>
    <row r="12" spans="1:20" ht="20.100000000000001" customHeight="1" thickBot="1">
      <c r="A12" s="2"/>
      <c r="B12" s="133" t="s">
        <v>112</v>
      </c>
      <c r="C12" s="128">
        <v>6647.549</v>
      </c>
      <c r="D12" s="128">
        <v>6694.8779999999997</v>
      </c>
      <c r="E12" s="101">
        <v>-0.70694342749785322</v>
      </c>
      <c r="F12" s="23"/>
      <c r="G12" s="23"/>
      <c r="H12" s="23"/>
      <c r="I12" s="23"/>
    </row>
    <row r="13" spans="1:20">
      <c r="B13" s="14"/>
      <c r="H13" s="23"/>
      <c r="I13" s="23"/>
    </row>
    <row r="14" spans="1:20">
      <c r="B14" s="14"/>
      <c r="H14" s="23"/>
      <c r="I14" s="23"/>
    </row>
    <row r="15" spans="1:20" ht="15.75">
      <c r="B15" s="990" t="s">
        <v>159</v>
      </c>
      <c r="C15" s="990"/>
      <c r="D15" s="990"/>
      <c r="E15" s="990"/>
      <c r="F15" s="990"/>
      <c r="G15" s="990"/>
      <c r="H15" s="23"/>
      <c r="I15" s="23"/>
    </row>
    <row r="16" spans="1:20" ht="15.75">
      <c r="B16" s="299"/>
      <c r="C16" s="299"/>
      <c r="D16" s="299"/>
      <c r="E16" s="299"/>
      <c r="F16" s="299"/>
      <c r="G16" s="299"/>
      <c r="H16" s="23"/>
      <c r="I16" s="23"/>
    </row>
    <row r="17" spans="2:20" ht="18" customHeight="1" thickBot="1">
      <c r="B17" s="140" t="s">
        <v>91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2:20" ht="18" customHeight="1" thickBot="1">
      <c r="B18" s="1001" t="s">
        <v>480</v>
      </c>
      <c r="C18" s="1002"/>
      <c r="D18" s="1002"/>
      <c r="E18" s="100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2:20" ht="18" customHeight="1" thickBot="1">
      <c r="B19" s="999" t="s">
        <v>45</v>
      </c>
      <c r="C19" s="1004" t="s">
        <v>119</v>
      </c>
      <c r="D19" s="1005"/>
      <c r="E19" s="249" t="s">
        <v>481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18" customHeight="1" thickBot="1">
      <c r="B20" s="1000">
        <v>0</v>
      </c>
      <c r="C20" s="250" t="s">
        <v>478</v>
      </c>
      <c r="D20" s="251" t="s">
        <v>482</v>
      </c>
      <c r="E20" s="211" t="s">
        <v>18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252" t="s">
        <v>11</v>
      </c>
      <c r="C21" s="253">
        <v>6702.3360000000002</v>
      </c>
      <c r="D21" s="254">
        <v>7195.0659999999998</v>
      </c>
      <c r="E21" s="255">
        <v>-6.8481651175958573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2:20" ht="21.75" customHeight="1">
      <c r="B22" s="256" t="s">
        <v>109</v>
      </c>
      <c r="C22" s="257">
        <v>6667.9120000000003</v>
      </c>
      <c r="D22" s="258">
        <v>7373.384</v>
      </c>
      <c r="E22" s="259">
        <v>-9.5678185213193796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21.75" customHeight="1">
      <c r="B23" s="260" t="s">
        <v>110</v>
      </c>
      <c r="C23" s="261">
        <v>8195.1329999999998</v>
      </c>
      <c r="D23" s="262">
        <v>7291.6750000000002</v>
      </c>
      <c r="E23" s="263">
        <v>12.390266982552015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1.75" customHeight="1">
      <c r="B24" s="264" t="s">
        <v>111</v>
      </c>
      <c r="C24" s="261">
        <v>6867.6080000000002</v>
      </c>
      <c r="D24" s="262">
        <v>7477.3720000000003</v>
      </c>
      <c r="E24" s="263">
        <v>-8.1547902123901306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265" t="s">
        <v>112</v>
      </c>
      <c r="C25" s="266">
        <v>6647.549</v>
      </c>
      <c r="D25" s="267">
        <v>7105.3609999999999</v>
      </c>
      <c r="E25" s="268">
        <v>-6.4431912748697764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2:20" ht="15.75">
      <c r="B29" s="297" t="s">
        <v>174</v>
      </c>
      <c r="C29" s="298"/>
      <c r="D29" s="198"/>
      <c r="E29" s="198"/>
      <c r="F29" s="195"/>
      <c r="G29" s="195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2:20" ht="15.75">
      <c r="B30" s="195"/>
      <c r="C30" s="198"/>
      <c r="D30" s="198"/>
      <c r="E30" s="198"/>
      <c r="F30" s="195"/>
      <c r="G30" s="195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2:20" ht="15.75">
      <c r="B31" s="195" t="s">
        <v>41</v>
      </c>
      <c r="C31" s="198"/>
      <c r="D31" s="198"/>
      <c r="E31" s="198"/>
      <c r="F31" s="195"/>
      <c r="G31" s="195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ht="15.75">
      <c r="B32" s="195" t="s">
        <v>42</v>
      </c>
      <c r="C32" s="198"/>
      <c r="D32" s="198"/>
      <c r="E32" s="198"/>
      <c r="F32" s="195"/>
      <c r="G32" s="195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2:20" ht="15.75">
      <c r="B33" s="195" t="s">
        <v>43</v>
      </c>
      <c r="C33" s="198"/>
      <c r="D33" s="198"/>
      <c r="E33" s="198"/>
      <c r="F33" s="195"/>
      <c r="G33" s="195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2:20" ht="15.75">
      <c r="B34" s="195" t="s">
        <v>44</v>
      </c>
      <c r="C34" s="195"/>
      <c r="D34" s="195"/>
      <c r="E34" s="195"/>
      <c r="F34" s="195"/>
      <c r="G34" s="195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6">
    <mergeCell ref="B1:E1"/>
    <mergeCell ref="B15:G15"/>
    <mergeCell ref="E5:E6"/>
    <mergeCell ref="B19:B20"/>
    <mergeCell ref="B18:E18"/>
    <mergeCell ref="C19:D19"/>
  </mergeCells>
  <phoneticPr fontId="0" type="noConversion"/>
  <pageMargins left="0.75" right="0.75" top="1" bottom="1" header="0.5" footer="0.5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55"/>
  <sheetViews>
    <sheetView zoomScaleNormal="100" workbookViewId="0">
      <selection activeCell="U1" sqref="U1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10" customWidth="1"/>
    <col min="11" max="11" width="7.5703125" customWidth="1"/>
    <col min="12" max="12" width="8.28515625" customWidth="1"/>
  </cols>
  <sheetData>
    <row r="1" spans="2:8" ht="19.5" customHeight="1">
      <c r="B1" s="1008" t="s">
        <v>115</v>
      </c>
      <c r="C1" s="1008"/>
      <c r="D1" s="1008"/>
      <c r="E1" s="1008"/>
      <c r="F1" s="209" t="str">
        <f>SKUP_SEUROP_tyg!J1</f>
        <v xml:space="preserve"> 01.10.2018 - 07.10.2018 r. </v>
      </c>
      <c r="G1" s="209"/>
      <c r="H1" s="37"/>
    </row>
    <row r="2" spans="2:8" ht="14.25">
      <c r="B2" s="33"/>
      <c r="C2" s="33"/>
      <c r="D2" s="33"/>
      <c r="E2" s="33"/>
      <c r="F2" s="33"/>
      <c r="G2" s="33"/>
    </row>
    <row r="3" spans="2:8" ht="15.75" thickBot="1">
      <c r="B3" s="140" t="s">
        <v>91</v>
      </c>
      <c r="G3" s="33"/>
    </row>
    <row r="4" spans="2:8" ht="24.75" customHeight="1" thickBot="1">
      <c r="B4" s="162" t="s">
        <v>17</v>
      </c>
      <c r="C4" s="163"/>
      <c r="D4" s="163"/>
      <c r="E4" s="164"/>
      <c r="F4" s="26"/>
      <c r="G4" s="26"/>
    </row>
    <row r="5" spans="2:8" ht="24.75" customHeight="1">
      <c r="B5" s="1009" t="s">
        <v>20</v>
      </c>
      <c r="C5" s="1006" t="s">
        <v>119</v>
      </c>
      <c r="D5" s="1007"/>
      <c r="E5" s="207" t="s">
        <v>171</v>
      </c>
      <c r="F5" s="26"/>
      <c r="G5" s="26"/>
    </row>
    <row r="6" spans="2:8" ht="21" customHeight="1" thickBot="1">
      <c r="B6" s="1010"/>
      <c r="C6" s="161" t="s">
        <v>478</v>
      </c>
      <c r="D6" s="161" t="s">
        <v>479</v>
      </c>
      <c r="E6" s="202" t="s">
        <v>18</v>
      </c>
      <c r="F6" s="26"/>
      <c r="G6" s="26"/>
    </row>
    <row r="7" spans="2:8" ht="16.5" customHeight="1">
      <c r="B7" s="7" t="s">
        <v>11</v>
      </c>
      <c r="C7" s="8"/>
      <c r="D7" s="8"/>
      <c r="E7" s="160"/>
      <c r="F7" s="26"/>
      <c r="G7" s="26"/>
    </row>
    <row r="8" spans="2:8" ht="16.5" customHeight="1">
      <c r="B8" s="134" t="s">
        <v>21</v>
      </c>
      <c r="C8" s="127">
        <v>11482.593999999999</v>
      </c>
      <c r="D8" s="127">
        <v>11523.963</v>
      </c>
      <c r="E8" s="88">
        <v>-0.35898240908965606</v>
      </c>
      <c r="F8" s="26"/>
      <c r="G8" s="26"/>
    </row>
    <row r="9" spans="2:8" ht="16.5" customHeight="1">
      <c r="B9" s="134" t="s">
        <v>22</v>
      </c>
      <c r="C9" s="127">
        <v>17270.769</v>
      </c>
      <c r="D9" s="127">
        <v>16911.026999999998</v>
      </c>
      <c r="E9" s="88">
        <v>2.1272628800131539</v>
      </c>
      <c r="F9" s="26"/>
      <c r="G9" s="26"/>
    </row>
    <row r="10" spans="2:8" ht="16.5" customHeight="1" thickBot="1">
      <c r="B10" s="134" t="s">
        <v>23</v>
      </c>
      <c r="C10" s="127">
        <v>10957.163</v>
      </c>
      <c r="D10" s="127">
        <v>11006.007</v>
      </c>
      <c r="E10" s="88">
        <v>-0.44379401176102412</v>
      </c>
    </row>
    <row r="11" spans="2:8" ht="16.5" customHeight="1">
      <c r="B11" s="7" t="s">
        <v>24</v>
      </c>
      <c r="C11" s="70"/>
      <c r="D11" s="70"/>
      <c r="E11" s="160"/>
    </row>
    <row r="12" spans="2:8" ht="16.5" customHeight="1">
      <c r="B12" s="134" t="s">
        <v>21</v>
      </c>
      <c r="C12" s="127">
        <v>10087.448</v>
      </c>
      <c r="D12" s="127">
        <v>10205.501</v>
      </c>
      <c r="E12" s="135">
        <v>-1.1567584972065543</v>
      </c>
    </row>
    <row r="13" spans="2:8" ht="16.5" customHeight="1">
      <c r="B13" s="134" t="s">
        <v>22</v>
      </c>
      <c r="C13" s="127">
        <v>20269.939999999999</v>
      </c>
      <c r="D13" s="127">
        <v>19835.417000000001</v>
      </c>
      <c r="E13" s="135">
        <v>2.1906421226233732</v>
      </c>
    </row>
    <row r="14" spans="2:8" ht="16.5" customHeight="1" thickBot="1">
      <c r="B14" s="134" t="s">
        <v>23</v>
      </c>
      <c r="C14" s="127" t="s">
        <v>158</v>
      </c>
      <c r="D14" s="127">
        <v>10349.901</v>
      </c>
      <c r="E14" s="135" t="s">
        <v>158</v>
      </c>
    </row>
    <row r="15" spans="2:8" ht="16.5" customHeight="1">
      <c r="B15" s="7" t="s">
        <v>25</v>
      </c>
      <c r="C15" s="70"/>
      <c r="D15" s="70"/>
      <c r="E15" s="160"/>
    </row>
    <row r="16" spans="2:8" ht="16.5" customHeight="1">
      <c r="B16" s="134" t="s">
        <v>21</v>
      </c>
      <c r="C16" s="127" t="s">
        <v>158</v>
      </c>
      <c r="D16" s="127" t="s">
        <v>158</v>
      </c>
      <c r="E16" s="135" t="s">
        <v>158</v>
      </c>
    </row>
    <row r="17" spans="2:5" ht="16.5" customHeight="1">
      <c r="B17" s="134" t="s">
        <v>22</v>
      </c>
      <c r="C17" s="127" t="s">
        <v>158</v>
      </c>
      <c r="D17" s="127" t="s">
        <v>158</v>
      </c>
      <c r="E17" s="135" t="s">
        <v>158</v>
      </c>
    </row>
    <row r="18" spans="2:5" ht="16.5" customHeight="1" thickBot="1">
      <c r="B18" s="134" t="s">
        <v>23</v>
      </c>
      <c r="C18" s="127" t="s">
        <v>158</v>
      </c>
      <c r="D18" s="127" t="s">
        <v>158</v>
      </c>
      <c r="E18" s="135" t="s">
        <v>158</v>
      </c>
    </row>
    <row r="19" spans="2:5" ht="16.5" customHeight="1">
      <c r="B19" s="7" t="s">
        <v>26</v>
      </c>
      <c r="C19" s="70"/>
      <c r="D19" s="70"/>
      <c r="E19" s="160"/>
    </row>
    <row r="20" spans="2:5" ht="16.5" customHeight="1">
      <c r="B20" s="134" t="s">
        <v>21</v>
      </c>
      <c r="C20" s="127">
        <v>11372.858</v>
      </c>
      <c r="D20" s="127">
        <v>11565.880999999999</v>
      </c>
      <c r="E20" s="135">
        <v>-1.6689001036756235</v>
      </c>
    </row>
    <row r="21" spans="2:5" ht="16.5" customHeight="1">
      <c r="B21" s="136" t="s">
        <v>22</v>
      </c>
      <c r="C21" s="127">
        <v>16141.232</v>
      </c>
      <c r="D21" s="127">
        <v>16259.477999999999</v>
      </c>
      <c r="E21" s="135">
        <v>-0.72724351913388108</v>
      </c>
    </row>
    <row r="22" spans="2:5" ht="16.5" customHeight="1" thickBot="1">
      <c r="B22" s="136" t="s">
        <v>23</v>
      </c>
      <c r="C22" s="127" t="s">
        <v>158</v>
      </c>
      <c r="D22" s="127" t="s">
        <v>158</v>
      </c>
      <c r="E22" s="135" t="s">
        <v>158</v>
      </c>
    </row>
    <row r="23" spans="2:5" ht="16.5" customHeight="1">
      <c r="B23" s="7" t="s">
        <v>27</v>
      </c>
      <c r="C23" s="70"/>
      <c r="D23" s="70"/>
      <c r="E23" s="160"/>
    </row>
    <row r="24" spans="2:5" ht="16.5" customHeight="1">
      <c r="B24" s="134" t="s">
        <v>21</v>
      </c>
      <c r="C24" s="127">
        <v>11090.902</v>
      </c>
      <c r="D24" s="127">
        <v>11142.699000000001</v>
      </c>
      <c r="E24" s="135">
        <v>-0.46485146910995695</v>
      </c>
    </row>
    <row r="25" spans="2:5" ht="16.5" customHeight="1">
      <c r="B25" s="136" t="s">
        <v>22</v>
      </c>
      <c r="C25" s="127">
        <v>16332.742</v>
      </c>
      <c r="D25" s="127">
        <v>16274.226000000001</v>
      </c>
      <c r="E25" s="135">
        <v>0.35956241482697621</v>
      </c>
    </row>
    <row r="26" spans="2:5" ht="16.5" customHeight="1" thickBot="1">
      <c r="B26" s="136" t="s">
        <v>23</v>
      </c>
      <c r="C26" s="127" t="s">
        <v>158</v>
      </c>
      <c r="D26" s="127" t="s">
        <v>158</v>
      </c>
      <c r="E26" s="135" t="s">
        <v>158</v>
      </c>
    </row>
    <row r="27" spans="2:5" ht="16.5" customHeight="1">
      <c r="B27" s="7" t="s">
        <v>28</v>
      </c>
      <c r="C27" s="70"/>
      <c r="D27" s="70"/>
      <c r="E27" s="160"/>
    </row>
    <row r="28" spans="2:5" ht="16.5" customHeight="1">
      <c r="B28" s="134" t="s">
        <v>21</v>
      </c>
      <c r="C28" s="127">
        <v>11463.572</v>
      </c>
      <c r="D28" s="127">
        <v>11624.014999999999</v>
      </c>
      <c r="E28" s="135">
        <v>-1.3802717907710831</v>
      </c>
    </row>
    <row r="29" spans="2:5" ht="16.5" customHeight="1">
      <c r="B29" s="136" t="s">
        <v>22</v>
      </c>
      <c r="C29" s="127">
        <v>22956.32</v>
      </c>
      <c r="D29" s="127">
        <v>18834.677</v>
      </c>
      <c r="E29" s="135">
        <v>21.883268823776486</v>
      </c>
    </row>
    <row r="30" spans="2:5" ht="16.5" customHeight="1" thickBot="1">
      <c r="B30" s="136" t="s">
        <v>23</v>
      </c>
      <c r="C30" s="127">
        <v>11546.412</v>
      </c>
      <c r="D30" s="127">
        <v>11789.495000000001</v>
      </c>
      <c r="E30" s="135">
        <v>-2.0618610042245278</v>
      </c>
    </row>
    <row r="31" spans="2:5" ht="16.5" customHeight="1">
      <c r="B31" s="7" t="s">
        <v>29</v>
      </c>
      <c r="C31" s="70"/>
      <c r="D31" s="70"/>
      <c r="E31" s="160"/>
    </row>
    <row r="32" spans="2:5" ht="16.5" customHeight="1">
      <c r="B32" s="134" t="s">
        <v>21</v>
      </c>
      <c r="C32" s="127">
        <v>11282.287</v>
      </c>
      <c r="D32" s="127">
        <v>11519.231</v>
      </c>
      <c r="E32" s="135">
        <v>-2.0569428636338616</v>
      </c>
    </row>
    <row r="33" spans="1:9" ht="16.5" customHeight="1">
      <c r="B33" s="136" t="s">
        <v>22</v>
      </c>
      <c r="C33" s="127">
        <v>17936.445</v>
      </c>
      <c r="D33" s="127">
        <v>17966.518</v>
      </c>
      <c r="E33" s="135">
        <v>-0.16738357426853839</v>
      </c>
    </row>
    <row r="34" spans="1:9" ht="16.5" customHeight="1" thickBot="1">
      <c r="B34" s="136" t="s">
        <v>23</v>
      </c>
      <c r="C34" s="127" t="s">
        <v>158</v>
      </c>
      <c r="D34" s="127" t="s">
        <v>158</v>
      </c>
      <c r="E34" s="135" t="s">
        <v>158</v>
      </c>
    </row>
    <row r="35" spans="1:9" ht="16.5" customHeight="1">
      <c r="B35" s="7" t="s">
        <v>30</v>
      </c>
      <c r="C35" s="70"/>
      <c r="D35" s="70"/>
      <c r="E35" s="160"/>
      <c r="I35" t="s">
        <v>113</v>
      </c>
    </row>
    <row r="36" spans="1:9" ht="16.5" customHeight="1">
      <c r="B36" s="134" t="s">
        <v>21</v>
      </c>
      <c r="C36" s="127">
        <v>10570.495999999999</v>
      </c>
      <c r="D36" s="127">
        <v>10721.207</v>
      </c>
      <c r="E36" s="135">
        <v>-1.4057279185076936</v>
      </c>
    </row>
    <row r="37" spans="1:9" ht="16.5" customHeight="1">
      <c r="B37" s="134" t="s">
        <v>22</v>
      </c>
      <c r="C37" s="127">
        <v>14346.329</v>
      </c>
      <c r="D37" s="127">
        <v>14656.004999999999</v>
      </c>
      <c r="E37" s="135">
        <v>-2.1129632529464848</v>
      </c>
    </row>
    <row r="38" spans="1:9" ht="16.5" customHeight="1" thickBot="1">
      <c r="B38" s="134" t="s">
        <v>23</v>
      </c>
      <c r="C38" s="127">
        <v>10383.707</v>
      </c>
      <c r="D38" s="127">
        <v>10193.543</v>
      </c>
      <c r="E38" s="135">
        <v>1.8655338972916551</v>
      </c>
    </row>
    <row r="39" spans="1:9" ht="16.5" customHeight="1">
      <c r="B39" s="7" t="s">
        <v>31</v>
      </c>
      <c r="C39" s="70"/>
      <c r="D39" s="70"/>
      <c r="E39" s="160"/>
    </row>
    <row r="40" spans="1:9" ht="16.5" customHeight="1">
      <c r="B40" s="134" t="s">
        <v>21</v>
      </c>
      <c r="C40" s="127">
        <v>11971.775</v>
      </c>
      <c r="D40" s="127">
        <v>11978.495000000001</v>
      </c>
      <c r="E40" s="135">
        <v>-5.610053683706645E-2</v>
      </c>
    </row>
    <row r="41" spans="1:9" ht="16.5" customHeight="1">
      <c r="B41" s="134" t="s">
        <v>22</v>
      </c>
      <c r="C41" s="127">
        <v>14954.681</v>
      </c>
      <c r="D41" s="127">
        <v>14322.531999999999</v>
      </c>
      <c r="E41" s="135">
        <v>4.4136679184937497</v>
      </c>
    </row>
    <row r="42" spans="1:9" ht="16.5" customHeight="1" thickBot="1">
      <c r="A42" s="2"/>
      <c r="B42" s="137" t="s">
        <v>23</v>
      </c>
      <c r="C42" s="128" t="s">
        <v>158</v>
      </c>
      <c r="D42" s="128" t="s">
        <v>158</v>
      </c>
      <c r="E42" s="138" t="s">
        <v>158</v>
      </c>
    </row>
    <row r="43" spans="1:9">
      <c r="A43" s="2"/>
      <c r="B43" s="14"/>
    </row>
    <row r="45" spans="1:9" ht="14.25">
      <c r="B45" s="141" t="s">
        <v>185</v>
      </c>
      <c r="C45" s="141"/>
      <c r="D45" s="141"/>
      <c r="E45" s="141"/>
      <c r="F45" s="141"/>
    </row>
    <row r="46" spans="1:9" ht="14.25">
      <c r="B46" s="139"/>
    </row>
    <row r="47" spans="1:9" ht="15">
      <c r="B47" s="140" t="s">
        <v>129</v>
      </c>
    </row>
    <row r="48" spans="1:9" ht="15">
      <c r="B48" s="140" t="s">
        <v>130</v>
      </c>
    </row>
    <row r="49" spans="2:2" ht="15">
      <c r="B49" s="140" t="s">
        <v>131</v>
      </c>
    </row>
    <row r="50" spans="2:2" ht="15">
      <c r="B50" s="140" t="s">
        <v>132</v>
      </c>
    </row>
    <row r="51" spans="2:2" ht="15">
      <c r="B51" s="140" t="s">
        <v>133</v>
      </c>
    </row>
    <row r="52" spans="2:2" ht="15">
      <c r="B52" s="140" t="s">
        <v>134</v>
      </c>
    </row>
    <row r="53" spans="2:2" ht="15">
      <c r="B53" s="140" t="s">
        <v>135</v>
      </c>
    </row>
    <row r="54" spans="2:2" ht="15">
      <c r="B54" s="140" t="s">
        <v>136</v>
      </c>
    </row>
    <row r="55" spans="2:2" ht="15">
      <c r="B55" s="14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topLeftCell="B1" zoomScaleNormal="100" workbookViewId="0">
      <selection activeCell="S1" sqref="S1"/>
    </sheetView>
  </sheetViews>
  <sheetFormatPr defaultRowHeight="12.75"/>
  <cols>
    <col min="1" max="1" width="13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7.42578125" customWidth="1"/>
    <col min="8" max="8" width="10.7109375" customWidth="1"/>
  </cols>
  <sheetData>
    <row r="1" spans="1:13" ht="18" customHeight="1">
      <c r="A1" s="18"/>
      <c r="B1" s="1015" t="s">
        <v>125</v>
      </c>
      <c r="C1" s="1015"/>
      <c r="D1" s="1015"/>
      <c r="E1" s="1015"/>
      <c r="F1" s="1015"/>
      <c r="G1" s="209" t="str">
        <f>SKUP_SEUROP_tyg!J1</f>
        <v xml:space="preserve"> 01.10.2018 - 07.10.2018 r. </v>
      </c>
    </row>
    <row r="2" spans="1:13" ht="17.25" customHeight="1" thickBot="1">
      <c r="B2" s="140" t="s">
        <v>91</v>
      </c>
      <c r="G2" s="27"/>
    </row>
    <row r="3" spans="1:13" ht="34.5" customHeight="1" thickBot="1">
      <c r="B3" s="1012" t="s">
        <v>50</v>
      </c>
      <c r="C3" s="165" t="s">
        <v>0</v>
      </c>
      <c r="D3" s="166">
        <v>43380</v>
      </c>
      <c r="E3" s="167">
        <v>43373</v>
      </c>
      <c r="F3" s="168" t="s">
        <v>172</v>
      </c>
      <c r="G3" s="23"/>
      <c r="H3" s="222" t="s">
        <v>148</v>
      </c>
    </row>
    <row r="4" spans="1:13" ht="24.95" customHeight="1">
      <c r="B4" s="1013"/>
      <c r="C4" s="169" t="s">
        <v>67</v>
      </c>
      <c r="D4" s="170">
        <v>140</v>
      </c>
      <c r="E4" s="171">
        <v>140</v>
      </c>
      <c r="F4" s="172">
        <v>0</v>
      </c>
      <c r="G4" s="118"/>
      <c r="H4" s="223"/>
    </row>
    <row r="5" spans="1:13" ht="24.95" customHeight="1">
      <c r="B5" s="1013"/>
      <c r="C5" s="173" t="s">
        <v>68</v>
      </c>
      <c r="D5" s="174">
        <v>205</v>
      </c>
      <c r="E5" s="175">
        <v>252</v>
      </c>
      <c r="F5" s="176">
        <v>-18.650793650793652</v>
      </c>
      <c r="G5" s="23"/>
      <c r="H5" s="1" t="s">
        <v>186</v>
      </c>
      <c r="I5" s="23"/>
      <c r="J5" s="23"/>
      <c r="K5" s="23"/>
      <c r="L5" s="23"/>
      <c r="M5" s="23"/>
    </row>
    <row r="6" spans="1:13" ht="24.95" customHeight="1">
      <c r="B6" s="1013"/>
      <c r="C6" s="177" t="s">
        <v>69</v>
      </c>
      <c r="D6" s="178">
        <v>170.43</v>
      </c>
      <c r="E6" s="179">
        <v>182.63</v>
      </c>
      <c r="F6" s="180">
        <v>-6.6801730274325077</v>
      </c>
      <c r="G6" s="42"/>
      <c r="H6" s="1" t="s">
        <v>149</v>
      </c>
      <c r="I6" s="23"/>
      <c r="J6" s="23"/>
      <c r="K6" s="23"/>
      <c r="L6" s="23"/>
      <c r="M6" s="23"/>
    </row>
    <row r="7" spans="1:13" ht="27.75" customHeight="1">
      <c r="B7" s="1013"/>
      <c r="C7" s="173" t="s">
        <v>92</v>
      </c>
      <c r="D7" s="181">
        <v>379</v>
      </c>
      <c r="E7" s="182">
        <v>464</v>
      </c>
      <c r="F7" s="176">
        <v>-18.318965517241377</v>
      </c>
      <c r="G7" s="23"/>
      <c r="H7" s="1" t="s">
        <v>153</v>
      </c>
      <c r="I7" s="23"/>
      <c r="J7" s="23"/>
      <c r="K7" s="23"/>
      <c r="L7" s="23"/>
      <c r="M7" s="23"/>
    </row>
    <row r="8" spans="1:13" ht="20.25" customHeight="1">
      <c r="B8" s="1013"/>
      <c r="C8" s="173" t="s">
        <v>93</v>
      </c>
      <c r="D8" s="181">
        <v>281</v>
      </c>
      <c r="E8" s="182">
        <v>327</v>
      </c>
      <c r="F8" s="176">
        <v>-14.067278287461773</v>
      </c>
      <c r="G8" s="23"/>
      <c r="H8" s="1" t="s">
        <v>157</v>
      </c>
      <c r="I8" s="23"/>
      <c r="J8" s="23"/>
      <c r="K8" s="23"/>
      <c r="L8" s="23"/>
      <c r="M8" s="23"/>
    </row>
    <row r="9" spans="1:13" ht="20.25" customHeight="1" thickBot="1">
      <c r="B9" s="1014"/>
      <c r="C9" s="183" t="s">
        <v>94</v>
      </c>
      <c r="D9" s="184">
        <v>2.64</v>
      </c>
      <c r="E9" s="185">
        <v>2.5</v>
      </c>
      <c r="F9" s="186">
        <v>5.600000000000005</v>
      </c>
      <c r="G9" s="23"/>
      <c r="H9" s="1" t="s">
        <v>152</v>
      </c>
      <c r="I9" s="23"/>
      <c r="J9" s="23"/>
      <c r="K9" s="23"/>
      <c r="L9" s="23"/>
      <c r="M9" s="23"/>
    </row>
    <row r="10" spans="1:13" ht="16.5" customHeight="1">
      <c r="B10" s="43"/>
      <c r="C10" s="14"/>
      <c r="D10" s="15"/>
      <c r="E10" s="15"/>
      <c r="F10" s="16"/>
      <c r="G10" s="23"/>
      <c r="H10" s="1" t="s">
        <v>150</v>
      </c>
      <c r="I10" s="23"/>
      <c r="J10" s="23"/>
      <c r="K10" s="23"/>
      <c r="L10" s="23"/>
      <c r="M10" s="23"/>
    </row>
    <row r="11" spans="1:13" ht="28.5" customHeight="1">
      <c r="B11" s="1011" t="s">
        <v>95</v>
      </c>
      <c r="C11" s="1011"/>
      <c r="D11" s="1011"/>
      <c r="E11" s="1011"/>
      <c r="F11" s="1011"/>
      <c r="G11" s="269"/>
      <c r="H11" s="221" t="s">
        <v>151</v>
      </c>
      <c r="I11" s="224"/>
      <c r="J11" s="224"/>
      <c r="K11" s="224"/>
      <c r="L11" s="224"/>
      <c r="M11" s="224"/>
    </row>
    <row r="12" spans="1:13" ht="15">
      <c r="B12" s="140" t="s">
        <v>96</v>
      </c>
      <c r="G12" s="23"/>
    </row>
    <row r="13" spans="1:13" ht="15">
      <c r="B13" s="140" t="s">
        <v>97</v>
      </c>
      <c r="G13" s="23"/>
    </row>
    <row r="14" spans="1:13" ht="17.25" customHeight="1">
      <c r="B14" s="140" t="s">
        <v>98</v>
      </c>
      <c r="G14" s="23"/>
    </row>
    <row r="15" spans="1:13">
      <c r="G15" s="42"/>
    </row>
    <row r="16" spans="1:13" ht="16.5" thickBot="1">
      <c r="B16" s="1016" t="s">
        <v>159</v>
      </c>
      <c r="C16" s="1016">
        <v>0</v>
      </c>
      <c r="D16" s="1016">
        <v>0</v>
      </c>
      <c r="E16" s="1016">
        <v>0</v>
      </c>
      <c r="F16" s="1017">
        <v>0</v>
      </c>
    </row>
    <row r="17" spans="2:6" ht="29.25" thickBot="1">
      <c r="B17" s="1012" t="s">
        <v>166</v>
      </c>
      <c r="C17" s="226" t="s">
        <v>0</v>
      </c>
      <c r="D17" s="227">
        <v>43380</v>
      </c>
      <c r="E17" s="228">
        <v>43016</v>
      </c>
      <c r="F17" s="229" t="s">
        <v>167</v>
      </c>
    </row>
    <row r="18" spans="2:6" ht="21.75" customHeight="1">
      <c r="B18" s="1013">
        <v>0</v>
      </c>
      <c r="C18" s="230" t="s">
        <v>67</v>
      </c>
      <c r="D18" s="231">
        <v>140</v>
      </c>
      <c r="E18" s="232">
        <v>170</v>
      </c>
      <c r="F18" s="233">
        <v>-17.647058823529413</v>
      </c>
    </row>
    <row r="19" spans="2:6" ht="21.75" customHeight="1">
      <c r="B19" s="1013">
        <v>0</v>
      </c>
      <c r="C19" s="234" t="s">
        <v>68</v>
      </c>
      <c r="D19" s="235">
        <v>205</v>
      </c>
      <c r="E19" s="236">
        <v>250</v>
      </c>
      <c r="F19" s="233">
        <v>-18</v>
      </c>
    </row>
    <row r="20" spans="2:6" ht="21.75" customHeight="1">
      <c r="B20" s="1013">
        <v>0</v>
      </c>
      <c r="C20" s="237" t="s">
        <v>69</v>
      </c>
      <c r="D20" s="238">
        <v>170.43</v>
      </c>
      <c r="E20" s="239">
        <v>194.33</v>
      </c>
      <c r="F20" s="240">
        <v>-12.298667215561162</v>
      </c>
    </row>
    <row r="21" spans="2:6" ht="21.75" customHeight="1">
      <c r="B21" s="1013">
        <v>0</v>
      </c>
      <c r="C21" s="241" t="s">
        <v>168</v>
      </c>
      <c r="D21" s="242">
        <v>379</v>
      </c>
      <c r="E21" s="243">
        <v>856</v>
      </c>
      <c r="F21" s="244">
        <v>-55.72429906542056</v>
      </c>
    </row>
    <row r="22" spans="2:6" ht="21.75" customHeight="1">
      <c r="B22" s="1013">
        <v>0</v>
      </c>
      <c r="C22" s="234" t="s">
        <v>169</v>
      </c>
      <c r="D22" s="242">
        <v>281</v>
      </c>
      <c r="E22" s="243">
        <v>588</v>
      </c>
      <c r="F22" s="244">
        <v>-52.210884353741491</v>
      </c>
    </row>
    <row r="23" spans="2:6" ht="21.75" customHeight="1" thickBot="1">
      <c r="B23" s="1014">
        <v>0</v>
      </c>
      <c r="C23" s="245" t="s">
        <v>165</v>
      </c>
      <c r="D23" s="246">
        <v>2.64</v>
      </c>
      <c r="E23" s="247">
        <v>2.44</v>
      </c>
      <c r="F23" s="248">
        <v>8.196721311475418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orientation="landscape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7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2.5703125" customWidth="1"/>
    <col min="8" max="8" width="16.28515625" customWidth="1"/>
  </cols>
  <sheetData>
    <row r="1" spans="1:18" ht="33" customHeight="1">
      <c r="A1" s="37"/>
      <c r="B1" s="1018" t="s">
        <v>126</v>
      </c>
      <c r="C1" s="1018"/>
      <c r="D1" s="1018"/>
      <c r="E1" s="1018"/>
      <c r="F1" s="1018"/>
      <c r="G1" s="209" t="str">
        <f>SKUP_SEUROP_tyg!J1</f>
        <v xml:space="preserve"> 01.10.2018 - 07.10.2018 r. </v>
      </c>
      <c r="H1" s="209"/>
      <c r="I1" s="153"/>
    </row>
    <row r="2" spans="1:18" s="37" customFormat="1" ht="27" customHeight="1">
      <c r="B2" s="117"/>
      <c r="C2" s="117"/>
      <c r="D2" s="117"/>
      <c r="E2" s="117"/>
      <c r="F2" s="117"/>
      <c r="G2" s="114"/>
      <c r="H2" s="115"/>
    </row>
    <row r="3" spans="1:18" ht="21" customHeight="1" thickBot="1">
      <c r="B3" s="41"/>
      <c r="C3" s="41"/>
      <c r="D3" s="41"/>
      <c r="E3" s="41"/>
      <c r="I3" s="217"/>
      <c r="J3" s="218"/>
      <c r="K3" s="219"/>
      <c r="L3" s="219"/>
    </row>
    <row r="4" spans="1:18" ht="30" customHeight="1" thickBot="1">
      <c r="B4" s="634" t="s">
        <v>66</v>
      </c>
      <c r="C4" s="205" t="s">
        <v>89</v>
      </c>
      <c r="D4" s="635" t="s">
        <v>100</v>
      </c>
      <c r="E4" s="205" t="s">
        <v>101</v>
      </c>
      <c r="F4" s="206" t="s">
        <v>143</v>
      </c>
    </row>
    <row r="5" spans="1:18" ht="16.5" customHeight="1">
      <c r="B5" s="213" t="s">
        <v>55</v>
      </c>
      <c r="C5" s="214"/>
      <c r="D5" s="215"/>
      <c r="E5" s="215"/>
      <c r="F5" s="216"/>
      <c r="H5" s="220" t="s">
        <v>142</v>
      </c>
    </row>
    <row r="6" spans="1:18">
      <c r="B6" s="93" t="s">
        <v>337</v>
      </c>
      <c r="C6" s="98"/>
      <c r="D6" s="156"/>
      <c r="E6" s="156"/>
      <c r="F6" s="99"/>
    </row>
    <row r="7" spans="1:18" ht="12.75" customHeight="1">
      <c r="B7" s="93" t="s">
        <v>334</v>
      </c>
      <c r="C7" s="98">
        <v>205</v>
      </c>
      <c r="D7" s="156">
        <v>60</v>
      </c>
      <c r="E7" s="156">
        <v>30</v>
      </c>
      <c r="F7" s="99">
        <v>3</v>
      </c>
      <c r="H7" s="195" t="s">
        <v>144</v>
      </c>
      <c r="I7" s="195"/>
      <c r="J7" s="195"/>
      <c r="K7" s="195"/>
      <c r="L7" s="195"/>
      <c r="M7" s="195"/>
      <c r="N7" s="195"/>
      <c r="O7" s="195"/>
      <c r="P7" s="195"/>
      <c r="Q7" s="195"/>
      <c r="R7" s="195"/>
    </row>
    <row r="8" spans="1:18" ht="12" customHeight="1">
      <c r="B8" s="93"/>
      <c r="C8" s="98"/>
      <c r="D8" s="156"/>
      <c r="E8" s="156"/>
      <c r="F8" s="99"/>
      <c r="H8" s="1019" t="s">
        <v>145</v>
      </c>
      <c r="I8" s="1020"/>
      <c r="J8" s="1020"/>
      <c r="K8" s="1020"/>
      <c r="L8" s="1020"/>
      <c r="M8" s="1020"/>
      <c r="N8" s="1020"/>
      <c r="O8" s="1020"/>
      <c r="P8" s="1020"/>
      <c r="Q8" s="1020"/>
      <c r="R8" s="1020"/>
    </row>
    <row r="9" spans="1:18">
      <c r="B9" s="93" t="s">
        <v>55</v>
      </c>
      <c r="C9" s="98"/>
      <c r="D9" s="156"/>
      <c r="E9" s="156"/>
      <c r="F9" s="99"/>
    </row>
    <row r="10" spans="1:18">
      <c r="B10" s="142" t="s">
        <v>225</v>
      </c>
      <c r="C10" s="143"/>
      <c r="D10" s="157"/>
      <c r="E10" s="157"/>
      <c r="F10" s="144"/>
    </row>
    <row r="11" spans="1:18">
      <c r="B11" s="142" t="s">
        <v>334</v>
      </c>
      <c r="C11" s="143">
        <v>190</v>
      </c>
      <c r="D11" s="157">
        <v>50</v>
      </c>
      <c r="E11" s="157">
        <v>20</v>
      </c>
      <c r="F11" s="144">
        <v>3</v>
      </c>
    </row>
    <row r="12" spans="1:18" ht="10.5" customHeight="1">
      <c r="B12" s="142"/>
      <c r="C12" s="143"/>
      <c r="D12" s="157"/>
      <c r="E12" s="157"/>
      <c r="F12" s="144"/>
    </row>
    <row r="13" spans="1:18">
      <c r="B13" s="93" t="s">
        <v>56</v>
      </c>
      <c r="C13" s="98"/>
      <c r="D13" s="156"/>
      <c r="E13" s="156"/>
      <c r="F13" s="99"/>
    </row>
    <row r="14" spans="1:18">
      <c r="B14" s="93" t="s">
        <v>228</v>
      </c>
      <c r="C14" s="98"/>
      <c r="D14" s="156"/>
      <c r="E14" s="156"/>
      <c r="F14" s="99"/>
    </row>
    <row r="15" spans="1:18">
      <c r="B15" s="93" t="s">
        <v>334</v>
      </c>
      <c r="C15" s="98">
        <v>140</v>
      </c>
      <c r="D15" s="156">
        <v>24</v>
      </c>
      <c r="E15" s="156">
        <v>24</v>
      </c>
      <c r="F15" s="99">
        <v>3</v>
      </c>
    </row>
    <row r="16" spans="1:18">
      <c r="B16" s="142"/>
      <c r="C16" s="143"/>
      <c r="D16" s="157"/>
      <c r="E16" s="157"/>
      <c r="F16" s="144"/>
    </row>
    <row r="17" spans="2:6">
      <c r="B17" s="93" t="s">
        <v>56</v>
      </c>
      <c r="C17" s="98"/>
      <c r="D17" s="156"/>
      <c r="E17" s="156"/>
      <c r="F17" s="99"/>
    </row>
    <row r="18" spans="2:6">
      <c r="B18" s="324" t="s">
        <v>187</v>
      </c>
      <c r="C18" s="325"/>
      <c r="D18" s="326"/>
      <c r="E18" s="326"/>
      <c r="F18" s="327"/>
    </row>
    <row r="19" spans="2:6">
      <c r="B19" s="324" t="s">
        <v>334</v>
      </c>
      <c r="C19" s="325" t="s">
        <v>154</v>
      </c>
      <c r="D19" s="326">
        <v>0</v>
      </c>
      <c r="E19" s="326">
        <v>0</v>
      </c>
      <c r="F19" s="327">
        <v>3</v>
      </c>
    </row>
    <row r="20" spans="2:6">
      <c r="B20" s="324"/>
      <c r="C20" s="325"/>
      <c r="D20" s="326"/>
      <c r="E20" s="326"/>
      <c r="F20" s="327"/>
    </row>
    <row r="21" spans="2:6">
      <c r="B21" s="324" t="s">
        <v>57</v>
      </c>
      <c r="C21" s="325"/>
      <c r="D21" s="326"/>
      <c r="E21" s="326"/>
      <c r="F21" s="327"/>
    </row>
    <row r="22" spans="2:6">
      <c r="B22" s="324" t="s">
        <v>141</v>
      </c>
      <c r="C22" s="325"/>
      <c r="D22" s="326"/>
      <c r="E22" s="326"/>
      <c r="F22" s="327"/>
    </row>
    <row r="23" spans="2:6">
      <c r="B23" s="328" t="s">
        <v>334</v>
      </c>
      <c r="C23" s="329">
        <v>172</v>
      </c>
      <c r="D23" s="330">
        <v>120</v>
      </c>
      <c r="E23" s="330">
        <v>108</v>
      </c>
      <c r="F23" s="331">
        <v>3</v>
      </c>
    </row>
    <row r="24" spans="2:6">
      <c r="B24" s="324"/>
      <c r="C24" s="325"/>
      <c r="D24" s="326"/>
      <c r="E24" s="326"/>
      <c r="F24" s="327"/>
    </row>
    <row r="25" spans="2:6">
      <c r="B25" s="328" t="s">
        <v>57</v>
      </c>
      <c r="C25" s="329"/>
      <c r="D25" s="330"/>
      <c r="E25" s="330"/>
      <c r="F25" s="331"/>
    </row>
    <row r="26" spans="2:6">
      <c r="B26" s="328" t="s">
        <v>140</v>
      </c>
      <c r="C26" s="329"/>
      <c r="D26" s="330"/>
      <c r="E26" s="330"/>
      <c r="F26" s="331"/>
    </row>
    <row r="27" spans="2:6">
      <c r="B27" s="328" t="s">
        <v>334</v>
      </c>
      <c r="C27" s="329">
        <v>166</v>
      </c>
      <c r="D27" s="330">
        <v>45</v>
      </c>
      <c r="E27" s="330">
        <v>45</v>
      </c>
      <c r="F27" s="331">
        <v>3</v>
      </c>
    </row>
    <row r="28" spans="2:6">
      <c r="B28" s="328"/>
      <c r="C28" s="329"/>
      <c r="D28" s="330"/>
      <c r="E28" s="330"/>
      <c r="F28" s="331"/>
    </row>
    <row r="29" spans="2:6">
      <c r="B29" s="328" t="s">
        <v>61</v>
      </c>
      <c r="C29" s="329"/>
      <c r="D29" s="330"/>
      <c r="E29" s="330"/>
      <c r="F29" s="331"/>
    </row>
    <row r="30" spans="2:6">
      <c r="B30" s="324" t="s">
        <v>335</v>
      </c>
      <c r="C30" s="325"/>
      <c r="D30" s="326"/>
      <c r="E30" s="326"/>
      <c r="F30" s="327"/>
    </row>
    <row r="31" spans="2:6">
      <c r="B31" s="328" t="s">
        <v>334</v>
      </c>
      <c r="C31" s="329" t="s">
        <v>154</v>
      </c>
      <c r="D31" s="330">
        <v>0</v>
      </c>
      <c r="E31" s="330">
        <v>0</v>
      </c>
      <c r="F31" s="331">
        <v>3</v>
      </c>
    </row>
    <row r="32" spans="2:6">
      <c r="B32" s="324"/>
      <c r="C32" s="325"/>
      <c r="D32" s="326"/>
      <c r="E32" s="326"/>
      <c r="F32" s="327"/>
    </row>
    <row r="33" spans="2:6">
      <c r="B33" s="324" t="s">
        <v>61</v>
      </c>
      <c r="C33" s="325"/>
      <c r="D33" s="326"/>
      <c r="E33" s="326"/>
      <c r="F33" s="327"/>
    </row>
    <row r="34" spans="2:6">
      <c r="B34" s="324" t="s">
        <v>336</v>
      </c>
      <c r="C34" s="325"/>
      <c r="D34" s="326"/>
      <c r="E34" s="326"/>
      <c r="F34" s="327"/>
    </row>
    <row r="35" spans="2:6">
      <c r="B35" s="324" t="s">
        <v>334</v>
      </c>
      <c r="C35" s="325" t="s">
        <v>154</v>
      </c>
      <c r="D35" s="326">
        <v>0</v>
      </c>
      <c r="E35" s="326">
        <v>0</v>
      </c>
      <c r="F35" s="327">
        <v>2</v>
      </c>
    </row>
    <row r="36" spans="2:6">
      <c r="B36" s="328"/>
      <c r="C36" s="329"/>
      <c r="D36" s="330"/>
      <c r="E36" s="330"/>
      <c r="F36" s="331"/>
    </row>
    <row r="37" spans="2:6">
      <c r="B37" s="328" t="s">
        <v>61</v>
      </c>
      <c r="C37" s="329"/>
      <c r="D37" s="330"/>
      <c r="E37" s="330"/>
      <c r="F37" s="331"/>
    </row>
    <row r="38" spans="2:6">
      <c r="B38" s="328" t="s">
        <v>180</v>
      </c>
      <c r="C38" s="329"/>
      <c r="D38" s="330"/>
      <c r="E38" s="330"/>
      <c r="F38" s="331"/>
    </row>
    <row r="39" spans="2:6">
      <c r="B39" s="328" t="s">
        <v>334</v>
      </c>
      <c r="C39" s="329">
        <v>180</v>
      </c>
      <c r="D39" s="330">
        <v>20</v>
      </c>
      <c r="E39" s="330">
        <v>6</v>
      </c>
      <c r="F39" s="331">
        <v>2</v>
      </c>
    </row>
    <row r="40" spans="2:6">
      <c r="B40" s="328"/>
      <c r="C40" s="329"/>
      <c r="D40" s="330"/>
      <c r="E40" s="330"/>
      <c r="F40" s="331"/>
    </row>
    <row r="41" spans="2:6">
      <c r="B41" s="328" t="s">
        <v>64</v>
      </c>
      <c r="C41" s="329"/>
      <c r="D41" s="330"/>
      <c r="E41" s="330"/>
      <c r="F41" s="331"/>
    </row>
    <row r="42" spans="2:6">
      <c r="B42" s="324" t="s">
        <v>226</v>
      </c>
      <c r="C42" s="325"/>
      <c r="D42" s="326"/>
      <c r="E42" s="326"/>
      <c r="F42" s="327"/>
    </row>
    <row r="43" spans="2:6">
      <c r="B43" s="328" t="s">
        <v>334</v>
      </c>
      <c r="C43" s="329">
        <v>140</v>
      </c>
      <c r="D43" s="330">
        <v>60</v>
      </c>
      <c r="E43" s="330">
        <v>48</v>
      </c>
      <c r="F43" s="331">
        <v>2</v>
      </c>
    </row>
    <row r="44" spans="2:6">
      <c r="B44" s="324"/>
      <c r="C44" s="325"/>
      <c r="D44" s="326"/>
      <c r="E44" s="326"/>
      <c r="F44" s="327"/>
    </row>
    <row r="45" spans="2:6">
      <c r="B45" s="324" t="s">
        <v>64</v>
      </c>
      <c r="C45" s="325"/>
      <c r="D45" s="326"/>
      <c r="E45" s="326"/>
      <c r="F45" s="327"/>
    </row>
    <row r="46" spans="2:6">
      <c r="B46" s="324" t="s">
        <v>155</v>
      </c>
      <c r="C46" s="325"/>
      <c r="D46" s="326"/>
      <c r="E46" s="326"/>
      <c r="F46" s="327"/>
    </row>
    <row r="47" spans="2:6" ht="13.5" thickBot="1">
      <c r="B47" s="649" t="s">
        <v>334</v>
      </c>
      <c r="C47" s="650" t="s">
        <v>154</v>
      </c>
      <c r="D47" s="651">
        <v>0</v>
      </c>
      <c r="E47" s="651">
        <v>0</v>
      </c>
      <c r="F47" s="652">
        <v>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r:id="rId1"/>
  <headerFooter alignWithMargins="0"/>
  <colBreaks count="1" manualBreakCount="1">
    <brk id="9" max="8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Q136"/>
  <sheetViews>
    <sheetView zoomScale="90" zoomScaleNormal="90" workbookViewId="0">
      <selection activeCell="U1" sqref="U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0.7109375" customWidth="1"/>
    <col min="9" max="9" width="12.140625" customWidth="1"/>
    <col min="10" max="10" width="10.85546875" customWidth="1"/>
    <col min="11" max="11" width="20.28515625" customWidth="1"/>
    <col min="12" max="12" width="12" customWidth="1"/>
  </cols>
  <sheetData>
    <row r="1" spans="2:15" ht="27" customHeight="1">
      <c r="B1" s="1015" t="s">
        <v>127</v>
      </c>
      <c r="C1" s="1015"/>
      <c r="D1" s="1015"/>
      <c r="E1" s="1015"/>
      <c r="F1" s="1015"/>
      <c r="G1" s="1015"/>
      <c r="H1" s="209" t="str">
        <f>SKUP_SEUROP_tyg!J1</f>
        <v xml:space="preserve"> 01.10.2018 - 07.10.2018 r. </v>
      </c>
      <c r="I1" s="209"/>
    </row>
    <row r="2" spans="2:15" ht="15.75">
      <c r="B2" s="44"/>
      <c r="C2" s="44"/>
      <c r="D2" s="44"/>
      <c r="E2" s="44"/>
      <c r="F2" s="44"/>
      <c r="G2" s="44"/>
      <c r="H2" s="23"/>
    </row>
    <row r="3" spans="2:15" ht="14.25" customHeight="1" thickBot="1">
      <c r="B3" s="23"/>
      <c r="C3" s="23"/>
      <c r="D3" s="23"/>
      <c r="E3" s="23"/>
      <c r="F3" s="23"/>
      <c r="G3" s="23"/>
      <c r="H3" s="23"/>
    </row>
    <row r="4" spans="2:15" ht="39" thickBot="1">
      <c r="B4" s="45" t="s">
        <v>72</v>
      </c>
      <c r="C4" s="46" t="s">
        <v>70</v>
      </c>
      <c r="D4" s="47" t="s">
        <v>89</v>
      </c>
      <c r="E4" s="48" t="s">
        <v>100</v>
      </c>
      <c r="F4" s="49" t="s">
        <v>101</v>
      </c>
      <c r="G4" s="48" t="s">
        <v>146</v>
      </c>
      <c r="H4" s="17" t="s">
        <v>113</v>
      </c>
    </row>
    <row r="5" spans="2:15" ht="19.5" customHeight="1">
      <c r="B5" s="107" t="s">
        <v>73</v>
      </c>
      <c r="C5" s="108" t="s">
        <v>49</v>
      </c>
      <c r="D5" s="314"/>
      <c r="E5" s="315"/>
      <c r="F5" s="316"/>
      <c r="G5" s="317"/>
      <c r="H5" s="23"/>
    </row>
    <row r="6" spans="2:15" ht="13.5" thickBot="1">
      <c r="B6" s="109"/>
      <c r="C6" s="110" t="s">
        <v>50</v>
      </c>
      <c r="D6" s="318" t="s">
        <v>124</v>
      </c>
      <c r="E6" s="319" t="s">
        <v>124</v>
      </c>
      <c r="F6" s="319" t="s">
        <v>124</v>
      </c>
      <c r="G6" s="320" t="s">
        <v>124</v>
      </c>
      <c r="H6" s="23"/>
    </row>
    <row r="7" spans="2:15">
      <c r="B7" s="107" t="s">
        <v>74</v>
      </c>
      <c r="C7" s="111" t="s">
        <v>51</v>
      </c>
      <c r="D7" s="314"/>
      <c r="E7" s="315"/>
      <c r="F7" s="316"/>
      <c r="G7" s="317"/>
      <c r="H7" s="23"/>
    </row>
    <row r="8" spans="2:15" ht="15.75" thickBot="1">
      <c r="B8" s="109"/>
      <c r="C8" s="112" t="s">
        <v>50</v>
      </c>
      <c r="D8" s="318" t="s">
        <v>124</v>
      </c>
      <c r="E8" s="319" t="s">
        <v>124</v>
      </c>
      <c r="F8" s="319" t="s">
        <v>124</v>
      </c>
      <c r="G8" s="320" t="s">
        <v>124</v>
      </c>
      <c r="H8" s="130"/>
      <c r="J8" s="322"/>
      <c r="K8" s="322"/>
      <c r="L8" s="322"/>
      <c r="M8" s="322"/>
      <c r="N8" s="322"/>
      <c r="O8" s="322"/>
    </row>
    <row r="9" spans="2:15" ht="15">
      <c r="B9" s="107" t="s">
        <v>75</v>
      </c>
      <c r="C9" s="111" t="s">
        <v>52</v>
      </c>
      <c r="D9" s="314"/>
      <c r="E9" s="315"/>
      <c r="F9" s="316"/>
      <c r="G9" s="317"/>
      <c r="H9" s="154"/>
      <c r="J9" s="322"/>
      <c r="K9" s="322"/>
      <c r="L9" s="322"/>
      <c r="M9" s="322"/>
      <c r="N9" s="322"/>
      <c r="O9" s="322"/>
    </row>
    <row r="10" spans="2:15" ht="15.75" thickBot="1">
      <c r="B10" s="109"/>
      <c r="C10" s="112" t="s">
        <v>50</v>
      </c>
      <c r="D10" s="318" t="s">
        <v>124</v>
      </c>
      <c r="E10" s="319" t="s">
        <v>124</v>
      </c>
      <c r="F10" s="319" t="s">
        <v>124</v>
      </c>
      <c r="G10" s="320" t="s">
        <v>124</v>
      </c>
      <c r="H10" s="130"/>
      <c r="J10" s="322"/>
      <c r="K10" s="322"/>
      <c r="L10" s="322"/>
      <c r="M10" s="322"/>
      <c r="N10" s="322"/>
      <c r="O10" s="322"/>
    </row>
    <row r="11" spans="2:15" ht="15">
      <c r="B11" s="107" t="s">
        <v>76</v>
      </c>
      <c r="C11" s="111" t="s">
        <v>53</v>
      </c>
      <c r="D11" s="314"/>
      <c r="E11" s="315"/>
      <c r="F11" s="316"/>
      <c r="G11" s="317"/>
      <c r="H11" s="154"/>
      <c r="J11" s="322"/>
      <c r="K11" s="322"/>
      <c r="L11" s="322"/>
      <c r="M11" s="322"/>
      <c r="N11" s="322"/>
      <c r="O11" s="322"/>
    </row>
    <row r="12" spans="2:15" ht="15.75" thickBot="1">
      <c r="B12" s="109"/>
      <c r="C12" s="112" t="s">
        <v>50</v>
      </c>
      <c r="D12" s="318" t="s">
        <v>124</v>
      </c>
      <c r="E12" s="319" t="s">
        <v>124</v>
      </c>
      <c r="F12" s="319" t="s">
        <v>124</v>
      </c>
      <c r="G12" s="320" t="s">
        <v>124</v>
      </c>
      <c r="H12" s="130"/>
      <c r="J12" s="322"/>
      <c r="K12" s="322"/>
      <c r="L12" s="322"/>
      <c r="M12" s="322"/>
      <c r="N12" s="322"/>
      <c r="O12" s="322"/>
    </row>
    <row r="13" spans="2:15" ht="15">
      <c r="B13" s="107" t="s">
        <v>77</v>
      </c>
      <c r="C13" s="111" t="s">
        <v>54</v>
      </c>
      <c r="D13" s="314"/>
      <c r="E13" s="315"/>
      <c r="F13" s="316"/>
      <c r="G13" s="317"/>
      <c r="H13" s="154"/>
      <c r="J13" s="322"/>
      <c r="K13" s="322"/>
      <c r="L13" s="322"/>
      <c r="M13" s="322"/>
      <c r="N13" s="322"/>
      <c r="O13" s="322"/>
    </row>
    <row r="14" spans="2:15" ht="15.75" thickBot="1">
      <c r="B14" s="109"/>
      <c r="C14" s="112" t="s">
        <v>50</v>
      </c>
      <c r="D14" s="318" t="s">
        <v>124</v>
      </c>
      <c r="E14" s="319" t="s">
        <v>124</v>
      </c>
      <c r="F14" s="319" t="s">
        <v>124</v>
      </c>
      <c r="G14" s="320" t="s">
        <v>124</v>
      </c>
      <c r="H14" s="130"/>
      <c r="J14" s="322"/>
      <c r="K14" s="322"/>
      <c r="L14" s="322"/>
      <c r="M14" s="322"/>
      <c r="N14" s="322"/>
      <c r="O14" s="322"/>
    </row>
    <row r="15" spans="2:15" ht="15">
      <c r="B15" s="107" t="s">
        <v>78</v>
      </c>
      <c r="C15" s="111" t="s">
        <v>55</v>
      </c>
      <c r="D15" s="314"/>
      <c r="E15" s="315"/>
      <c r="F15" s="316"/>
      <c r="G15" s="317"/>
      <c r="H15" s="154"/>
      <c r="J15" s="322"/>
      <c r="K15" s="322"/>
      <c r="L15" s="322"/>
      <c r="M15" s="322"/>
      <c r="N15" s="322"/>
      <c r="O15" s="322"/>
    </row>
    <row r="16" spans="2:15" ht="15.75" thickBot="1">
      <c r="B16" s="109"/>
      <c r="C16" s="112" t="s">
        <v>50</v>
      </c>
      <c r="D16" s="318">
        <v>197.5</v>
      </c>
      <c r="E16" s="319">
        <v>110</v>
      </c>
      <c r="F16" s="319">
        <v>50</v>
      </c>
      <c r="G16" s="320">
        <v>3</v>
      </c>
      <c r="H16" s="130"/>
      <c r="J16" s="322"/>
      <c r="K16" s="322"/>
      <c r="L16" s="322"/>
      <c r="M16" s="322"/>
      <c r="N16" s="322"/>
      <c r="O16" s="322"/>
    </row>
    <row r="17" spans="2:15" ht="15">
      <c r="B17" s="107" t="s">
        <v>79</v>
      </c>
      <c r="C17" s="111" t="s">
        <v>56</v>
      </c>
      <c r="D17" s="314"/>
      <c r="E17" s="315"/>
      <c r="F17" s="316"/>
      <c r="G17" s="317"/>
      <c r="H17" s="154"/>
      <c r="J17" s="322"/>
      <c r="K17" s="322"/>
      <c r="L17" s="322"/>
      <c r="M17" s="322"/>
      <c r="N17" s="322"/>
      <c r="O17" s="322"/>
    </row>
    <row r="18" spans="2:15" ht="15.75" thickBot="1">
      <c r="B18" s="109"/>
      <c r="C18" s="112" t="s">
        <v>50</v>
      </c>
      <c r="D18" s="318">
        <v>140</v>
      </c>
      <c r="E18" s="319">
        <v>24</v>
      </c>
      <c r="F18" s="319">
        <v>24</v>
      </c>
      <c r="G18" s="320">
        <v>3</v>
      </c>
      <c r="H18" s="130"/>
      <c r="J18" s="322"/>
      <c r="K18" s="322"/>
      <c r="L18" s="322"/>
      <c r="M18" s="322"/>
      <c r="N18" s="322"/>
      <c r="O18" s="322"/>
    </row>
    <row r="19" spans="2:15" ht="15">
      <c r="B19" s="107" t="s">
        <v>80</v>
      </c>
      <c r="C19" s="111" t="s">
        <v>57</v>
      </c>
      <c r="D19" s="314"/>
      <c r="E19" s="315"/>
      <c r="F19" s="316"/>
      <c r="G19" s="317"/>
      <c r="H19" s="154"/>
      <c r="J19" s="322"/>
      <c r="K19" s="322"/>
      <c r="L19" s="322"/>
      <c r="M19" s="322"/>
      <c r="N19" s="322"/>
      <c r="O19" s="322"/>
    </row>
    <row r="20" spans="2:15" ht="15.75" thickBot="1">
      <c r="B20" s="109"/>
      <c r="C20" s="112" t="s">
        <v>50</v>
      </c>
      <c r="D20" s="318">
        <v>169</v>
      </c>
      <c r="E20" s="319">
        <v>165</v>
      </c>
      <c r="F20" s="319">
        <v>153</v>
      </c>
      <c r="G20" s="320">
        <v>3</v>
      </c>
      <c r="H20" s="130"/>
      <c r="J20" s="322"/>
      <c r="K20" s="322"/>
      <c r="L20" s="322"/>
      <c r="M20" s="322"/>
      <c r="N20" s="322"/>
      <c r="O20" s="322"/>
    </row>
    <row r="21" spans="2:15" ht="15">
      <c r="B21" s="107" t="s">
        <v>81</v>
      </c>
      <c r="C21" s="111" t="s">
        <v>58</v>
      </c>
      <c r="D21" s="314"/>
      <c r="E21" s="315"/>
      <c r="F21" s="316"/>
      <c r="G21" s="317"/>
      <c r="H21" s="154"/>
      <c r="J21" s="322"/>
      <c r="K21" s="322"/>
      <c r="L21" s="322"/>
      <c r="M21" s="322"/>
      <c r="N21" s="322"/>
      <c r="O21" s="322"/>
    </row>
    <row r="22" spans="2:15" ht="15.75" thickBot="1">
      <c r="B22" s="109"/>
      <c r="C22" s="112" t="s">
        <v>50</v>
      </c>
      <c r="D22" s="318" t="s">
        <v>124</v>
      </c>
      <c r="E22" s="319" t="s">
        <v>124</v>
      </c>
      <c r="F22" s="319" t="s">
        <v>124</v>
      </c>
      <c r="G22" s="320" t="s">
        <v>124</v>
      </c>
      <c r="H22" s="130"/>
      <c r="J22" s="322"/>
      <c r="K22" s="322"/>
      <c r="L22" s="322"/>
      <c r="M22" s="322"/>
      <c r="N22" s="322"/>
      <c r="O22" s="322"/>
    </row>
    <row r="23" spans="2:15" ht="15">
      <c r="B23" s="107" t="s">
        <v>82</v>
      </c>
      <c r="C23" s="111" t="s">
        <v>59</v>
      </c>
      <c r="D23" s="314"/>
      <c r="E23" s="315"/>
      <c r="F23" s="316"/>
      <c r="G23" s="317"/>
      <c r="H23" s="154"/>
      <c r="J23" s="322"/>
      <c r="K23" s="322"/>
      <c r="L23" s="322"/>
      <c r="M23" s="322"/>
      <c r="N23" s="322"/>
      <c r="O23" s="322"/>
    </row>
    <row r="24" spans="2:15" ht="13.5" thickBot="1">
      <c r="B24" s="109"/>
      <c r="C24" s="112" t="s">
        <v>50</v>
      </c>
      <c r="D24" s="318" t="s">
        <v>124</v>
      </c>
      <c r="E24" s="319" t="s">
        <v>124</v>
      </c>
      <c r="F24" s="319" t="s">
        <v>124</v>
      </c>
      <c r="G24" s="320" t="s">
        <v>124</v>
      </c>
      <c r="H24" s="130"/>
    </row>
    <row r="25" spans="2:15">
      <c r="B25" s="107" t="s">
        <v>83</v>
      </c>
      <c r="C25" s="111" t="s">
        <v>60</v>
      </c>
      <c r="D25" s="314"/>
      <c r="E25" s="315"/>
      <c r="F25" s="316"/>
      <c r="G25" s="317"/>
      <c r="H25" s="154"/>
    </row>
    <row r="26" spans="2:15" ht="13.5" thickBot="1">
      <c r="B26" s="109"/>
      <c r="C26" s="112" t="s">
        <v>50</v>
      </c>
      <c r="D26" s="318" t="s">
        <v>124</v>
      </c>
      <c r="E26" s="319" t="s">
        <v>124</v>
      </c>
      <c r="F26" s="319" t="s">
        <v>124</v>
      </c>
      <c r="G26" s="320" t="s">
        <v>124</v>
      </c>
      <c r="H26" s="130"/>
    </row>
    <row r="27" spans="2:15">
      <c r="B27" s="107" t="s">
        <v>84</v>
      </c>
      <c r="C27" s="111" t="s">
        <v>61</v>
      </c>
      <c r="D27" s="314"/>
      <c r="E27" s="315"/>
      <c r="F27" s="316"/>
      <c r="G27" s="317"/>
      <c r="H27" s="154"/>
    </row>
    <row r="28" spans="2:15" ht="13.5" thickBot="1">
      <c r="B28" s="109"/>
      <c r="C28" s="112" t="s">
        <v>50</v>
      </c>
      <c r="D28" s="321">
        <v>180</v>
      </c>
      <c r="E28" s="319">
        <v>20</v>
      </c>
      <c r="F28" s="319">
        <v>6</v>
      </c>
      <c r="G28" s="320">
        <v>2.33</v>
      </c>
      <c r="H28" s="130"/>
    </row>
    <row r="29" spans="2:15">
      <c r="B29" s="107" t="s">
        <v>85</v>
      </c>
      <c r="C29" s="111" t="s">
        <v>62</v>
      </c>
      <c r="D29" s="314"/>
      <c r="E29" s="315"/>
      <c r="F29" s="316"/>
      <c r="G29" s="317"/>
      <c r="H29" s="154"/>
    </row>
    <row r="30" spans="2:15" ht="13.5" thickBot="1">
      <c r="B30" s="109"/>
      <c r="C30" s="112" t="s">
        <v>50</v>
      </c>
      <c r="D30" s="321" t="s">
        <v>124</v>
      </c>
      <c r="E30" s="319" t="s">
        <v>124</v>
      </c>
      <c r="F30" s="319" t="s">
        <v>124</v>
      </c>
      <c r="G30" s="320" t="s">
        <v>124</v>
      </c>
      <c r="H30" s="130"/>
    </row>
    <row r="31" spans="2:15">
      <c r="B31" s="107" t="s">
        <v>86</v>
      </c>
      <c r="C31" s="111" t="s">
        <v>63</v>
      </c>
      <c r="D31" s="314"/>
      <c r="E31" s="315"/>
      <c r="F31" s="316"/>
      <c r="G31" s="317"/>
      <c r="H31" s="154"/>
    </row>
    <row r="32" spans="2:15" ht="13.5" thickBot="1">
      <c r="B32" s="113"/>
      <c r="C32" s="129" t="s">
        <v>50</v>
      </c>
      <c r="D32" s="321" t="s">
        <v>124</v>
      </c>
      <c r="E32" s="319" t="s">
        <v>124</v>
      </c>
      <c r="F32" s="319" t="s">
        <v>124</v>
      </c>
      <c r="G32" s="320" t="s">
        <v>124</v>
      </c>
      <c r="H32" s="130"/>
    </row>
    <row r="33" spans="2:17">
      <c r="B33" s="109" t="s">
        <v>87</v>
      </c>
      <c r="C33" s="158" t="s">
        <v>64</v>
      </c>
      <c r="D33" s="314"/>
      <c r="E33" s="315"/>
      <c r="F33" s="316"/>
      <c r="G33" s="317"/>
      <c r="H33" s="154"/>
    </row>
    <row r="34" spans="2:17" ht="13.5" thickBot="1">
      <c r="B34" s="113"/>
      <c r="C34" s="129" t="s">
        <v>50</v>
      </c>
      <c r="D34" s="321">
        <v>140</v>
      </c>
      <c r="E34" s="319">
        <v>60</v>
      </c>
      <c r="F34" s="319">
        <v>48</v>
      </c>
      <c r="G34" s="320">
        <v>2</v>
      </c>
      <c r="H34" s="130"/>
    </row>
    <row r="35" spans="2:17">
      <c r="B35" s="107" t="s">
        <v>88</v>
      </c>
      <c r="C35" s="111" t="s">
        <v>65</v>
      </c>
      <c r="D35" s="314"/>
      <c r="E35" s="315"/>
      <c r="F35" s="316"/>
      <c r="G35" s="317"/>
      <c r="H35" s="154"/>
    </row>
    <row r="36" spans="2:17" ht="13.5" thickBot="1">
      <c r="B36" s="113"/>
      <c r="C36" s="129" t="s">
        <v>50</v>
      </c>
      <c r="D36" s="321" t="s">
        <v>124</v>
      </c>
      <c r="E36" s="319" t="s">
        <v>124</v>
      </c>
      <c r="F36" s="319" t="s">
        <v>124</v>
      </c>
      <c r="G36" s="320" t="s">
        <v>124</v>
      </c>
      <c r="H36" s="130"/>
      <c r="I36" s="131"/>
      <c r="J36" s="131"/>
    </row>
    <row r="37" spans="2:17">
      <c r="B37" s="23"/>
      <c r="C37" s="23"/>
      <c r="D37" s="23"/>
      <c r="E37" s="85"/>
      <c r="F37" s="85"/>
      <c r="G37" s="23"/>
      <c r="H37" s="155"/>
      <c r="I37" s="2"/>
      <c r="J37" s="2"/>
    </row>
    <row r="38" spans="2:17">
      <c r="E38" s="145"/>
      <c r="F38" s="145"/>
      <c r="H38" s="2"/>
      <c r="I38" s="2"/>
      <c r="J38" s="2"/>
    </row>
    <row r="39" spans="2:17">
      <c r="D39" s="10"/>
      <c r="E39" s="145"/>
      <c r="F39" s="145"/>
      <c r="G39" s="10"/>
      <c r="H39" s="2"/>
      <c r="I39" s="2"/>
      <c r="J39" s="2"/>
    </row>
    <row r="40" spans="2:17">
      <c r="E40" s="145"/>
      <c r="F40" s="145"/>
      <c r="H40" s="2"/>
      <c r="I40" s="2"/>
      <c r="J40" s="2"/>
    </row>
    <row r="41" spans="2:17" ht="15.75">
      <c r="C41" s="197" t="s">
        <v>142</v>
      </c>
      <c r="D41" s="195"/>
      <c r="E41" s="195"/>
      <c r="F41" s="195"/>
      <c r="G41" s="195"/>
      <c r="H41" s="195"/>
      <c r="I41" s="195"/>
      <c r="J41" s="195"/>
      <c r="K41" s="195"/>
      <c r="L41" s="195"/>
      <c r="M41" s="195"/>
    </row>
    <row r="42" spans="2:17" ht="15.75">
      <c r="C42" s="225" t="s">
        <v>156</v>
      </c>
      <c r="D42" s="195"/>
      <c r="E42" s="195"/>
      <c r="F42" s="195"/>
      <c r="G42" s="195"/>
      <c r="H42" s="195"/>
      <c r="I42" s="195"/>
      <c r="J42" s="195"/>
      <c r="K42" s="195"/>
      <c r="L42" s="195"/>
      <c r="M42" s="195"/>
    </row>
    <row r="43" spans="2:17" ht="15.75" customHeight="1">
      <c r="C43" s="1019" t="s">
        <v>147</v>
      </c>
      <c r="D43" s="1019"/>
      <c r="E43" s="1019"/>
      <c r="F43" s="1019"/>
      <c r="G43" s="1019"/>
      <c r="H43" s="1019"/>
      <c r="I43" s="1019"/>
      <c r="J43" s="1019"/>
      <c r="K43" s="1019"/>
      <c r="L43" s="1019"/>
      <c r="M43" s="1019"/>
      <c r="N43" s="1019"/>
      <c r="O43" s="1019"/>
      <c r="P43" s="1019"/>
      <c r="Q43" s="1019"/>
    </row>
    <row r="44" spans="2:17">
      <c r="E44" s="85"/>
      <c r="F44" s="85"/>
      <c r="H44" s="2"/>
      <c r="I44" s="2"/>
      <c r="J44" s="2"/>
    </row>
    <row r="45" spans="2:17">
      <c r="H45" s="2"/>
      <c r="I45" s="2"/>
      <c r="J45" s="2"/>
    </row>
    <row r="46" spans="2:17">
      <c r="I46" s="2"/>
      <c r="J46" s="2"/>
    </row>
    <row r="50" spans="5:6">
      <c r="E50" s="85"/>
      <c r="F50" s="85"/>
    </row>
    <row r="136" spans="5:6">
      <c r="E136" s="10"/>
      <c r="F136" s="10"/>
    </row>
  </sheetData>
  <mergeCells count="2">
    <mergeCell ref="B1:G1"/>
    <mergeCell ref="C43:Q43"/>
  </mergeCells>
  <phoneticPr fontId="0" type="noConversion"/>
  <pageMargins left="0.75" right="0.75" top="1" bottom="1" header="0.5" footer="0.5"/>
  <pageSetup paperSize="9" scale="39" orientation="portrait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pane xSplit="1" ySplit="2" topLeftCell="B3" activePane="bottomRight" state="frozen"/>
      <selection pane="topRight" activeCell="B1" sqref="B1"/>
      <selection pane="bottomLeft" activeCell="A13" sqref="A13"/>
      <selection pane="bottomRight" activeCell="P35" sqref="P35"/>
    </sheetView>
  </sheetViews>
  <sheetFormatPr defaultRowHeight="15"/>
  <cols>
    <col min="1" max="1" width="17.140625" style="303" bestFit="1" customWidth="1"/>
    <col min="2" max="2" width="13.5703125" style="303" customWidth="1"/>
    <col min="3" max="3" width="12" style="303" bestFit="1" customWidth="1"/>
    <col min="4" max="4" width="10.85546875" style="303" bestFit="1" customWidth="1"/>
    <col min="5" max="7" width="12" style="303" bestFit="1" customWidth="1"/>
    <col min="8" max="8" width="10.85546875" style="303" bestFit="1" customWidth="1"/>
    <col min="9" max="9" width="12" style="303" bestFit="1" customWidth="1"/>
    <col min="10" max="11" width="10.85546875" style="303" bestFit="1" customWidth="1"/>
    <col min="12" max="12" width="11.42578125" style="303" customWidth="1"/>
    <col min="13" max="14" width="10.85546875" style="303" bestFit="1" customWidth="1"/>
    <col min="15" max="17" width="12" style="303" bestFit="1" customWidth="1"/>
    <col min="18" max="18" width="13" style="303" customWidth="1"/>
    <col min="19" max="19" width="12" style="303" bestFit="1" customWidth="1"/>
    <col min="20" max="20" width="10.85546875" style="303" bestFit="1" customWidth="1"/>
    <col min="21" max="23" width="12" style="303" bestFit="1" customWidth="1"/>
    <col min="24" max="24" width="10.85546875" style="303" bestFit="1" customWidth="1"/>
    <col min="25" max="27" width="12" style="303" bestFit="1" customWidth="1"/>
    <col min="28" max="29" width="10.85546875" style="303" bestFit="1" customWidth="1"/>
    <col min="30" max="30" width="11.28515625" style="303" bestFit="1" customWidth="1"/>
    <col min="31" max="31" width="9.140625" style="303"/>
    <col min="32" max="32" width="13" style="303" customWidth="1"/>
    <col min="33" max="33" width="14.5703125" style="303" customWidth="1"/>
    <col min="34" max="16384" width="9.140625" style="303"/>
  </cols>
  <sheetData>
    <row r="1" spans="1:33" ht="21">
      <c r="A1" s="302" t="s">
        <v>181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AE1" s="1021"/>
      <c r="AF1" s="1022"/>
      <c r="AG1" s="1022"/>
    </row>
    <row r="2" spans="1:33" ht="18">
      <c r="A2" s="1023" t="s">
        <v>182</v>
      </c>
      <c r="B2" s="1023"/>
      <c r="C2" s="1023"/>
      <c r="D2" s="1023"/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AE2" s="301"/>
      <c r="AF2" s="304"/>
      <c r="AG2" s="305"/>
    </row>
    <row r="3" spans="1:33">
      <c r="A3" s="306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1"/>
      <c r="AF3" s="307"/>
      <c r="AG3" s="301"/>
    </row>
    <row r="4" spans="1:33">
      <c r="A4" s="306"/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1"/>
      <c r="AF4" s="307"/>
      <c r="AG4" s="301"/>
    </row>
    <row r="5" spans="1:33">
      <c r="A5" s="306"/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1"/>
      <c r="AF5" s="307"/>
      <c r="AG5" s="301"/>
    </row>
    <row r="6" spans="1:33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1"/>
      <c r="AF6" s="307"/>
      <c r="AG6" s="301"/>
    </row>
    <row r="7" spans="1:33">
      <c r="A7" s="306"/>
      <c r="B7" s="306"/>
      <c r="C7" s="306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1"/>
      <c r="AF7" s="307"/>
      <c r="AG7" s="301"/>
    </row>
    <row r="8" spans="1:33">
      <c r="A8" s="306"/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1"/>
      <c r="AF8" s="307"/>
      <c r="AG8" s="301"/>
    </row>
    <row r="9" spans="1:33">
      <c r="A9" s="306"/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1"/>
      <c r="AF9" s="307"/>
      <c r="AG9" s="301"/>
    </row>
    <row r="10" spans="1:33">
      <c r="A10" s="306"/>
      <c r="B10" s="306"/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1"/>
      <c r="AF10" s="307"/>
      <c r="AG10" s="301"/>
    </row>
    <row r="11" spans="1:33">
      <c r="A11" s="306"/>
      <c r="B11" s="306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1"/>
      <c r="AF11" s="307"/>
      <c r="AG11" s="301"/>
    </row>
    <row r="12" spans="1:33">
      <c r="A12" s="306"/>
      <c r="B12" s="306"/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1"/>
      <c r="AF12" s="307"/>
      <c r="AG12" s="301"/>
    </row>
    <row r="13" spans="1:33">
      <c r="A13" s="306"/>
      <c r="B13" s="306"/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1"/>
      <c r="AF13" s="307"/>
      <c r="AG13" s="301"/>
    </row>
    <row r="14" spans="1:33">
      <c r="A14" s="306"/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1"/>
      <c r="AF14" s="307"/>
      <c r="AG14" s="301"/>
    </row>
    <row r="15" spans="1:33">
      <c r="A15" s="306"/>
      <c r="B15" s="306"/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1"/>
      <c r="AF15" s="307"/>
      <c r="AG15" s="301"/>
    </row>
    <row r="16" spans="1:33">
      <c r="A16" s="306"/>
      <c r="B16" s="306"/>
      <c r="C16" s="306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1"/>
      <c r="AF16" s="307"/>
      <c r="AG16" s="301"/>
    </row>
    <row r="17" spans="1:33">
      <c r="A17" s="306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1"/>
      <c r="AF17" s="307"/>
      <c r="AG17" s="301"/>
    </row>
    <row r="18" spans="1:33">
      <c r="A18" s="306"/>
      <c r="B18" s="306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1"/>
      <c r="AF18" s="307"/>
      <c r="AG18" s="301"/>
    </row>
    <row r="19" spans="1:33">
      <c r="A19" s="306"/>
      <c r="B19" s="306"/>
      <c r="C19" s="306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1"/>
      <c r="AF19" s="307"/>
      <c r="AG19" s="301"/>
    </row>
    <row r="20" spans="1:33">
      <c r="A20" s="306"/>
      <c r="B20" s="306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1"/>
      <c r="AF20" s="307"/>
      <c r="AG20" s="301"/>
    </row>
    <row r="21" spans="1:33">
      <c r="A21" s="306"/>
      <c r="B21" s="306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1"/>
      <c r="AF21" s="307"/>
      <c r="AG21" s="301"/>
    </row>
    <row r="22" spans="1:33">
      <c r="A22" s="306"/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1"/>
      <c r="AF22" s="307"/>
      <c r="AG22" s="301"/>
    </row>
    <row r="23" spans="1:33">
      <c r="A23" s="306"/>
      <c r="B23" s="306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1"/>
      <c r="AF23" s="307"/>
      <c r="AG23" s="301"/>
    </row>
    <row r="24" spans="1:33">
      <c r="A24" s="306"/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1"/>
      <c r="AF24" s="307"/>
      <c r="AG24" s="301"/>
    </row>
    <row r="25" spans="1:33">
      <c r="A25" s="306"/>
      <c r="B25" s="306"/>
      <c r="C25" s="306"/>
      <c r="D25" s="306"/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1"/>
      <c r="AF25" s="307"/>
      <c r="AG25" s="301"/>
    </row>
    <row r="26" spans="1:33">
      <c r="A26" s="306"/>
      <c r="B26" s="306"/>
      <c r="C26" s="306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  <c r="AB26" s="306"/>
      <c r="AC26" s="306"/>
      <c r="AD26" s="306"/>
      <c r="AE26" s="301"/>
      <c r="AF26" s="307"/>
      <c r="AG26" s="301"/>
    </row>
    <row r="27" spans="1:33">
      <c r="A27" s="306"/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1"/>
      <c r="AF27" s="307"/>
      <c r="AG27" s="301"/>
    </row>
    <row r="28" spans="1:33">
      <c r="A28" s="306"/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1"/>
      <c r="AF28" s="307"/>
      <c r="AG28" s="301"/>
    </row>
    <row r="29" spans="1:33">
      <c r="A29" s="306"/>
      <c r="B29" s="306"/>
      <c r="C29" s="306"/>
      <c r="D29" s="306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1"/>
      <c r="AF29" s="307"/>
      <c r="AG29" s="301"/>
    </row>
    <row r="30" spans="1:33">
      <c r="A30" s="306"/>
      <c r="B30" s="306"/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1"/>
      <c r="AF30" s="307"/>
      <c r="AG30" s="301"/>
    </row>
    <row r="31" spans="1:33">
      <c r="A31" s="306"/>
      <c r="B31" s="306"/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1"/>
      <c r="AF31" s="307"/>
      <c r="AG31" s="301"/>
    </row>
    <row r="32" spans="1:33">
      <c r="A32" s="306"/>
      <c r="B32" s="306"/>
      <c r="C32" s="306"/>
      <c r="D32" s="306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1"/>
      <c r="AF32" s="307"/>
      <c r="AG32" s="301"/>
    </row>
    <row r="33" spans="1:33">
      <c r="A33" s="306"/>
      <c r="B33" s="306"/>
      <c r="C33" s="306"/>
      <c r="D33" s="306"/>
      <c r="E33" s="306"/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1"/>
      <c r="AF33" s="307"/>
      <c r="AG33" s="301"/>
    </row>
    <row r="34" spans="1:33">
      <c r="A34" s="306"/>
      <c r="B34" s="306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1"/>
      <c r="AF34" s="307"/>
      <c r="AG34" s="301"/>
    </row>
    <row r="35" spans="1:33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1"/>
      <c r="AF35" s="307"/>
      <c r="AG35" s="301"/>
    </row>
    <row r="36" spans="1:33">
      <c r="A36" s="306"/>
      <c r="B36" s="306"/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1"/>
      <c r="AF36" s="307"/>
      <c r="AG36" s="301"/>
    </row>
    <row r="37" spans="1:33">
      <c r="A37" s="306"/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1"/>
      <c r="AF37" s="307"/>
      <c r="AG37" s="301"/>
    </row>
    <row r="38" spans="1:33">
      <c r="A38" s="306"/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1"/>
      <c r="AF38" s="307"/>
      <c r="AG38" s="301"/>
    </row>
    <row r="39" spans="1:33">
      <c r="A39" s="306"/>
      <c r="B39" s="306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1"/>
      <c r="AF39" s="307"/>
      <c r="AG39" s="301"/>
    </row>
    <row r="40" spans="1:33">
      <c r="A40" s="306"/>
      <c r="B40" s="306"/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1"/>
      <c r="AF40" s="307"/>
      <c r="AG40" s="301"/>
    </row>
    <row r="41" spans="1:33">
      <c r="A41" s="306"/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1"/>
      <c r="AF41" s="307"/>
      <c r="AG41" s="301"/>
    </row>
    <row r="42" spans="1:33">
      <c r="A42" s="306"/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1"/>
      <c r="AF42" s="307"/>
      <c r="AG42" s="301"/>
    </row>
    <row r="43" spans="1:33">
      <c r="A43" s="306"/>
      <c r="B43" s="306"/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1"/>
      <c r="AF43" s="307"/>
      <c r="AG43" s="301"/>
    </row>
    <row r="44" spans="1:33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  <c r="AE44" s="301"/>
      <c r="AF44" s="307"/>
      <c r="AG44" s="301"/>
    </row>
    <row r="45" spans="1:33">
      <c r="A45" s="306"/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1"/>
      <c r="AF45" s="307"/>
      <c r="AG45" s="301"/>
    </row>
    <row r="46" spans="1:33">
      <c r="A46" s="306"/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  <c r="AB46" s="306"/>
      <c r="AC46" s="306"/>
      <c r="AD46" s="306"/>
      <c r="AE46" s="301"/>
      <c r="AF46" s="307"/>
      <c r="AG46" s="301"/>
    </row>
    <row r="47" spans="1:33">
      <c r="A47" s="306"/>
      <c r="B47" s="306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1"/>
      <c r="AF47" s="307"/>
      <c r="AG47" s="301"/>
    </row>
    <row r="48" spans="1:33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1"/>
      <c r="AF48" s="307"/>
      <c r="AG48" s="301"/>
    </row>
    <row r="49" spans="1:33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1"/>
      <c r="AF49" s="307"/>
      <c r="AG49" s="301"/>
    </row>
    <row r="50" spans="1:33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1"/>
      <c r="AF50" s="307"/>
      <c r="AG50" s="301"/>
    </row>
    <row r="51" spans="1:33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1"/>
      <c r="AF51" s="307"/>
      <c r="AG51" s="301"/>
    </row>
    <row r="52" spans="1:33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1"/>
      <c r="AF52" s="307"/>
      <c r="AG52" s="301"/>
    </row>
    <row r="53" spans="1:33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1"/>
      <c r="AF53" s="307"/>
      <c r="AG53" s="301"/>
    </row>
    <row r="54" spans="1:33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1"/>
      <c r="AF54" s="307"/>
      <c r="AG54" s="301"/>
    </row>
    <row r="55" spans="1:33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1"/>
      <c r="AF55" s="307"/>
      <c r="AG55" s="301"/>
    </row>
    <row r="56" spans="1:33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1"/>
      <c r="AF56" s="307"/>
      <c r="AG56" s="301"/>
    </row>
    <row r="57" spans="1:33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1"/>
      <c r="AF57" s="307"/>
      <c r="AG57" s="301"/>
    </row>
    <row r="58" spans="1:33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1"/>
      <c r="AF58" s="307"/>
      <c r="AG58" s="301"/>
    </row>
    <row r="59" spans="1:33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1"/>
      <c r="AF59" s="307"/>
      <c r="AG59" s="301"/>
    </row>
    <row r="60" spans="1:33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1"/>
      <c r="AF60" s="307"/>
      <c r="AG60" s="301"/>
    </row>
    <row r="61" spans="1:33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1"/>
      <c r="AF61" s="307"/>
      <c r="AG61" s="301"/>
    </row>
    <row r="62" spans="1:33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1"/>
      <c r="AF62" s="307"/>
      <c r="AG62" s="301"/>
    </row>
    <row r="63" spans="1:33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1"/>
      <c r="AF63" s="307"/>
      <c r="AG63" s="301"/>
    </row>
    <row r="64" spans="1:33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1"/>
      <c r="AF64" s="307"/>
      <c r="AG64" s="301"/>
    </row>
    <row r="65" spans="1:33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1"/>
      <c r="AF65" s="307"/>
      <c r="AG65" s="301"/>
    </row>
    <row r="66" spans="1:33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1"/>
      <c r="AF66" s="307"/>
      <c r="AG66" s="301"/>
    </row>
    <row r="67" spans="1:33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1"/>
      <c r="AF67" s="307"/>
      <c r="AG67" s="301"/>
    </row>
    <row r="68" spans="1:33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1"/>
      <c r="AF68" s="307"/>
      <c r="AG68" s="301"/>
    </row>
    <row r="69" spans="1:33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1"/>
      <c r="AF69" s="307"/>
      <c r="AG69" s="301"/>
    </row>
    <row r="70" spans="1:33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1"/>
      <c r="AF70" s="307"/>
      <c r="AG70" s="301"/>
    </row>
    <row r="71" spans="1:33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1"/>
      <c r="AF71" s="307"/>
      <c r="AG71" s="301"/>
    </row>
    <row r="72" spans="1:33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1"/>
      <c r="AF72" s="307"/>
      <c r="AG72" s="301"/>
    </row>
    <row r="73" spans="1:33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1"/>
      <c r="AF73" s="307"/>
      <c r="AG73" s="301"/>
    </row>
    <row r="74" spans="1:33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1"/>
      <c r="AF74" s="307"/>
      <c r="AG74" s="301"/>
    </row>
    <row r="75" spans="1:33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1"/>
      <c r="AF75" s="307"/>
      <c r="AG75" s="301"/>
    </row>
    <row r="76" spans="1:33">
      <c r="A76" s="306"/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1"/>
      <c r="AF76" s="307"/>
      <c r="AG76" s="301"/>
    </row>
    <row r="77" spans="1:33">
      <c r="A77" s="306"/>
      <c r="B77" s="306"/>
      <c r="C77" s="306"/>
      <c r="D77" s="306"/>
      <c r="E77" s="306"/>
      <c r="F77" s="306"/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  <c r="AA77" s="306"/>
      <c r="AB77" s="306"/>
      <c r="AC77" s="306"/>
      <c r="AD77" s="306"/>
      <c r="AE77" s="301"/>
      <c r="AF77" s="307"/>
      <c r="AG77" s="301"/>
    </row>
    <row r="78" spans="1:33">
      <c r="A78" s="306"/>
      <c r="B78" s="306"/>
      <c r="C78" s="306"/>
      <c r="D78" s="306"/>
      <c r="E78" s="306"/>
      <c r="F78" s="306"/>
      <c r="G78" s="306"/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1"/>
      <c r="AF78" s="307"/>
      <c r="AG78" s="301"/>
    </row>
    <row r="79" spans="1:33">
      <c r="A79" s="306"/>
      <c r="B79" s="306"/>
      <c r="C79" s="306"/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  <c r="AA79" s="306"/>
      <c r="AB79" s="306"/>
      <c r="AC79" s="306"/>
      <c r="AD79" s="306"/>
      <c r="AE79" s="301"/>
      <c r="AF79" s="307"/>
      <c r="AG79" s="301"/>
    </row>
    <row r="80" spans="1:33">
      <c r="A80" s="306"/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1"/>
      <c r="AF80" s="307"/>
      <c r="AG80" s="301"/>
    </row>
    <row r="81" spans="1:33">
      <c r="A81" s="306"/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  <c r="AA81" s="306"/>
      <c r="AB81" s="306"/>
      <c r="AC81" s="306"/>
      <c r="AD81" s="306"/>
      <c r="AE81" s="301"/>
      <c r="AF81" s="307"/>
      <c r="AG81" s="301"/>
    </row>
    <row r="82" spans="1:33">
      <c r="A82" s="306"/>
      <c r="B82" s="306"/>
      <c r="C82" s="306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1"/>
      <c r="AF82" s="307"/>
      <c r="AG82" s="301"/>
    </row>
    <row r="83" spans="1:33">
      <c r="A83" s="306"/>
      <c r="B83" s="306"/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  <c r="AA83" s="306"/>
      <c r="AB83" s="306"/>
      <c r="AC83" s="306"/>
      <c r="AD83" s="306"/>
      <c r="AE83" s="301"/>
      <c r="AF83" s="307"/>
      <c r="AG83" s="301"/>
    </row>
    <row r="84" spans="1:33">
      <c r="A84" s="306"/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1"/>
      <c r="AF84" s="307"/>
      <c r="AG84" s="301"/>
    </row>
    <row r="85" spans="1:33">
      <c r="A85" s="306"/>
      <c r="B85" s="306"/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1"/>
      <c r="AF85" s="307"/>
      <c r="AG85" s="301"/>
    </row>
    <row r="86" spans="1:33">
      <c r="A86" s="306"/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1"/>
      <c r="AF86" s="307"/>
      <c r="AG86" s="301"/>
    </row>
    <row r="87" spans="1:33">
      <c r="A87" s="306"/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1"/>
      <c r="AF87" s="307"/>
      <c r="AG87" s="301"/>
    </row>
    <row r="88" spans="1:33">
      <c r="A88" s="306"/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1"/>
      <c r="AF88" s="307"/>
      <c r="AG88" s="301"/>
    </row>
    <row r="89" spans="1:33">
      <c r="A89" s="306"/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6"/>
      <c r="AB89" s="306"/>
      <c r="AC89" s="306"/>
      <c r="AD89" s="306"/>
      <c r="AE89" s="301"/>
      <c r="AF89" s="307"/>
      <c r="AG89" s="301"/>
    </row>
    <row r="90" spans="1:33">
      <c r="A90" s="306"/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6"/>
      <c r="AC90" s="306"/>
      <c r="AD90" s="306"/>
      <c r="AE90" s="301"/>
      <c r="AF90" s="307"/>
      <c r="AG90" s="301"/>
    </row>
    <row r="91" spans="1:33">
      <c r="A91" s="306"/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1"/>
      <c r="AF91" s="307"/>
      <c r="AG91" s="301"/>
    </row>
    <row r="92" spans="1:33">
      <c r="A92" s="306"/>
      <c r="B92" s="306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1"/>
      <c r="AF92" s="307"/>
      <c r="AG92" s="301"/>
    </row>
    <row r="93" spans="1:33">
      <c r="A93" s="306"/>
      <c r="B93" s="306"/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1"/>
      <c r="AF93" s="307"/>
      <c r="AG93" s="301"/>
    </row>
    <row r="94" spans="1:33">
      <c r="A94" s="306"/>
      <c r="B94" s="306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1"/>
      <c r="AF94" s="307"/>
      <c r="AG94" s="301"/>
    </row>
    <row r="95" spans="1:33">
      <c r="A95" s="306"/>
      <c r="B95" s="306"/>
      <c r="C95" s="306"/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1"/>
      <c r="AF95" s="307"/>
      <c r="AG95" s="301"/>
    </row>
    <row r="96" spans="1:33">
      <c r="A96" s="306"/>
      <c r="B96" s="306"/>
      <c r="C96" s="306"/>
      <c r="D96" s="306"/>
      <c r="E96" s="306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1"/>
      <c r="AF96" s="307"/>
      <c r="AG96" s="301"/>
    </row>
    <row r="97" spans="1:33">
      <c r="A97" s="306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301"/>
      <c r="AF97" s="307"/>
      <c r="AG97" s="301"/>
    </row>
    <row r="98" spans="1:33">
      <c r="A98" s="306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1"/>
      <c r="AF98" s="307"/>
      <c r="AG98" s="301"/>
    </row>
    <row r="99" spans="1:33">
      <c r="A99" s="306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6"/>
      <c r="AD99" s="306"/>
      <c r="AE99" s="301"/>
      <c r="AF99" s="307"/>
      <c r="AG99" s="301"/>
    </row>
    <row r="100" spans="1:33">
      <c r="A100" s="306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1"/>
      <c r="AF100" s="307"/>
      <c r="AG100" s="301"/>
    </row>
    <row r="101" spans="1:33">
      <c r="A101" s="306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1"/>
      <c r="AF101" s="307"/>
      <c r="AG101" s="301"/>
    </row>
    <row r="102" spans="1:33">
      <c r="A102" s="306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1"/>
      <c r="AF102" s="307"/>
      <c r="AG102" s="301"/>
    </row>
    <row r="103" spans="1:33">
      <c r="A103" s="306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1"/>
      <c r="AF103" s="307"/>
      <c r="AG103" s="301"/>
    </row>
    <row r="104" spans="1:33">
      <c r="A104" s="306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1"/>
      <c r="AF104" s="307"/>
      <c r="AG104" s="301"/>
    </row>
    <row r="105" spans="1:33">
      <c r="A105" s="306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1"/>
      <c r="AF105" s="307"/>
      <c r="AG105" s="301"/>
    </row>
    <row r="106" spans="1:33">
      <c r="A106" s="306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1"/>
      <c r="AF106" s="307"/>
      <c r="AG106" s="301"/>
    </row>
    <row r="107" spans="1:33">
      <c r="A107" s="306"/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1"/>
      <c r="AF107" s="307"/>
      <c r="AG107" s="301"/>
    </row>
    <row r="108" spans="1:33">
      <c r="A108" s="306"/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1"/>
      <c r="AF108" s="307"/>
      <c r="AG108" s="301"/>
    </row>
    <row r="109" spans="1:33">
      <c r="A109" s="306"/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1"/>
      <c r="AF109" s="307"/>
      <c r="AG109" s="301"/>
    </row>
    <row r="110" spans="1:33">
      <c r="A110" s="306"/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1"/>
      <c r="AF110" s="307"/>
      <c r="AG110" s="301"/>
    </row>
    <row r="111" spans="1:33">
      <c r="A111" s="306"/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1"/>
      <c r="AF111" s="307"/>
      <c r="AG111" s="301"/>
    </row>
    <row r="112" spans="1:33">
      <c r="A112" s="306"/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1"/>
      <c r="AF112" s="307"/>
      <c r="AG112" s="301"/>
    </row>
    <row r="113" spans="1:33">
      <c r="A113" s="306"/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1"/>
      <c r="AF113" s="307"/>
      <c r="AG113" s="301"/>
    </row>
    <row r="114" spans="1:33">
      <c r="A114" s="306"/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1"/>
      <c r="AF114" s="307"/>
      <c r="AG114" s="301"/>
    </row>
    <row r="115" spans="1:33">
      <c r="A115" s="306"/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1"/>
      <c r="AF115" s="307"/>
      <c r="AG115" s="301"/>
    </row>
    <row r="116" spans="1:33">
      <c r="A116" s="306"/>
      <c r="B116" s="306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1"/>
      <c r="AF116" s="307"/>
      <c r="AG116" s="301"/>
    </row>
    <row r="117" spans="1:33">
      <c r="A117" s="306"/>
      <c r="B117" s="306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306"/>
      <c r="AC117" s="306"/>
      <c r="AD117" s="306"/>
      <c r="AE117" s="301"/>
      <c r="AF117" s="307"/>
      <c r="AG117" s="301"/>
    </row>
    <row r="118" spans="1:33">
      <c r="A118" s="306"/>
      <c r="B118" s="306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1"/>
      <c r="AF118" s="307"/>
      <c r="AG118" s="301"/>
    </row>
    <row r="119" spans="1:33">
      <c r="A119" s="306"/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1"/>
      <c r="AF119" s="307"/>
      <c r="AG119" s="301"/>
    </row>
    <row r="120" spans="1:33">
      <c r="A120" s="306"/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1"/>
      <c r="AF120" s="307"/>
      <c r="AG120" s="301"/>
    </row>
    <row r="121" spans="1:33">
      <c r="A121" s="306"/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1"/>
      <c r="AF121" s="307"/>
      <c r="AG121" s="301"/>
    </row>
    <row r="122" spans="1:33">
      <c r="A122" s="306"/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1"/>
      <c r="AF122" s="307"/>
      <c r="AG122" s="301"/>
    </row>
    <row r="123" spans="1:33">
      <c r="A123" s="306"/>
      <c r="B123" s="306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6"/>
      <c r="AC123" s="306"/>
      <c r="AD123" s="306"/>
      <c r="AE123" s="301"/>
      <c r="AF123" s="307"/>
      <c r="AG123" s="301"/>
    </row>
    <row r="124" spans="1:33">
      <c r="A124" s="306"/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1"/>
      <c r="AF124" s="307"/>
      <c r="AG124" s="301"/>
    </row>
    <row r="125" spans="1:33">
      <c r="A125" s="306"/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6"/>
      <c r="AC125" s="306"/>
      <c r="AD125" s="306"/>
      <c r="AE125" s="301"/>
      <c r="AF125" s="307"/>
      <c r="AG125" s="301"/>
    </row>
    <row r="126" spans="1:33">
      <c r="A126" s="306"/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1"/>
      <c r="AF126" s="307"/>
      <c r="AG126" s="301"/>
    </row>
    <row r="127" spans="1:33">
      <c r="A127" s="306"/>
      <c r="B127" s="306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6"/>
      <c r="AC127" s="306"/>
      <c r="AD127" s="306"/>
      <c r="AE127" s="301"/>
      <c r="AF127" s="307"/>
      <c r="AG127" s="301"/>
    </row>
    <row r="128" spans="1:33">
      <c r="A128" s="306"/>
      <c r="B128" s="306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1"/>
      <c r="AF128" s="307"/>
      <c r="AG128" s="301"/>
    </row>
    <row r="129" spans="1:33">
      <c r="A129" s="306"/>
      <c r="B129" s="306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6"/>
      <c r="AC129" s="306"/>
      <c r="AD129" s="306"/>
      <c r="AE129" s="301"/>
      <c r="AF129" s="307"/>
      <c r="AG129" s="301"/>
    </row>
    <row r="130" spans="1:33">
      <c r="A130" s="306"/>
      <c r="B130" s="306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1"/>
      <c r="AF130" s="307"/>
      <c r="AG130" s="301"/>
    </row>
    <row r="131" spans="1:33">
      <c r="A131" s="306"/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1"/>
      <c r="AF131" s="307"/>
      <c r="AG131" s="301"/>
    </row>
    <row r="132" spans="1:33">
      <c r="A132" s="306"/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1"/>
      <c r="AF132" s="307"/>
      <c r="AG132" s="301"/>
    </row>
    <row r="133" spans="1:33">
      <c r="A133" s="306"/>
      <c r="B133" s="306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1"/>
      <c r="AF133" s="307"/>
      <c r="AG133" s="301"/>
    </row>
    <row r="134" spans="1:33">
      <c r="A134" s="306"/>
      <c r="B134" s="306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1"/>
      <c r="AF134" s="307"/>
      <c r="AG134" s="301"/>
    </row>
    <row r="135" spans="1:33">
      <c r="A135" s="306"/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6"/>
      <c r="AC135" s="306"/>
      <c r="AD135" s="306"/>
      <c r="AE135" s="301"/>
      <c r="AF135" s="307"/>
      <c r="AG135" s="301"/>
    </row>
    <row r="136" spans="1:33">
      <c r="A136" s="306"/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1"/>
      <c r="AF136" s="307"/>
      <c r="AG136" s="301"/>
    </row>
    <row r="137" spans="1:33">
      <c r="A137" s="306"/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6"/>
      <c r="AC137" s="306"/>
      <c r="AD137" s="306"/>
      <c r="AE137" s="301"/>
      <c r="AF137" s="307"/>
      <c r="AG137" s="301"/>
    </row>
    <row r="138" spans="1:33">
      <c r="A138" s="306"/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1"/>
      <c r="AF138" s="307"/>
      <c r="AG138" s="301"/>
    </row>
    <row r="139" spans="1:33">
      <c r="A139" s="306"/>
      <c r="B139" s="306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06"/>
      <c r="AE139" s="301"/>
      <c r="AF139" s="307"/>
      <c r="AG139" s="301"/>
    </row>
    <row r="140" spans="1:33">
      <c r="A140" s="306"/>
      <c r="B140" s="306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1"/>
      <c r="AF140" s="307"/>
      <c r="AG140" s="301"/>
    </row>
    <row r="141" spans="1:33">
      <c r="A141" s="306"/>
      <c r="B141" s="306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  <c r="AA141" s="306"/>
      <c r="AB141" s="306"/>
      <c r="AC141" s="306"/>
      <c r="AD141" s="306"/>
      <c r="AE141" s="301"/>
      <c r="AF141" s="307"/>
      <c r="AG141" s="301"/>
    </row>
    <row r="142" spans="1:33">
      <c r="A142" s="306"/>
      <c r="B142" s="306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  <c r="AA142" s="306"/>
      <c r="AB142" s="306"/>
      <c r="AC142" s="306"/>
      <c r="AD142" s="306"/>
      <c r="AE142" s="301"/>
      <c r="AF142" s="307"/>
      <c r="AG142" s="301"/>
    </row>
    <row r="143" spans="1:33">
      <c r="A143" s="306"/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  <c r="AA143" s="306"/>
      <c r="AB143" s="306"/>
      <c r="AC143" s="306"/>
      <c r="AD143" s="306"/>
      <c r="AE143" s="301"/>
      <c r="AF143" s="307"/>
      <c r="AG143" s="301"/>
    </row>
    <row r="144" spans="1:33">
      <c r="A144" s="306"/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  <c r="AA144" s="306"/>
      <c r="AB144" s="306"/>
      <c r="AC144" s="306"/>
      <c r="AD144" s="306"/>
      <c r="AE144" s="301"/>
      <c r="AF144" s="307"/>
      <c r="AG144" s="301"/>
    </row>
    <row r="145" spans="1:33">
      <c r="A145" s="306"/>
      <c r="B145" s="306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  <c r="AA145" s="306"/>
      <c r="AB145" s="306"/>
      <c r="AC145" s="306"/>
      <c r="AD145" s="306"/>
      <c r="AE145" s="301"/>
      <c r="AF145" s="307"/>
      <c r="AG145" s="301"/>
    </row>
    <row r="146" spans="1:33">
      <c r="A146" s="306"/>
      <c r="B146" s="306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  <c r="AA146" s="306"/>
      <c r="AB146" s="306"/>
      <c r="AC146" s="306"/>
      <c r="AD146" s="306"/>
      <c r="AE146" s="301"/>
      <c r="AF146" s="307"/>
      <c r="AG146" s="301"/>
    </row>
    <row r="147" spans="1:33">
      <c r="A147" s="306"/>
      <c r="B147" s="306"/>
      <c r="C147" s="306"/>
      <c r="D147" s="306"/>
      <c r="E147" s="306"/>
      <c r="F147" s="306"/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1"/>
      <c r="AF147" s="307"/>
      <c r="AG147" s="301"/>
    </row>
    <row r="148" spans="1:33">
      <c r="A148" s="306"/>
      <c r="B148" s="306"/>
      <c r="C148" s="306"/>
      <c r="D148" s="306"/>
      <c r="E148" s="306"/>
      <c r="F148" s="306"/>
      <c r="G148" s="306"/>
      <c r="H148" s="306"/>
      <c r="I148" s="306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  <c r="AA148" s="306"/>
      <c r="AB148" s="306"/>
      <c r="AC148" s="306"/>
      <c r="AD148" s="306"/>
      <c r="AE148" s="301"/>
      <c r="AF148" s="307"/>
      <c r="AG148" s="301"/>
    </row>
    <row r="149" spans="1:33">
      <c r="A149" s="306"/>
      <c r="B149" s="306"/>
      <c r="C149" s="306"/>
      <c r="D149" s="306"/>
      <c r="E149" s="306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1"/>
      <c r="AF149" s="307"/>
      <c r="AG149" s="301"/>
    </row>
    <row r="150" spans="1:33">
      <c r="A150" s="306"/>
      <c r="B150" s="306"/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1"/>
      <c r="AF150" s="307"/>
      <c r="AG150" s="301"/>
    </row>
    <row r="151" spans="1:33">
      <c r="A151" s="306"/>
      <c r="B151" s="306"/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1"/>
      <c r="AF151" s="307"/>
      <c r="AG151" s="301"/>
    </row>
    <row r="152" spans="1:33">
      <c r="A152" s="306"/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6"/>
      <c r="AC152" s="306"/>
      <c r="AD152" s="306"/>
      <c r="AE152" s="301"/>
      <c r="AF152" s="307"/>
      <c r="AG152" s="301"/>
    </row>
    <row r="153" spans="1:33">
      <c r="A153" s="306"/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6"/>
      <c r="AC153" s="306"/>
      <c r="AD153" s="306"/>
      <c r="AE153" s="301"/>
      <c r="AF153" s="307"/>
      <c r="AG153" s="301"/>
    </row>
    <row r="154" spans="1:33">
      <c r="A154" s="306"/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1"/>
      <c r="AF154" s="307"/>
      <c r="AG154" s="301"/>
    </row>
    <row r="155" spans="1:33">
      <c r="A155" s="306"/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  <c r="AA155" s="306"/>
      <c r="AB155" s="306"/>
      <c r="AC155" s="306"/>
      <c r="AD155" s="306"/>
      <c r="AE155" s="301"/>
      <c r="AF155" s="307"/>
      <c r="AG155" s="301"/>
    </row>
    <row r="156" spans="1:33">
      <c r="A156" s="306"/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1"/>
      <c r="AF156" s="307"/>
      <c r="AG156" s="301"/>
    </row>
    <row r="157" spans="1:33">
      <c r="A157" s="306"/>
      <c r="B157" s="306"/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6"/>
      <c r="AC157" s="306"/>
      <c r="AD157" s="306"/>
      <c r="AE157" s="301"/>
      <c r="AF157" s="307"/>
      <c r="AG157" s="301"/>
    </row>
    <row r="158" spans="1:33">
      <c r="A158" s="306"/>
      <c r="B158" s="306"/>
      <c r="C158" s="306"/>
      <c r="D158" s="306"/>
      <c r="E158" s="306"/>
      <c r="F158" s="306"/>
      <c r="G158" s="306"/>
      <c r="H158" s="306"/>
      <c r="I158" s="306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1"/>
      <c r="AF158" s="307"/>
      <c r="AG158" s="301"/>
    </row>
    <row r="159" spans="1:33">
      <c r="A159" s="306"/>
      <c r="B159" s="306"/>
      <c r="C159" s="306"/>
      <c r="D159" s="306"/>
      <c r="E159" s="306"/>
      <c r="F159" s="306"/>
      <c r="G159" s="306"/>
      <c r="H159" s="306"/>
      <c r="I159" s="306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  <c r="AA159" s="306"/>
      <c r="AB159" s="306"/>
      <c r="AC159" s="306"/>
      <c r="AD159" s="306"/>
      <c r="AE159" s="301"/>
      <c r="AF159" s="307"/>
      <c r="AG159" s="301"/>
    </row>
    <row r="160" spans="1:33">
      <c r="A160" s="306"/>
      <c r="B160" s="306"/>
      <c r="C160" s="306"/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1"/>
      <c r="AF160" s="307"/>
      <c r="AG160" s="301"/>
    </row>
    <row r="161" spans="1:33">
      <c r="A161" s="306"/>
      <c r="B161" s="306"/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  <c r="AA161" s="306"/>
      <c r="AB161" s="306"/>
      <c r="AC161" s="306"/>
      <c r="AD161" s="306"/>
      <c r="AE161" s="301"/>
      <c r="AF161" s="307"/>
      <c r="AG161" s="301"/>
    </row>
    <row r="162" spans="1:33">
      <c r="A162" s="306"/>
      <c r="B162" s="306"/>
      <c r="C162" s="306"/>
      <c r="D162" s="306"/>
      <c r="E162" s="306"/>
      <c r="F162" s="306"/>
      <c r="G162" s="306"/>
      <c r="H162" s="306"/>
      <c r="I162" s="306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  <c r="AA162" s="306"/>
      <c r="AB162" s="306"/>
      <c r="AC162" s="306"/>
      <c r="AD162" s="306"/>
      <c r="AE162" s="301"/>
      <c r="AF162" s="307"/>
      <c r="AG162" s="301"/>
    </row>
    <row r="163" spans="1:33">
      <c r="A163" s="306"/>
      <c r="B163" s="306"/>
      <c r="C163" s="306"/>
      <c r="D163" s="306"/>
      <c r="E163" s="306"/>
      <c r="F163" s="306"/>
      <c r="G163" s="306"/>
      <c r="H163" s="306"/>
      <c r="I163" s="306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  <c r="AA163" s="306"/>
      <c r="AB163" s="306"/>
      <c r="AC163" s="306"/>
      <c r="AD163" s="306"/>
      <c r="AE163" s="301"/>
      <c r="AF163" s="307"/>
      <c r="AG163" s="301"/>
    </row>
    <row r="164" spans="1:33">
      <c r="A164" s="306"/>
      <c r="B164" s="306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  <c r="AA164" s="306"/>
      <c r="AB164" s="306"/>
      <c r="AC164" s="306"/>
      <c r="AD164" s="306"/>
      <c r="AE164" s="301"/>
      <c r="AF164" s="307"/>
      <c r="AG164" s="301"/>
    </row>
    <row r="165" spans="1:33">
      <c r="A165" s="306"/>
      <c r="B165" s="306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  <c r="AA165" s="306"/>
      <c r="AB165" s="306"/>
      <c r="AC165" s="306"/>
      <c r="AD165" s="306"/>
      <c r="AE165" s="301"/>
      <c r="AF165" s="307"/>
      <c r="AG165" s="301"/>
    </row>
    <row r="166" spans="1:33">
      <c r="A166" s="306"/>
      <c r="B166" s="306"/>
      <c r="C166" s="306"/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6"/>
      <c r="U166" s="306"/>
      <c r="V166" s="306"/>
      <c r="W166" s="306"/>
      <c r="X166" s="306"/>
      <c r="Y166" s="306"/>
      <c r="Z166" s="306"/>
      <c r="AA166" s="306"/>
      <c r="AB166" s="306"/>
      <c r="AC166" s="306"/>
      <c r="AD166" s="306"/>
      <c r="AE166" s="301"/>
      <c r="AF166" s="307"/>
      <c r="AG166" s="301"/>
    </row>
    <row r="167" spans="1:33">
      <c r="A167" s="306"/>
      <c r="B167" s="306"/>
      <c r="C167" s="306"/>
      <c r="D167" s="306"/>
      <c r="E167" s="306"/>
      <c r="F167" s="306"/>
      <c r="G167" s="306"/>
      <c r="H167" s="306"/>
      <c r="I167" s="306"/>
      <c r="J167" s="306"/>
      <c r="K167" s="306"/>
      <c r="L167" s="306"/>
      <c r="M167" s="306"/>
      <c r="N167" s="306"/>
      <c r="O167" s="306"/>
      <c r="P167" s="306"/>
      <c r="Q167" s="306"/>
      <c r="R167" s="306"/>
      <c r="S167" s="306"/>
      <c r="T167" s="306"/>
      <c r="U167" s="306"/>
      <c r="V167" s="306"/>
      <c r="W167" s="306"/>
      <c r="X167" s="306"/>
      <c r="Y167" s="306"/>
      <c r="Z167" s="306"/>
      <c r="AA167" s="306"/>
      <c r="AB167" s="306"/>
      <c r="AC167" s="306"/>
      <c r="AD167" s="306"/>
      <c r="AE167" s="301"/>
      <c r="AF167" s="307"/>
      <c r="AG167" s="301"/>
    </row>
    <row r="168" spans="1:33">
      <c r="A168" s="306"/>
      <c r="B168" s="306"/>
      <c r="C168" s="306"/>
      <c r="D168" s="306"/>
      <c r="E168" s="306"/>
      <c r="F168" s="306"/>
      <c r="G168" s="306"/>
      <c r="H168" s="306"/>
      <c r="I168" s="306"/>
      <c r="J168" s="306"/>
      <c r="K168" s="306"/>
      <c r="L168" s="306"/>
      <c r="M168" s="306"/>
      <c r="N168" s="306"/>
      <c r="O168" s="306"/>
      <c r="P168" s="306"/>
      <c r="Q168" s="306"/>
      <c r="R168" s="306"/>
      <c r="S168" s="306"/>
      <c r="T168" s="306"/>
      <c r="U168" s="306"/>
      <c r="V168" s="306"/>
      <c r="W168" s="306"/>
      <c r="X168" s="306"/>
      <c r="Y168" s="306"/>
      <c r="Z168" s="306"/>
      <c r="AA168" s="306"/>
      <c r="AB168" s="306"/>
      <c r="AC168" s="306"/>
      <c r="AD168" s="306"/>
      <c r="AE168" s="301"/>
      <c r="AF168" s="307"/>
      <c r="AG168" s="301"/>
    </row>
    <row r="169" spans="1:33">
      <c r="A169" s="306"/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V169" s="306"/>
      <c r="W169" s="306"/>
      <c r="X169" s="306"/>
      <c r="Y169" s="306"/>
      <c r="Z169" s="306"/>
      <c r="AA169" s="306"/>
      <c r="AB169" s="306"/>
      <c r="AC169" s="306"/>
      <c r="AD169" s="306"/>
      <c r="AE169" s="301"/>
      <c r="AF169" s="307"/>
      <c r="AG169" s="301"/>
    </row>
    <row r="170" spans="1:33">
      <c r="A170" s="306"/>
      <c r="B170" s="306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  <c r="AA170" s="306"/>
      <c r="AB170" s="306"/>
      <c r="AC170" s="306"/>
      <c r="AD170" s="306"/>
      <c r="AE170" s="301"/>
      <c r="AF170" s="307"/>
      <c r="AG170" s="301"/>
    </row>
    <row r="171" spans="1:33">
      <c r="A171" s="306"/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6"/>
      <c r="Y171" s="306"/>
      <c r="Z171" s="306"/>
      <c r="AA171" s="306"/>
      <c r="AB171" s="306"/>
      <c r="AC171" s="306"/>
      <c r="AD171" s="306"/>
      <c r="AE171" s="301"/>
      <c r="AF171" s="307"/>
      <c r="AG171" s="301"/>
    </row>
    <row r="172" spans="1:33">
      <c r="A172" s="306"/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1"/>
      <c r="AF172" s="307"/>
      <c r="AG172" s="301"/>
    </row>
    <row r="173" spans="1:33">
      <c r="A173" s="306"/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1"/>
      <c r="AF173" s="307"/>
      <c r="AG173" s="301"/>
    </row>
    <row r="174" spans="1:33">
      <c r="A174" s="306"/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6"/>
      <c r="Y174" s="306"/>
      <c r="Z174" s="306"/>
      <c r="AA174" s="306"/>
      <c r="AB174" s="306"/>
      <c r="AC174" s="306"/>
      <c r="AD174" s="306"/>
      <c r="AE174" s="301"/>
      <c r="AF174" s="307"/>
      <c r="AG174" s="301"/>
    </row>
    <row r="175" spans="1:33">
      <c r="A175" s="306"/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6"/>
      <c r="Y175" s="306"/>
      <c r="Z175" s="306"/>
      <c r="AA175" s="306"/>
      <c r="AB175" s="306"/>
      <c r="AC175" s="306"/>
      <c r="AD175" s="306"/>
      <c r="AE175" s="301"/>
      <c r="AF175" s="307"/>
      <c r="AG175" s="301"/>
    </row>
    <row r="176" spans="1:33">
      <c r="A176" s="306"/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6"/>
      <c r="Y176" s="306"/>
      <c r="Z176" s="306"/>
      <c r="AA176" s="306"/>
      <c r="AB176" s="306"/>
      <c r="AC176" s="306"/>
      <c r="AD176" s="306"/>
      <c r="AE176" s="301"/>
      <c r="AF176" s="307"/>
      <c r="AG176" s="301"/>
    </row>
    <row r="177" spans="1:33">
      <c r="A177" s="306"/>
      <c r="B177" s="30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6"/>
      <c r="Y177" s="306"/>
      <c r="Z177" s="306"/>
      <c r="AA177" s="306"/>
      <c r="AB177" s="306"/>
      <c r="AC177" s="306"/>
      <c r="AD177" s="306"/>
      <c r="AE177" s="301"/>
      <c r="AF177" s="307"/>
      <c r="AG177" s="301"/>
    </row>
    <row r="178" spans="1:33">
      <c r="A178" s="306"/>
      <c r="B178" s="30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06"/>
      <c r="Z178" s="306"/>
      <c r="AA178" s="306"/>
      <c r="AB178" s="306"/>
      <c r="AC178" s="306"/>
      <c r="AD178" s="306"/>
      <c r="AE178" s="301"/>
      <c r="AF178" s="307"/>
      <c r="AG178" s="301"/>
    </row>
    <row r="179" spans="1:33">
      <c r="A179" s="306"/>
      <c r="B179" s="306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6"/>
      <c r="Y179" s="306"/>
      <c r="Z179" s="306"/>
      <c r="AA179" s="306"/>
      <c r="AB179" s="306"/>
      <c r="AC179" s="306"/>
      <c r="AD179" s="306"/>
      <c r="AE179" s="301"/>
      <c r="AF179" s="307"/>
      <c r="AG179" s="301"/>
    </row>
    <row r="180" spans="1:33">
      <c r="A180" s="306"/>
      <c r="B180" s="306"/>
      <c r="C180" s="306"/>
      <c r="D180" s="306"/>
      <c r="E180" s="306"/>
      <c r="F180" s="306"/>
      <c r="G180" s="306"/>
      <c r="H180" s="306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6"/>
      <c r="Y180" s="306"/>
      <c r="Z180" s="306"/>
      <c r="AA180" s="306"/>
      <c r="AB180" s="306"/>
      <c r="AC180" s="306"/>
      <c r="AD180" s="306"/>
      <c r="AE180" s="301"/>
      <c r="AF180" s="307"/>
      <c r="AG180" s="301"/>
    </row>
    <row r="181" spans="1:33">
      <c r="A181" s="306"/>
      <c r="B181" s="306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  <c r="AA181" s="306"/>
      <c r="AB181" s="306"/>
      <c r="AC181" s="306"/>
      <c r="AD181" s="306"/>
      <c r="AE181" s="301"/>
      <c r="AF181" s="307"/>
      <c r="AG181" s="301"/>
    </row>
    <row r="182" spans="1:33">
      <c r="A182" s="306"/>
      <c r="B182" s="306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  <c r="AA182" s="306"/>
      <c r="AB182" s="306"/>
      <c r="AC182" s="306"/>
      <c r="AD182" s="306"/>
      <c r="AE182" s="301"/>
      <c r="AF182" s="307"/>
      <c r="AG182" s="301"/>
    </row>
    <row r="183" spans="1:33">
      <c r="A183" s="306"/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6"/>
      <c r="Y183" s="306"/>
      <c r="Z183" s="306"/>
      <c r="AA183" s="306"/>
      <c r="AB183" s="306"/>
      <c r="AC183" s="306"/>
      <c r="AD183" s="306"/>
      <c r="AE183" s="301"/>
      <c r="AF183" s="307"/>
      <c r="AG183" s="301"/>
    </row>
    <row r="184" spans="1:33">
      <c r="A184" s="306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Y184" s="306"/>
      <c r="Z184" s="306"/>
      <c r="AA184" s="306"/>
      <c r="AB184" s="306"/>
      <c r="AC184" s="306"/>
      <c r="AD184" s="306"/>
      <c r="AE184" s="301"/>
      <c r="AF184" s="307"/>
      <c r="AG184" s="301"/>
    </row>
    <row r="185" spans="1:33">
      <c r="A185" s="306"/>
      <c r="B185" s="306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Y185" s="306"/>
      <c r="Z185" s="306"/>
      <c r="AA185" s="306"/>
      <c r="AB185" s="306"/>
      <c r="AC185" s="306"/>
      <c r="AD185" s="306"/>
      <c r="AE185" s="301"/>
      <c r="AF185" s="308"/>
      <c r="AG185" s="301"/>
    </row>
    <row r="186" spans="1:33">
      <c r="A186" s="301"/>
      <c r="B186" s="301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309"/>
      <c r="Q186" s="309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  <c r="AD186" s="309"/>
      <c r="AE186" s="301"/>
      <c r="AF186" s="301"/>
      <c r="AG186" s="301"/>
    </row>
  </sheetData>
  <mergeCells count="2">
    <mergeCell ref="AE1:AG1"/>
    <mergeCell ref="A2:O2"/>
  </mergeCells>
  <hyperlinks>
    <hyperlink ref="A2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19</vt:i4>
      </vt:variant>
      <vt:variant>
        <vt:lpstr>Zakresy nazwane</vt:lpstr>
      </vt:variant>
      <vt:variant>
        <vt:i4>7</vt:i4>
      </vt:variant>
    </vt:vector>
  </HeadingPairs>
  <TitlesOfParts>
    <vt:vector size="26" baseType="lpstr"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Ceny_UE</vt:lpstr>
      <vt:lpstr>Handel_ZESTAWIENIA_I-VII_2018</vt:lpstr>
      <vt:lpstr>CENY_WRZESIEN_2018</vt:lpstr>
      <vt:lpstr>Handel zagr. wg krajów 7_18</vt:lpstr>
      <vt:lpstr>HANDEL_2017_kod0203_OSTATECZNE</vt:lpstr>
      <vt:lpstr>HANDEL_2017_kod0103_OSTATECZNE</vt:lpstr>
      <vt:lpstr>UBOJE_wgGUS</vt:lpstr>
      <vt:lpstr>Ceny zakupu_ZSRIR</vt:lpstr>
      <vt:lpstr>Ceny_TYG_żywiec</vt:lpstr>
      <vt:lpstr>Ceny_miesieczneUE_VIII_2018 </vt:lpstr>
      <vt:lpstr>Arkusz5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2017-08-02T12:26:45Z</cp:lastPrinted>
  <dcterms:created xsi:type="dcterms:W3CDTF">2002-10-17T07:54:39Z</dcterms:created>
  <dcterms:modified xsi:type="dcterms:W3CDTF">2018-10-11T09:09:41Z</dcterms:modified>
</cp:coreProperties>
</file>