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nfosigw-my.sharepoint.com/personal/michal_sobota_nfosigw_gov_pl/Documents/Dokumenty/Segregator/_2026/luty/02/"/>
    </mc:Choice>
  </mc:AlternateContent>
  <xr:revisionPtr revIDLastSave="1" documentId="13_ncr:1_{4CE69804-D7B0-47BF-8503-4C2A4BB52EAE}" xr6:coauthVersionLast="47" xr6:coauthVersionMax="47" xr10:uidLastSave="{DADE15EE-FCE9-48E9-A9A3-2A0581C6CD81}"/>
  <bookViews>
    <workbookView xWindow="-108" yWindow="-108" windowWidth="23256" windowHeight="12576" activeTab="1" xr2:uid="{84E210F9-070C-45E7-A623-2107BB246903}"/>
  </bookViews>
  <sheets>
    <sheet name="ME" sheetId="1" r:id="rId1"/>
    <sheet name="ME skrót" sheetId="2" r:id="rId2"/>
  </sheets>
  <definedNames>
    <definedName name="dataEnd">#REF!</definedName>
    <definedName name="dataKropki">#REF!</definedName>
    <definedName name="DataRap">#REF!</definedName>
    <definedName name="_xlnm.Print_Area" localSheetId="0">ME!$A$1:$G$34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C9" i="2"/>
  <c r="F7" i="2"/>
  <c r="F6" i="2"/>
  <c r="F11" i="2"/>
  <c r="F10" i="2"/>
  <c r="F9" i="2"/>
  <c r="F8" i="2"/>
  <c r="F5" i="2"/>
  <c r="F4" i="2"/>
  <c r="F3" i="2"/>
  <c r="C14" i="1" l="1"/>
  <c r="C13" i="1"/>
  <c r="D4" i="2"/>
  <c r="D6" i="2"/>
  <c r="D8" i="2"/>
  <c r="C21" i="1"/>
  <c r="C22" i="1"/>
  <c r="D5" i="2"/>
  <c r="D3" i="2"/>
  <c r="C5" i="1"/>
  <c r="C6" i="1"/>
  <c r="C28" i="1"/>
  <c r="D7" i="2"/>
  <c r="C27" i="1"/>
  <c r="F31" i="1"/>
  <c r="G9" i="2" s="1"/>
  <c r="F16" i="1" l="1"/>
  <c r="D32" i="1"/>
  <c r="E5" i="2"/>
  <c r="F9" i="1"/>
  <c r="E3" i="2"/>
  <c r="E4" i="2"/>
  <c r="F30" i="1"/>
  <c r="E8" i="2"/>
  <c r="F15" i="1"/>
  <c r="F24" i="1"/>
  <c r="E6" i="2"/>
  <c r="F10" i="1"/>
  <c r="F8" i="1"/>
  <c r="F29" i="1"/>
  <c r="F17" i="1"/>
  <c r="F23" i="1"/>
  <c r="F7" i="1"/>
  <c r="E7" i="2"/>
  <c r="C8" i="2" l="1"/>
  <c r="F26" i="1"/>
  <c r="G8" i="2" s="1"/>
  <c r="C3" i="2"/>
  <c r="B5" i="1"/>
  <c r="F3" i="1"/>
  <c r="G3" i="2" s="1"/>
  <c r="C7" i="2"/>
  <c r="F25" i="1"/>
  <c r="G7" i="2" s="1"/>
  <c r="B27" i="1"/>
  <c r="F11" i="1"/>
  <c r="B13" i="1"/>
  <c r="C6" i="2"/>
  <c r="F20" i="1"/>
  <c r="G6" i="2" s="1"/>
  <c r="D33" i="1"/>
  <c r="E11" i="2" s="1"/>
  <c r="D34" i="1"/>
  <c r="E10" i="2"/>
  <c r="B32" i="1"/>
  <c r="F12" i="1"/>
  <c r="B21" i="1"/>
  <c r="F19" i="1"/>
  <c r="G5" i="2" s="1"/>
  <c r="C5" i="2"/>
  <c r="F18" i="1"/>
  <c r="F4" i="1"/>
  <c r="G4" i="2" s="1"/>
  <c r="C4" i="2"/>
  <c r="B28" i="1" l="1"/>
  <c r="F28" i="1" s="1"/>
  <c r="F27" i="1"/>
  <c r="B6" i="1"/>
  <c r="F6" i="1" s="1"/>
  <c r="F5" i="1"/>
  <c r="B33" i="1"/>
  <c r="C11" i="2" s="1"/>
  <c r="F32" i="1"/>
  <c r="B34" i="1"/>
  <c r="C10" i="2"/>
  <c r="B14" i="1"/>
  <c r="F14" i="1" s="1"/>
  <c r="F13" i="1"/>
  <c r="B22" i="1"/>
  <c r="F22" i="1" s="1"/>
  <c r="F21" i="1"/>
  <c r="F34" i="1" l="1"/>
  <c r="G10" i="2"/>
  <c r="F33" i="1"/>
  <c r="G11" i="2" s="1"/>
</calcChain>
</file>

<file path=xl/sharedStrings.xml><?xml version="1.0" encoding="utf-8"?>
<sst xmlns="http://schemas.openxmlformats.org/spreadsheetml/2006/main" count="69" uniqueCount="40">
  <si>
    <t>Tytuł pozycji</t>
  </si>
  <si>
    <t xml:space="preserve">Osoby fizyczne </t>
  </si>
  <si>
    <t>w tym KDR</t>
  </si>
  <si>
    <t>Przedsiębiorcy 
i podmioty inne niż osoby fizyczne</t>
  </si>
  <si>
    <t>Ścieżka bankowa (leasing)</t>
  </si>
  <si>
    <t>RAZEM MÓJ ELEKTRYK</t>
  </si>
  <si>
    <t>OPIS</t>
  </si>
  <si>
    <t>Liczba złożonych wniosków [szt.]</t>
  </si>
  <si>
    <t xml:space="preserve">tylko przyjęte w funduszu bez wycofoanych i zastąpionych z odrzuconymi i w trakcie odrzucenia. NIE zawiera żadnych statusów roboczych itp. które widnieją w GWD i mogą dawać nieprawdziwy wynik.
</t>
  </si>
  <si>
    <t>Kwota wnioskowanego dofinansowania [PLN]</t>
  </si>
  <si>
    <t>Liczba pojazdów we wnioskach [szt.]</t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</si>
  <si>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M1 [szt.]</t>
    </r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</si>
  <si>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N1 [szt.]</t>
    </r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</si>
  <si>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L1e – L7e [szt.]</t>
    </r>
  </si>
  <si>
    <t>Liczba odrzuconych wniosków [szt.]</t>
  </si>
  <si>
    <t>Wartość i liczba wniosków odrzuconych w NFOŚiGW</t>
  </si>
  <si>
    <t>Kwota odrzuconych wniosków [PLN]</t>
  </si>
  <si>
    <t>Liczba złożonych wniosków  bez odrzuconych [szt.]</t>
  </si>
  <si>
    <t>w ME1 i ME2 bez odrzuconych i bez będących na ścieżce do odrzucenia (procedowanie decyzji negatywnej)</t>
  </si>
  <si>
    <t>Kwota wnioskowanego dofinansowania bez odrzuconych [PLN]</t>
  </si>
  <si>
    <t>Liczba pojazdów we wnioskach bez odrzuconych [szt.]</t>
  </si>
  <si>
    <t>Liczba wniosków w trakcie uzupełnienia [szt.]</t>
  </si>
  <si>
    <t>Kwota wniosków w trakcie uzupełnienia [PLN]</t>
  </si>
  <si>
    <t>Liczba wniosków zatwierdzonych [szt.]</t>
  </si>
  <si>
    <r>
      <t xml:space="preserve">w ME1 są to wnioski </t>
    </r>
    <r>
      <rPr>
        <b/>
        <sz val="11"/>
        <rFont val="Calibri"/>
        <family val="2"/>
        <charset val="238"/>
        <scheme val="minor"/>
      </rPr>
      <t>od</t>
    </r>
    <r>
      <rPr>
        <sz val="11"/>
        <rFont val="Calibri"/>
        <family val="2"/>
        <charset val="238"/>
        <scheme val="minor"/>
      </rPr>
      <t xml:space="preserve"> etapu zatwierdzenia wniosku ( czyli obejmują wnioski pozytywnie ocenione, skierowane do wypłaty, wypłacone, w trakcie rozliczenia trwałości, z zatwierdzonym okresem trwałosci ), w ME2 będą to też wnioski na etapie negocjacji</t>
    </r>
  </si>
  <si>
    <t>Kwota wniosków zatwierdzonych [PLN]</t>
  </si>
  <si>
    <t>Liczba pojazdów w zatwierdzoncyh wnioskach [szt.]</t>
  </si>
  <si>
    <t xml:space="preserve">Liczba wniosków wypłaconych [szt.]
</t>
  </si>
  <si>
    <t xml:space="preserve">w przypadku leasingu jest to kwota środków przekazana z NFOŚiGW do BOŚ na podstawie wystąpień przedstawiająch zawarte umowy leasingu korzystające z dotacji </t>
  </si>
  <si>
    <t xml:space="preserve">Kwota dofinansowania wypłacona [PLN]
</t>
  </si>
  <si>
    <t>Liczba pojazdów w wypłaconych wnioskach [szt.]</t>
  </si>
  <si>
    <t>ALOKACJA NABORU [PLN]</t>
  </si>
  <si>
    <t>Zostało alokacji [PLN]</t>
  </si>
  <si>
    <t>Wartości alokacji, która pozostała do dyspozycji opiera się na założenia:
- w ME1 i ME2 jest przyjęte założenie, że wszystkie wnioski w obiegu (bez odrzuconych) zostaną zatwierdzone pozytywnie i wypłacone. 
- ścieżce leasingowej założeniu, że wszystkie złożone do NF wnioski przekształcą się w umowę FL z wnioskodawcą i zostaną wypłacone. Dlatego też w leasingu alokacja jest pomniejszana o sume wystąpień BOŚ do NFOŚiGW oraz wartość ta jest powiększona o zwroty ze ścieżki leasingowej, które zostały dokonane na rachnek NFOŚiGW.</t>
  </si>
  <si>
    <t>Zostało alokacji [%]</t>
  </si>
  <si>
    <t>Poziom wykorzystania alokacji [%]</t>
  </si>
  <si>
    <t>Liczba wniosków wypłaconych [szt.]
W ścieżce leasingowej dotyczy liczby pojazdów we wnioskach pozytywnie rozpatrzonych z uwzględnieniem zwrotów.</t>
  </si>
  <si>
    <t>Kwota dofinansowania wypłacona [PLN]
W ścieżce leasingowej dotyczy wartości pojazdów we wnioskach pozytywnie rozpatrzonych z uwzględnieniem zwrotów.</t>
  </si>
  <si>
    <t>ND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</si>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</sst>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06">
    <xf numFmtId="0" fontId="0" fillId="0" borderId="0" xfId="0"/>
    <xf numFmtId="0" fontId="0" fillId="2" borderId="0" xfId="0" applyFill="1"/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3" fontId="0" fillId="0" borderId="7" xfId="0" applyNumberForma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0" fillId="2" borderId="7" xfId="0" applyNumberFormat="1" applyFill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3" fillId="2" borderId="8" xfId="0" applyFont="1" applyFill="1" applyBorder="1" applyAlignment="1">
      <alignment vertical="top" wrapText="1"/>
    </xf>
    <xf numFmtId="0" fontId="3" fillId="0" borderId="9" xfId="0" applyFont="1" applyBorder="1" applyAlignment="1">
      <alignment horizontal="left" vertical="center" wrapText="1"/>
    </xf>
    <xf numFmtId="3" fontId="0" fillId="0" borderId="10" xfId="0" applyNumberForma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3" fillId="2" borderId="10" xfId="0" applyNumberFormat="1" applyFont="1" applyFill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3" fontId="0" fillId="0" borderId="9" xfId="0" applyNumberForma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0" fillId="2" borderId="9" xfId="0" applyNumberForma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3" fontId="0" fillId="0" borderId="13" xfId="0" applyNumberFormat="1" applyBorder="1" applyAlignment="1">
      <alignment horizontal="right" vertical="center" wrapText="1"/>
    </xf>
    <xf numFmtId="3" fontId="0" fillId="2" borderId="13" xfId="0" applyNumberFormat="1" applyFill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3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3" fontId="0" fillId="0" borderId="17" xfId="0" applyNumberFormat="1" applyBorder="1" applyAlignment="1">
      <alignment horizontal="right" vertical="center" wrapText="1"/>
    </xf>
    <xf numFmtId="4" fontId="0" fillId="2" borderId="7" xfId="0" applyNumberFormat="1" applyFill="1" applyBorder="1" applyAlignment="1">
      <alignment horizontal="right" vertical="center" wrapText="1"/>
    </xf>
    <xf numFmtId="3" fontId="2" fillId="0" borderId="17" xfId="0" applyNumberFormat="1" applyFont="1" applyBorder="1" applyAlignment="1">
      <alignment horizontal="right" vertical="center" wrapText="1"/>
    </xf>
    <xf numFmtId="0" fontId="3" fillId="2" borderId="8" xfId="0" quotePrefix="1" applyFont="1" applyFill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4" fontId="0" fillId="0" borderId="13" xfId="0" applyNumberForma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0" fillId="2" borderId="13" xfId="0" applyNumberFormat="1" applyFill="1" applyBorder="1" applyAlignment="1">
      <alignment horizontal="right" vertical="center" wrapText="1"/>
    </xf>
    <xf numFmtId="0" fontId="3" fillId="2" borderId="15" xfId="0" quotePrefix="1" applyFont="1" applyFill="1" applyBorder="1" applyAlignment="1">
      <alignment vertical="center" wrapText="1"/>
    </xf>
    <xf numFmtId="0" fontId="3" fillId="2" borderId="8" xfId="0" quotePrefix="1" applyFont="1" applyFill="1" applyBorder="1" applyAlignment="1">
      <alignment vertical="top" wrapText="1"/>
    </xf>
    <xf numFmtId="0" fontId="3" fillId="2" borderId="11" xfId="0" quotePrefix="1" applyFont="1" applyFill="1" applyBorder="1" applyAlignment="1">
      <alignment vertical="top" wrapText="1"/>
    </xf>
    <xf numFmtId="3" fontId="0" fillId="0" borderId="4" xfId="0" applyNumberForma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3" fillId="2" borderId="15" xfId="0" quotePrefix="1" applyFont="1" applyFill="1" applyBorder="1" applyAlignment="1">
      <alignment vertical="top" wrapText="1"/>
    </xf>
    <xf numFmtId="0" fontId="5" fillId="0" borderId="19" xfId="0" applyFont="1" applyBorder="1" applyAlignment="1">
      <alignment horizontal="left" vertical="center"/>
    </xf>
    <xf numFmtId="3" fontId="3" fillId="2" borderId="17" xfId="0" applyNumberFormat="1" applyFont="1" applyFill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3" fillId="2" borderId="8" xfId="0" quotePrefix="1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left" vertical="center"/>
    </xf>
    <xf numFmtId="3" fontId="3" fillId="2" borderId="13" xfId="0" applyNumberFormat="1" applyFont="1" applyFill="1" applyBorder="1" applyAlignment="1">
      <alignment horizontal="right" vertical="center" wrapText="1"/>
    </xf>
    <xf numFmtId="0" fontId="3" fillId="0" borderId="15" xfId="0" quotePrefix="1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center" wrapText="1"/>
    </xf>
    <xf numFmtId="3" fontId="3" fillId="2" borderId="9" xfId="0" applyNumberFormat="1" applyFont="1" applyFill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21" xfId="0" applyBorder="1" applyAlignment="1">
      <alignment horizontal="right" vertical="center" wrapText="1"/>
    </xf>
    <xf numFmtId="0" fontId="7" fillId="0" borderId="21" xfId="0" applyFont="1" applyBorder="1" applyAlignment="1">
      <alignment horizontal="right" vertical="center" wrapText="1"/>
    </xf>
    <xf numFmtId="3" fontId="0" fillId="2" borderId="4" xfId="0" applyNumberFormat="1" applyFill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3" fontId="8" fillId="0" borderId="7" xfId="0" applyNumberFormat="1" applyFont="1" applyBorder="1" applyAlignment="1">
      <alignment horizontal="right" vertical="center" wrapText="1"/>
    </xf>
    <xf numFmtId="0" fontId="3" fillId="2" borderId="22" xfId="0" applyFont="1" applyFill="1" applyBorder="1" applyAlignment="1">
      <alignment vertical="center" wrapText="1"/>
    </xf>
    <xf numFmtId="4" fontId="0" fillId="0" borderId="9" xfId="0" applyNumberForma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0" fillId="2" borderId="9" xfId="0" applyNumberFormat="1" applyFill="1" applyBorder="1" applyAlignment="1">
      <alignment horizontal="right" vertical="center" wrapText="1"/>
    </xf>
    <xf numFmtId="0" fontId="3" fillId="0" borderId="23" xfId="0" applyFont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 wrapText="1"/>
    </xf>
    <xf numFmtId="3" fontId="10" fillId="0" borderId="7" xfId="0" applyNumberFormat="1" applyFont="1" applyBorder="1" applyAlignment="1">
      <alignment vertical="center"/>
    </xf>
    <xf numFmtId="0" fontId="7" fillId="0" borderId="24" xfId="0" applyFont="1" applyBorder="1" applyAlignment="1">
      <alignment horizontal="right" vertical="center" wrapText="1"/>
    </xf>
    <xf numFmtId="3" fontId="10" fillId="2" borderId="7" xfId="0" applyNumberFormat="1" applyFont="1" applyFill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0" fontId="5" fillId="2" borderId="8" xfId="0" applyFont="1" applyFill="1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2" borderId="9" xfId="0" applyNumberFormat="1" applyFill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5" fillId="2" borderId="11" xfId="0" applyFont="1" applyFill="1" applyBorder="1" applyAlignment="1">
      <alignment vertical="center" wrapText="1"/>
    </xf>
    <xf numFmtId="9" fontId="0" fillId="0" borderId="9" xfId="1" applyFont="1" applyFill="1" applyBorder="1" applyAlignment="1">
      <alignment vertical="center"/>
    </xf>
    <xf numFmtId="9" fontId="2" fillId="0" borderId="9" xfId="1" applyFont="1" applyFill="1" applyBorder="1" applyAlignment="1">
      <alignment vertical="center"/>
    </xf>
    <xf numFmtId="9" fontId="0" fillId="0" borderId="13" xfId="1" applyFont="1" applyFill="1" applyBorder="1" applyAlignment="1">
      <alignment vertical="center"/>
    </xf>
    <xf numFmtId="9" fontId="2" fillId="0" borderId="13" xfId="1" applyFont="1" applyFill="1" applyBorder="1" applyAlignment="1">
      <alignment vertical="center"/>
    </xf>
    <xf numFmtId="0" fontId="5" fillId="2" borderId="15" xfId="0" applyFont="1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left" vertical="center" wrapText="1"/>
    </xf>
    <xf numFmtId="3" fontId="0" fillId="2" borderId="9" xfId="0" applyNumberFormat="1" applyFill="1" applyBorder="1" applyAlignment="1">
      <alignment vertical="center"/>
    </xf>
    <xf numFmtId="3" fontId="0" fillId="2" borderId="9" xfId="0" applyNumberFormat="1" applyFill="1" applyBorder="1" applyAlignment="1">
      <alignment horizontal="right" vertical="center"/>
    </xf>
    <xf numFmtId="3" fontId="2" fillId="2" borderId="9" xfId="0" applyNumberFormat="1" applyFont="1" applyFill="1" applyBorder="1" applyAlignment="1">
      <alignment vertical="center"/>
    </xf>
    <xf numFmtId="9" fontId="0" fillId="2" borderId="9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</cellXfs>
  <cellStyles count="3">
    <cellStyle name="Normalny" xfId="0" builtinId="0"/>
    <cellStyle name="Normalny 2" xfId="2" xr:uid="{69F7F227-39F2-4D21-B046-CADBB0B3741B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D385-7BC7-46D3-97F7-76E3E77D8C7C}">
  <dimension ref="A1:G34"/>
  <sheetViews>
    <sheetView workbookViewId="0">
      <selection activeCell="B1" sqref="A1:XFD1"/>
    </sheetView>
  </sheetViews>
  <sheetFormatPr defaultColWidth="9.109375" defaultRowHeight="14.4" x14ac:dyDescent="0.3"/>
  <cols>
    <col min="1" max="1" width="58.6640625" style="1" customWidth="1"/>
    <col min="2" max="2" width="20.44140625" style="1" customWidth="1"/>
    <col min="3" max="3" width="17.44140625" style="1" customWidth="1"/>
    <col min="4" max="6" width="22" style="1" bestFit="1" customWidth="1"/>
    <col min="7" max="7" width="65.33203125" style="1" customWidth="1"/>
    <col min="8" max="16384" width="9.109375" style="1"/>
  </cols>
  <sheetData>
    <row r="1" spans="1:7" ht="15" customHeight="1" x14ac:dyDescent="0.3">
      <c r="A1" s="100" t="s">
        <v>0</v>
      </c>
      <c r="B1" s="102" t="s">
        <v>1</v>
      </c>
      <c r="C1" s="103"/>
      <c r="D1" s="2"/>
      <c r="E1" s="2"/>
      <c r="F1" s="3"/>
      <c r="G1" s="4"/>
    </row>
    <row r="2" spans="1:7" ht="43.8" thickBot="1" x14ac:dyDescent="0.35">
      <c r="A2" s="101"/>
      <c r="B2" s="2" t="s">
        <v>1</v>
      </c>
      <c r="C2" s="2" t="s">
        <v>2</v>
      </c>
      <c r="D2" s="2" t="s">
        <v>3</v>
      </c>
      <c r="E2" s="5" t="s">
        <v>4</v>
      </c>
      <c r="F2" s="3" t="s">
        <v>5</v>
      </c>
      <c r="G2" s="4" t="s">
        <v>6</v>
      </c>
    </row>
    <row r="3" spans="1:7" ht="63.75" customHeight="1" x14ac:dyDescent="0.3">
      <c r="A3" s="6" t="s">
        <v>7</v>
      </c>
      <c r="B3" s="7">
        <v>5047</v>
      </c>
      <c r="C3" s="8">
        <v>1838</v>
      </c>
      <c r="D3" s="7">
        <v>6334</v>
      </c>
      <c r="E3" s="9">
        <v>16789</v>
      </c>
      <c r="F3" s="10">
        <f>SUBTOTAL(9,B3,D3,E3)</f>
        <v>28170</v>
      </c>
      <c r="G3" s="11" t="s">
        <v>8</v>
      </c>
    </row>
    <row r="4" spans="1:7" x14ac:dyDescent="0.3">
      <c r="A4" s="12" t="s">
        <v>9</v>
      </c>
      <c r="B4" s="13">
        <v>109786500</v>
      </c>
      <c r="C4" s="14">
        <v>49626000</v>
      </c>
      <c r="D4" s="14">
        <v>219566650.03999999</v>
      </c>
      <c r="E4" s="15">
        <v>655032176.41000009</v>
      </c>
      <c r="F4" s="16">
        <f t="shared" ref="F4:F31" si="0">SUBTOTAL(9,B4,D4,E4)</f>
        <v>984385326.45000005</v>
      </c>
      <c r="G4" s="17"/>
    </row>
    <row r="5" spans="1:7" x14ac:dyDescent="0.3">
      <c r="A5" s="12" t="s">
        <v>10</v>
      </c>
      <c r="B5" s="18">
        <f>B3</f>
        <v>5047</v>
      </c>
      <c r="C5" s="19">
        <f>C3</f>
        <v>1838</v>
      </c>
      <c r="D5" s="13">
        <v>8732</v>
      </c>
      <c r="E5" s="20">
        <v>21247</v>
      </c>
      <c r="F5" s="16">
        <f t="shared" si="0"/>
        <v>35026</v>
      </c>
      <c r="G5" s="17"/>
    </row>
    <row r="6" spans="1:7" x14ac:dyDescent="0.3">
      <c r="A6" s="21" t="s">
        <v>11</v>
      </c>
      <c r="B6" s="18">
        <f>B5</f>
        <v>5047</v>
      </c>
      <c r="C6" s="19">
        <f>C3</f>
        <v>1838</v>
      </c>
      <c r="D6" s="18">
        <v>6714</v>
      </c>
      <c r="E6" s="20">
        <v>17013</v>
      </c>
      <c r="F6" s="16">
        <f t="shared" si="0"/>
        <v>28774</v>
      </c>
      <c r="G6" s="17"/>
    </row>
    <row r="7" spans="1:7" x14ac:dyDescent="0.3">
      <c r="A7" s="21" t="s">
        <v>12</v>
      </c>
      <c r="B7" s="22"/>
      <c r="C7" s="23"/>
      <c r="D7" s="18">
        <v>1114</v>
      </c>
      <c r="E7" s="20">
        <v>3877</v>
      </c>
      <c r="F7" s="16">
        <f t="shared" si="0"/>
        <v>4991</v>
      </c>
      <c r="G7" s="17"/>
    </row>
    <row r="8" spans="1:7" ht="15" thickBot="1" x14ac:dyDescent="0.35">
      <c r="A8" s="24" t="s">
        <v>13</v>
      </c>
      <c r="B8" s="25"/>
      <c r="C8" s="26"/>
      <c r="D8" s="27">
        <v>904</v>
      </c>
      <c r="E8" s="28">
        <v>357</v>
      </c>
      <c r="F8" s="29">
        <f t="shared" si="0"/>
        <v>1261</v>
      </c>
      <c r="G8" s="30"/>
    </row>
    <row r="9" spans="1:7" x14ac:dyDescent="0.3">
      <c r="A9" s="31" t="s">
        <v>14</v>
      </c>
      <c r="B9" s="32">
        <v>1262</v>
      </c>
      <c r="C9" s="33">
        <v>417</v>
      </c>
      <c r="D9" s="34">
        <v>1552</v>
      </c>
      <c r="E9" s="35" t="s">
        <v>39</v>
      </c>
      <c r="F9" s="36">
        <f t="shared" si="0"/>
        <v>2814</v>
      </c>
      <c r="G9" s="37" t="s">
        <v>15</v>
      </c>
    </row>
    <row r="10" spans="1:7" ht="15" thickBot="1" x14ac:dyDescent="0.35">
      <c r="A10" s="38" t="s">
        <v>16</v>
      </c>
      <c r="B10" s="39">
        <v>27094500</v>
      </c>
      <c r="C10" s="40">
        <v>11259000</v>
      </c>
      <c r="D10" s="27">
        <v>51356867.579999998</v>
      </c>
      <c r="E10" s="41" t="s">
        <v>39</v>
      </c>
      <c r="F10" s="29">
        <f t="shared" si="0"/>
        <v>78451367.579999998</v>
      </c>
      <c r="G10" s="42"/>
    </row>
    <row r="11" spans="1:7" ht="28.8" x14ac:dyDescent="0.3">
      <c r="A11" s="6" t="s">
        <v>17</v>
      </c>
      <c r="B11" s="7">
        <v>3785</v>
      </c>
      <c r="C11" s="8">
        <v>1421</v>
      </c>
      <c r="D11" s="7">
        <v>4782</v>
      </c>
      <c r="E11" s="9">
        <v>16789</v>
      </c>
      <c r="F11" s="10">
        <f t="shared" si="0"/>
        <v>25356</v>
      </c>
      <c r="G11" s="43" t="s">
        <v>18</v>
      </c>
    </row>
    <row r="12" spans="1:7" x14ac:dyDescent="0.3">
      <c r="A12" s="12" t="s">
        <v>19</v>
      </c>
      <c r="B12" s="18">
        <v>82692000</v>
      </c>
      <c r="C12" s="14">
        <v>38367000</v>
      </c>
      <c r="D12" s="18">
        <v>168209782.46000001</v>
      </c>
      <c r="E12" s="20">
        <v>655032176.41000009</v>
      </c>
      <c r="F12" s="16">
        <f t="shared" si="0"/>
        <v>905933958.87000012</v>
      </c>
      <c r="G12" s="44"/>
    </row>
    <row r="13" spans="1:7" x14ac:dyDescent="0.3">
      <c r="A13" s="12" t="s">
        <v>20</v>
      </c>
      <c r="B13" s="45">
        <f>B11</f>
        <v>3785</v>
      </c>
      <c r="C13" s="46">
        <f>C11</f>
        <v>1421</v>
      </c>
      <c r="D13" s="18">
        <v>6563</v>
      </c>
      <c r="E13" s="20">
        <v>21247</v>
      </c>
      <c r="F13" s="16">
        <f t="shared" si="0"/>
        <v>31595</v>
      </c>
      <c r="G13" s="44"/>
    </row>
    <row r="14" spans="1:7" x14ac:dyDescent="0.3">
      <c r="A14" s="21" t="s">
        <v>11</v>
      </c>
      <c r="B14" s="18">
        <f>B13</f>
        <v>3785</v>
      </c>
      <c r="C14" s="19">
        <f>C11</f>
        <v>1421</v>
      </c>
      <c r="D14" s="18">
        <v>5103</v>
      </c>
      <c r="E14" s="20">
        <v>17013</v>
      </c>
      <c r="F14" s="16">
        <f t="shared" si="0"/>
        <v>25901</v>
      </c>
      <c r="G14" s="44"/>
    </row>
    <row r="15" spans="1:7" x14ac:dyDescent="0.3">
      <c r="A15" s="21" t="s">
        <v>12</v>
      </c>
      <c r="B15" s="22"/>
      <c r="C15" s="47"/>
      <c r="D15" s="18">
        <v>917</v>
      </c>
      <c r="E15" s="20">
        <v>3877</v>
      </c>
      <c r="F15" s="16">
        <f t="shared" si="0"/>
        <v>4794</v>
      </c>
      <c r="G15" s="44"/>
    </row>
    <row r="16" spans="1:7" ht="15" thickBot="1" x14ac:dyDescent="0.35">
      <c r="A16" s="24" t="s">
        <v>13</v>
      </c>
      <c r="B16" s="25"/>
      <c r="C16" s="26"/>
      <c r="D16" s="27">
        <v>543</v>
      </c>
      <c r="E16" s="28">
        <v>357</v>
      </c>
      <c r="F16" s="29">
        <f t="shared" si="0"/>
        <v>900</v>
      </c>
      <c r="G16" s="48"/>
    </row>
    <row r="17" spans="1:7" x14ac:dyDescent="0.3">
      <c r="A17" s="49" t="s">
        <v>21</v>
      </c>
      <c r="B17" s="33">
        <v>0</v>
      </c>
      <c r="C17" s="33">
        <v>0</v>
      </c>
      <c r="D17" s="33">
        <v>0</v>
      </c>
      <c r="E17" s="50" t="s">
        <v>39</v>
      </c>
      <c r="F17" s="51">
        <f t="shared" si="0"/>
        <v>0</v>
      </c>
      <c r="G17" s="52"/>
    </row>
    <row r="18" spans="1:7" ht="15" thickBot="1" x14ac:dyDescent="0.35">
      <c r="A18" s="53" t="s">
        <v>22</v>
      </c>
      <c r="B18" s="40">
        <v>0</v>
      </c>
      <c r="C18" s="40">
        <v>0</v>
      </c>
      <c r="D18" s="40">
        <v>0</v>
      </c>
      <c r="E18" s="54" t="s">
        <v>39</v>
      </c>
      <c r="F18" s="29">
        <f t="shared" si="0"/>
        <v>0</v>
      </c>
      <c r="G18" s="55"/>
    </row>
    <row r="19" spans="1:7" ht="69.75" customHeight="1" x14ac:dyDescent="0.3">
      <c r="A19" s="31" t="s">
        <v>23</v>
      </c>
      <c r="B19" s="7">
        <v>3784</v>
      </c>
      <c r="C19" s="8">
        <v>1421</v>
      </c>
      <c r="D19" s="7">
        <v>4774</v>
      </c>
      <c r="E19" s="9">
        <v>16789</v>
      </c>
      <c r="F19" s="10">
        <f t="shared" si="0"/>
        <v>25347</v>
      </c>
      <c r="G19" s="11" t="s">
        <v>24</v>
      </c>
    </row>
    <row r="20" spans="1:7" x14ac:dyDescent="0.3">
      <c r="A20" s="56" t="s">
        <v>25</v>
      </c>
      <c r="B20" s="18">
        <v>82673250</v>
      </c>
      <c r="C20" s="19">
        <v>38367000</v>
      </c>
      <c r="D20" s="19">
        <v>166679933.90000001</v>
      </c>
      <c r="E20" s="57">
        <v>655032176.41000009</v>
      </c>
      <c r="F20" s="16">
        <f t="shared" si="0"/>
        <v>904385360.31000006</v>
      </c>
      <c r="G20" s="17"/>
    </row>
    <row r="21" spans="1:7" x14ac:dyDescent="0.3">
      <c r="A21" s="56" t="s">
        <v>26</v>
      </c>
      <c r="B21" s="18">
        <f>B19</f>
        <v>3784</v>
      </c>
      <c r="C21" s="19">
        <f>C19</f>
        <v>1421</v>
      </c>
      <c r="D21" s="58">
        <v>6496</v>
      </c>
      <c r="E21" s="20">
        <v>21247</v>
      </c>
      <c r="F21" s="16">
        <f t="shared" si="0"/>
        <v>31527</v>
      </c>
      <c r="G21" s="17"/>
    </row>
    <row r="22" spans="1:7" x14ac:dyDescent="0.3">
      <c r="A22" s="59" t="s">
        <v>11</v>
      </c>
      <c r="B22" s="18">
        <f>B21</f>
        <v>3784</v>
      </c>
      <c r="C22" s="19">
        <f>C19</f>
        <v>1421</v>
      </c>
      <c r="D22" s="58">
        <v>5040</v>
      </c>
      <c r="E22" s="20">
        <v>17013</v>
      </c>
      <c r="F22" s="16">
        <f t="shared" si="0"/>
        <v>25837</v>
      </c>
      <c r="G22" s="17"/>
    </row>
    <row r="23" spans="1:7" x14ac:dyDescent="0.3">
      <c r="A23" s="59" t="s">
        <v>12</v>
      </c>
      <c r="B23" s="22"/>
      <c r="C23" s="47"/>
      <c r="D23" s="58">
        <v>913</v>
      </c>
      <c r="E23" s="20">
        <v>3877</v>
      </c>
      <c r="F23" s="16">
        <f t="shared" si="0"/>
        <v>4790</v>
      </c>
      <c r="G23" s="17"/>
    </row>
    <row r="24" spans="1:7" ht="15" thickBot="1" x14ac:dyDescent="0.35">
      <c r="A24" s="60" t="s">
        <v>13</v>
      </c>
      <c r="B24" s="61"/>
      <c r="C24" s="62"/>
      <c r="D24" s="45">
        <v>543</v>
      </c>
      <c r="E24" s="63">
        <v>357</v>
      </c>
      <c r="F24" s="64">
        <f t="shared" si="0"/>
        <v>900</v>
      </c>
      <c r="G24" s="17"/>
    </row>
    <row r="25" spans="1:7" ht="43.2" x14ac:dyDescent="0.3">
      <c r="A25" s="6" t="s">
        <v>27</v>
      </c>
      <c r="B25" s="8">
        <v>3761</v>
      </c>
      <c r="C25" s="8">
        <v>1414</v>
      </c>
      <c r="D25" s="8">
        <v>4404</v>
      </c>
      <c r="E25" s="65">
        <v>16789</v>
      </c>
      <c r="F25" s="66">
        <f t="shared" si="0"/>
        <v>24954</v>
      </c>
      <c r="G25" s="67" t="s">
        <v>28</v>
      </c>
    </row>
    <row r="26" spans="1:7" customFormat="1" ht="28.8" x14ac:dyDescent="0.3">
      <c r="A26" s="12" t="s">
        <v>29</v>
      </c>
      <c r="B26" s="68">
        <v>82003607.400000006</v>
      </c>
      <c r="C26" s="69">
        <v>38140015.07</v>
      </c>
      <c r="D26" s="68">
        <v>146647654.65000001</v>
      </c>
      <c r="E26" s="70">
        <v>655032176.41000009</v>
      </c>
      <c r="F26" s="16">
        <f t="shared" si="0"/>
        <v>883683438.46000004</v>
      </c>
      <c r="G26" s="71"/>
    </row>
    <row r="27" spans="1:7" x14ac:dyDescent="0.3">
      <c r="A27" s="12" t="s">
        <v>30</v>
      </c>
      <c r="B27" s="18">
        <f>B25</f>
        <v>3761</v>
      </c>
      <c r="C27" s="19">
        <f>C25</f>
        <v>1414</v>
      </c>
      <c r="D27" s="58">
        <v>5657</v>
      </c>
      <c r="E27" s="20">
        <v>21247</v>
      </c>
      <c r="F27" s="16">
        <f t="shared" si="0"/>
        <v>30665</v>
      </c>
      <c r="G27" s="72"/>
    </row>
    <row r="28" spans="1:7" x14ac:dyDescent="0.3">
      <c r="A28" s="21" t="s">
        <v>11</v>
      </c>
      <c r="B28" s="18">
        <f>B27</f>
        <v>3761</v>
      </c>
      <c r="C28" s="19">
        <f>C25</f>
        <v>1414</v>
      </c>
      <c r="D28" s="58">
        <v>4444</v>
      </c>
      <c r="E28" s="20">
        <v>17013</v>
      </c>
      <c r="F28" s="16">
        <f t="shared" si="0"/>
        <v>25218</v>
      </c>
      <c r="G28" s="72"/>
    </row>
    <row r="29" spans="1:7" x14ac:dyDescent="0.3">
      <c r="A29" s="21" t="s">
        <v>12</v>
      </c>
      <c r="B29" s="22"/>
      <c r="C29" s="47"/>
      <c r="D29" s="58">
        <v>743</v>
      </c>
      <c r="E29" s="20">
        <v>3877</v>
      </c>
      <c r="F29" s="16">
        <f t="shared" si="0"/>
        <v>4620</v>
      </c>
      <c r="G29" s="72"/>
    </row>
    <row r="30" spans="1:7" ht="15" thickBot="1" x14ac:dyDescent="0.35">
      <c r="A30" s="73" t="s">
        <v>13</v>
      </c>
      <c r="B30" s="61"/>
      <c r="C30" s="62"/>
      <c r="D30" s="45">
        <v>470</v>
      </c>
      <c r="E30" s="20">
        <v>357</v>
      </c>
      <c r="F30" s="64">
        <f t="shared" si="0"/>
        <v>827</v>
      </c>
      <c r="G30" s="72"/>
    </row>
    <row r="31" spans="1:7" ht="18" x14ac:dyDescent="0.3">
      <c r="A31" s="74" t="s">
        <v>31</v>
      </c>
      <c r="B31" s="75">
        <v>100000000</v>
      </c>
      <c r="C31" s="76"/>
      <c r="D31" s="75">
        <v>200000000</v>
      </c>
      <c r="E31" s="77">
        <v>660000000</v>
      </c>
      <c r="F31" s="78">
        <f t="shared" si="0"/>
        <v>960000000</v>
      </c>
      <c r="G31" s="79"/>
    </row>
    <row r="32" spans="1:7" ht="110.4" x14ac:dyDescent="0.3">
      <c r="A32" s="56" t="s">
        <v>32</v>
      </c>
      <c r="B32" s="80">
        <f>B31-B12</f>
        <v>17308000</v>
      </c>
      <c r="C32" s="47"/>
      <c r="D32" s="80">
        <f>D31-D12</f>
        <v>31790217.539999992</v>
      </c>
      <c r="E32" s="81">
        <v>4967823.5899999142</v>
      </c>
      <c r="F32" s="82">
        <f>SUBTOTAL(9,B32,D32,E32)</f>
        <v>54066041.129999906</v>
      </c>
      <c r="G32" s="83" t="s">
        <v>33</v>
      </c>
    </row>
    <row r="33" spans="1:7" ht="42" customHeight="1" x14ac:dyDescent="0.3">
      <c r="A33" s="56" t="s">
        <v>34</v>
      </c>
      <c r="B33" s="84">
        <f>B32/B31</f>
        <v>0.17308000000000001</v>
      </c>
      <c r="C33" s="47"/>
      <c r="D33" s="84">
        <f>D32/D31</f>
        <v>0.15895108769999997</v>
      </c>
      <c r="E33" s="84">
        <v>7.5270054393938093E-3</v>
      </c>
      <c r="F33" s="85">
        <f>F32/F31</f>
        <v>5.6318792843749903E-2</v>
      </c>
      <c r="G33" s="83"/>
    </row>
    <row r="34" spans="1:7" ht="31.5" customHeight="1" thickBot="1" x14ac:dyDescent="0.35">
      <c r="A34" s="38" t="s">
        <v>35</v>
      </c>
      <c r="B34" s="86">
        <f>100%-B32/B31</f>
        <v>0.82691999999999999</v>
      </c>
      <c r="C34" s="26"/>
      <c r="D34" s="86">
        <f>100%-D32/D31</f>
        <v>0.84104891230000001</v>
      </c>
      <c r="E34" s="86">
        <v>0.99247299456060623</v>
      </c>
      <c r="F34" s="87">
        <f>100%-F32/F31</f>
        <v>0.94368120715625015</v>
      </c>
      <c r="G34" s="88"/>
    </row>
  </sheetData>
  <mergeCells count="2">
    <mergeCell ref="A1:A2"/>
    <mergeCell ref="B1:C1"/>
  </mergeCells>
  <pageMargins left="0.7" right="0.7" top="0.75" bottom="0.75" header="0.3" footer="0.3"/>
  <pageSetup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0691F-BF09-4933-B595-9B4F99164360}">
  <dimension ref="B1:G11"/>
  <sheetViews>
    <sheetView tabSelected="1" workbookViewId="0">
      <selection activeCell="B3" sqref="B3"/>
    </sheetView>
  </sheetViews>
  <sheetFormatPr defaultColWidth="9.109375" defaultRowHeight="14.4" x14ac:dyDescent="0.3"/>
  <cols>
    <col min="1" max="1" width="9.109375" style="1"/>
    <col min="2" max="2" width="35.88671875" style="1" customWidth="1"/>
    <col min="3" max="3" width="15" style="1" customWidth="1"/>
    <col min="4" max="4" width="13" style="1" customWidth="1"/>
    <col min="5" max="5" width="18.44140625" style="1" customWidth="1"/>
    <col min="6" max="6" width="19.109375" style="1" bestFit="1" customWidth="1"/>
    <col min="7" max="7" width="21" style="1" customWidth="1"/>
    <col min="8" max="8" width="11.5546875" style="1" bestFit="1" customWidth="1"/>
    <col min="9" max="16384" width="9.109375" style="1"/>
  </cols>
  <sheetData>
    <row r="1" spans="2:7" ht="15" customHeight="1" x14ac:dyDescent="0.3">
      <c r="B1" s="104" t="s">
        <v>0</v>
      </c>
      <c r="C1" s="104" t="s">
        <v>1</v>
      </c>
      <c r="D1" s="104"/>
      <c r="E1" s="89"/>
      <c r="F1" s="89"/>
      <c r="G1" s="90"/>
    </row>
    <row r="2" spans="2:7" ht="43.2" x14ac:dyDescent="0.3">
      <c r="B2" s="105"/>
      <c r="C2" s="89" t="s">
        <v>1</v>
      </c>
      <c r="D2" s="89" t="s">
        <v>2</v>
      </c>
      <c r="E2" s="89" t="s">
        <v>3</v>
      </c>
      <c r="F2" s="89" t="s">
        <v>4</v>
      </c>
      <c r="G2" s="90" t="s">
        <v>5</v>
      </c>
    </row>
    <row r="3" spans="2:7" ht="45" customHeight="1" x14ac:dyDescent="0.3">
      <c r="B3" s="91" t="s">
        <v>7</v>
      </c>
      <c r="C3" s="20">
        <f>ME!B3</f>
        <v>5047</v>
      </c>
      <c r="D3" s="20">
        <f>ME!C3</f>
        <v>1838</v>
      </c>
      <c r="E3" s="20">
        <f>ME!D3</f>
        <v>6334</v>
      </c>
      <c r="F3" s="20">
        <f>ME!E3</f>
        <v>16789</v>
      </c>
      <c r="G3" s="92">
        <f>ME!F3</f>
        <v>28170</v>
      </c>
    </row>
    <row r="4" spans="2:7" ht="45" customHeight="1" x14ac:dyDescent="0.3">
      <c r="B4" s="91" t="s">
        <v>9</v>
      </c>
      <c r="C4" s="20">
        <f>ME!B4</f>
        <v>109786500</v>
      </c>
      <c r="D4" s="20">
        <f>ME!C4</f>
        <v>49626000</v>
      </c>
      <c r="E4" s="20">
        <f>ME!D4</f>
        <v>219566650.03999999</v>
      </c>
      <c r="F4" s="20">
        <f>ME!E4</f>
        <v>655032176.41000009</v>
      </c>
      <c r="G4" s="92">
        <f>ME!F4</f>
        <v>984385326.45000005</v>
      </c>
    </row>
    <row r="5" spans="2:7" ht="45" customHeight="1" x14ac:dyDescent="0.3">
      <c r="B5" s="91" t="s">
        <v>23</v>
      </c>
      <c r="C5" s="20">
        <f>ME!B19</f>
        <v>3784</v>
      </c>
      <c r="D5" s="20">
        <f>ME!C19</f>
        <v>1421</v>
      </c>
      <c r="E5" s="20">
        <f>ME!D19</f>
        <v>4774</v>
      </c>
      <c r="F5" s="20">
        <f>ME!E5</f>
        <v>21247</v>
      </c>
      <c r="G5" s="92">
        <f>ME!F19</f>
        <v>25347</v>
      </c>
    </row>
    <row r="6" spans="2:7" ht="45" customHeight="1" x14ac:dyDescent="0.3">
      <c r="B6" s="91" t="s">
        <v>25</v>
      </c>
      <c r="C6" s="20">
        <f>ME!B20</f>
        <v>82673250</v>
      </c>
      <c r="D6" s="20">
        <f>ME!C20</f>
        <v>38367000</v>
      </c>
      <c r="E6" s="20">
        <f>ME!D20</f>
        <v>166679933.90000001</v>
      </c>
      <c r="F6" s="20">
        <f>ME!E20</f>
        <v>655032176.41000009</v>
      </c>
      <c r="G6" s="92">
        <f>ME!F20</f>
        <v>904385360.31000006</v>
      </c>
    </row>
    <row r="7" spans="2:7" ht="72" x14ac:dyDescent="0.3">
      <c r="B7" s="93" t="s">
        <v>36</v>
      </c>
      <c r="C7" s="57">
        <f>ME!B25</f>
        <v>3761</v>
      </c>
      <c r="D7" s="57">
        <f>ME!C25</f>
        <v>1414</v>
      </c>
      <c r="E7" s="57">
        <f>ME!D25</f>
        <v>4404</v>
      </c>
      <c r="F7" s="20">
        <f>ME!E25</f>
        <v>16789</v>
      </c>
      <c r="G7" s="94">
        <f>ME!F25</f>
        <v>24954</v>
      </c>
    </row>
    <row r="8" spans="2:7" ht="72" x14ac:dyDescent="0.3">
      <c r="B8" s="91" t="s">
        <v>37</v>
      </c>
      <c r="C8" s="57">
        <f>ME!B26</f>
        <v>82003607.400000006</v>
      </c>
      <c r="D8" s="57">
        <f>ME!C26</f>
        <v>38140015.07</v>
      </c>
      <c r="E8" s="57">
        <f>ME!D26</f>
        <v>146647654.65000001</v>
      </c>
      <c r="F8" s="20">
        <f>ME!E26</f>
        <v>655032176.41000009</v>
      </c>
      <c r="G8" s="94">
        <f>ME!F26</f>
        <v>883683438.46000004</v>
      </c>
    </row>
    <row r="9" spans="2:7" ht="18" x14ac:dyDescent="0.3">
      <c r="B9" s="95" t="s">
        <v>31</v>
      </c>
      <c r="C9" s="96">
        <f>ME!B31</f>
        <v>100000000</v>
      </c>
      <c r="D9" s="97" t="s">
        <v>38</v>
      </c>
      <c r="E9" s="96">
        <f>ME!D31</f>
        <v>200000000</v>
      </c>
      <c r="F9" s="96">
        <f>ME!E31</f>
        <v>660000000</v>
      </c>
      <c r="G9" s="98">
        <f>ME!F31</f>
        <v>960000000</v>
      </c>
    </row>
    <row r="10" spans="2:7" x14ac:dyDescent="0.3">
      <c r="B10" s="91" t="s">
        <v>32</v>
      </c>
      <c r="C10" s="96">
        <f>ME!B32</f>
        <v>17308000</v>
      </c>
      <c r="D10" s="97" t="s">
        <v>38</v>
      </c>
      <c r="E10" s="96">
        <f>ME!D32</f>
        <v>31790217.539999992</v>
      </c>
      <c r="F10" s="96">
        <f>ME!E32</f>
        <v>4967823.5899999142</v>
      </c>
      <c r="G10" s="98">
        <f>ME!F32</f>
        <v>54066041.129999906</v>
      </c>
    </row>
    <row r="11" spans="2:7" x14ac:dyDescent="0.3">
      <c r="B11" s="91" t="s">
        <v>34</v>
      </c>
      <c r="C11" s="99">
        <f>ME!B33</f>
        <v>0.17308000000000001</v>
      </c>
      <c r="D11" s="97" t="s">
        <v>38</v>
      </c>
      <c r="E11" s="99">
        <f>ME!D33</f>
        <v>0.15895108769999997</v>
      </c>
      <c r="F11" s="99">
        <f>ME!E33</f>
        <v>7.5270054393938093E-3</v>
      </c>
      <c r="G11" s="99">
        <f>ME!F33</f>
        <v>5.6318792843749903E-2</v>
      </c>
    </row>
  </sheetData>
  <mergeCells count="2">
    <mergeCell ref="B1:B2"/>
    <mergeCell ref="C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ME</vt:lpstr>
      <vt:lpstr>ME skrót</vt:lpstr>
      <vt:lpstr>ME!Obszar_wydruku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programu Mój elektryk - stan na dzień 07.01.2026</dc:title>
  <dc:creator>Sokołow Bartosz</dc:creator>
  <cp:lastModifiedBy>Sobota Michał</cp:lastModifiedBy>
  <dcterms:created xsi:type="dcterms:W3CDTF">2026-02-02T12:48:21Z</dcterms:created>
  <dcterms:modified xsi:type="dcterms:W3CDTF">2026-02-03T09:04:49Z</dcterms:modified>
</cp:coreProperties>
</file>