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F766D86B-EF22-4316-8AA0-9A3907A33672}" xr6:coauthVersionLast="47" xr6:coauthVersionMax="47" xr10:uidLastSave="{00000000-0000-0000-0000-000000000000}"/>
  <bookViews>
    <workbookView xWindow="-120" yWindow="-120" windowWidth="29040" windowHeight="15840" xr2:uid="{CF402299-8528-4AE3-9D37-AC9DAB1639BF}"/>
  </bookViews>
  <sheets>
    <sheet name="Małopol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/>
  <c r="F8" i="1" s="1"/>
  <c r="G8" i="1" s="1"/>
  <c r="C9" i="1"/>
  <c r="D9" i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/>
  <c r="F12" i="1" s="1"/>
  <c r="G12" i="1" s="1"/>
  <c r="C13" i="1"/>
  <c r="D13" i="1"/>
  <c r="E13" i="1" s="1"/>
  <c r="F13" i="1" s="1"/>
  <c r="G13" i="1" s="1"/>
  <c r="C14" i="1"/>
  <c r="D14" i="1" s="1"/>
  <c r="E14" i="1" s="1"/>
  <c r="F14" i="1" s="1"/>
  <c r="G14" i="1" s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/>
  <c r="E17" i="1" s="1"/>
  <c r="F17" i="1" s="1"/>
  <c r="G17" i="1" s="1"/>
  <c r="C18" i="1"/>
  <c r="D18" i="1" s="1"/>
  <c r="E18" i="1" s="1"/>
  <c r="F18" i="1" s="1"/>
  <c r="G18" i="1" s="1"/>
  <c r="C19" i="1"/>
  <c r="D19" i="1"/>
  <c r="E19" i="1"/>
  <c r="F19" i="1"/>
  <c r="G19" i="1" s="1"/>
  <c r="C20" i="1"/>
  <c r="D20" i="1"/>
  <c r="E20" i="1"/>
  <c r="F20" i="1" s="1"/>
  <c r="G20" i="1" s="1"/>
  <c r="C21" i="1"/>
  <c r="D21" i="1"/>
  <c r="E21" i="1" s="1"/>
  <c r="F21" i="1" s="1"/>
  <c r="G21" i="1" s="1"/>
  <c r="C22" i="1"/>
  <c r="D22" i="1" s="1"/>
  <c r="E22" i="1" s="1"/>
  <c r="F22" i="1" s="1"/>
  <c r="G22" i="1" s="1"/>
  <c r="C23" i="1"/>
  <c r="D23" i="1" s="1"/>
  <c r="E23" i="1" s="1"/>
  <c r="F23" i="1" s="1"/>
  <c r="G23" i="1" s="1"/>
  <c r="C24" i="1"/>
  <c r="D24" i="1"/>
  <c r="E24" i="1"/>
  <c r="F24" i="1" s="1"/>
  <c r="G24" i="1" s="1"/>
  <c r="C25" i="1"/>
  <c r="D25" i="1"/>
  <c r="E25" i="1" s="1"/>
  <c r="F25" i="1" s="1"/>
  <c r="G25" i="1" s="1"/>
  <c r="C26" i="1"/>
  <c r="D26" i="1" s="1"/>
  <c r="E26" i="1" s="1"/>
  <c r="F26" i="1" s="1"/>
  <c r="G26" i="1" s="1"/>
  <c r="C27" i="1"/>
  <c r="D27" i="1"/>
  <c r="E27" i="1"/>
  <c r="F27" i="1"/>
  <c r="G27" i="1" s="1"/>
  <c r="C28" i="1"/>
  <c r="D28" i="1"/>
  <c r="E28" i="1"/>
  <c r="F28" i="1" s="1"/>
  <c r="G28" i="1" s="1"/>
  <c r="B29" i="1"/>
  <c r="D29" i="1" l="1"/>
  <c r="E7" i="1"/>
  <c r="C29" i="1"/>
  <c r="E29" i="1" l="1"/>
  <c r="F7" i="1"/>
  <c r="F29" i="1" l="1"/>
  <c r="G7" i="1"/>
  <c r="G29" i="1" s="1"/>
</calcChain>
</file>

<file path=xl/sharedStrings.xml><?xml version="1.0" encoding="utf-8"?>
<sst xmlns="http://schemas.openxmlformats.org/spreadsheetml/2006/main" count="36" uniqueCount="35">
  <si>
    <t>* dane GUS - Ludność - stan w dniu 31 XII 2024</t>
  </si>
  <si>
    <t xml:space="preserve"> </t>
  </si>
  <si>
    <t>Razem małopolskie</t>
  </si>
  <si>
    <t xml:space="preserve">miasto na prawach powiatu Tarnów                     </t>
  </si>
  <si>
    <t xml:space="preserve">miasto na prawach powiatu Nowy Sącz                  </t>
  </si>
  <si>
    <t xml:space="preserve">miasto na prawach powiatu Kraków                     </t>
  </si>
  <si>
    <t xml:space="preserve">wielicki                      </t>
  </si>
  <si>
    <t xml:space="preserve">wadowicki                     </t>
  </si>
  <si>
    <t xml:space="preserve">tatrzański                    </t>
  </si>
  <si>
    <t xml:space="preserve">tarnowski                     </t>
  </si>
  <si>
    <t xml:space="preserve">suski                         </t>
  </si>
  <si>
    <t xml:space="preserve">proszowicki                   </t>
  </si>
  <si>
    <t xml:space="preserve">oświęcimski                   </t>
  </si>
  <si>
    <t xml:space="preserve">olkuski                       </t>
  </si>
  <si>
    <t xml:space="preserve">nowotarski                    </t>
  </si>
  <si>
    <t xml:space="preserve">nowosądecki                   </t>
  </si>
  <si>
    <t xml:space="preserve">myślenicki                    </t>
  </si>
  <si>
    <t xml:space="preserve">miechowski                    </t>
  </si>
  <si>
    <t xml:space="preserve">limanowski                    </t>
  </si>
  <si>
    <t xml:space="preserve">krakowski                     </t>
  </si>
  <si>
    <t xml:space="preserve">gorlicki                      </t>
  </si>
  <si>
    <t xml:space="preserve">dąbrowski                     </t>
  </si>
  <si>
    <t xml:space="preserve">chrzanowski                   </t>
  </si>
  <si>
    <t xml:space="preserve">brzeski                       </t>
  </si>
  <si>
    <t xml:space="preserve">bocheński                     </t>
  </si>
  <si>
    <t>Województwo Małopolskie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</si>
  <si>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</si>
  <si>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</si>
  <si>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</si>
  <si>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</si>
  <si>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</si>
  <si>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</si>
  <si>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</si>
  <si>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</si>
  <si>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MAŁOPOLSKIM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</si>
</sst>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3" fontId="4" fillId="0" borderId="3" xfId="0" applyNumberFormat="1" applyFont="1" applyBorder="1" applyAlignment="1">
      <alignment horizontal="left" vertical="center" wrapText="1"/>
    </xf>
    <xf numFmtId="0" fontId="3" fillId="0" borderId="0" xfId="0" applyFont="1"/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EB12-BCB5-4EDF-B6C6-162A2059D092}">
  <dimension ref="A1:J32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6" t="s">
        <v>34</v>
      </c>
      <c r="B1" s="26"/>
      <c r="C1" s="26"/>
      <c r="D1" s="26"/>
      <c r="E1" s="26"/>
      <c r="F1" s="26"/>
      <c r="G1" s="26"/>
    </row>
    <row r="3" spans="1:7" x14ac:dyDescent="0.25">
      <c r="G3" s="25" t="s">
        <v>33</v>
      </c>
    </row>
    <row r="4" spans="1:7" ht="15" hidden="1" customHeight="1" x14ac:dyDescent="0.25">
      <c r="A4" s="24"/>
      <c r="B4" s="22"/>
      <c r="C4" s="22">
        <v>25000</v>
      </c>
      <c r="D4" s="22"/>
      <c r="E4" s="22"/>
      <c r="F4" s="23">
        <v>6310</v>
      </c>
      <c r="G4" s="22">
        <v>12</v>
      </c>
    </row>
    <row r="5" spans="1:7" ht="45.75" customHeight="1" x14ac:dyDescent="0.25">
      <c r="A5" s="21" t="s">
        <v>32</v>
      </c>
      <c r="B5" s="20" t="s">
        <v>31</v>
      </c>
      <c r="C5" s="19" t="s">
        <v>30</v>
      </c>
      <c r="D5" s="19" t="s">
        <v>29</v>
      </c>
      <c r="E5" s="19" t="s">
        <v>28</v>
      </c>
      <c r="F5" s="19" t="s">
        <v>27</v>
      </c>
      <c r="G5" s="19" t="s">
        <v>26</v>
      </c>
    </row>
    <row r="6" spans="1:7" ht="26.25" customHeight="1" x14ac:dyDescent="0.25">
      <c r="A6" s="18" t="s">
        <v>25</v>
      </c>
      <c r="B6" s="17"/>
      <c r="C6" s="17"/>
      <c r="D6" s="17"/>
      <c r="E6" s="17"/>
      <c r="F6" s="17"/>
      <c r="G6" s="17"/>
    </row>
    <row r="7" spans="1:7" x14ac:dyDescent="0.25">
      <c r="A7" s="11" t="s">
        <v>24</v>
      </c>
      <c r="B7" s="10">
        <v>106985</v>
      </c>
      <c r="C7" s="9">
        <f>ROUNDDOWN(B7/$C$4,1)</f>
        <v>4.2</v>
      </c>
      <c r="D7" s="8">
        <f>IF(C7&lt;2,2,IF(C7&gt;35,35,C7))</f>
        <v>4.2</v>
      </c>
      <c r="E7" s="8">
        <f>ROUND(D7,0)</f>
        <v>4</v>
      </c>
      <c r="F7" s="7">
        <f>E7*$F$4</f>
        <v>25240</v>
      </c>
      <c r="G7" s="7">
        <f>F7*$G$4</f>
        <v>302880</v>
      </c>
    </row>
    <row r="8" spans="1:7" x14ac:dyDescent="0.25">
      <c r="A8" s="11" t="s">
        <v>23</v>
      </c>
      <c r="B8" s="10">
        <v>91340</v>
      </c>
      <c r="C8" s="9">
        <f>ROUNDDOWN(B8/$C$4,1)</f>
        <v>3.6</v>
      </c>
      <c r="D8" s="8">
        <f>IF(C8&lt;2,2,IF(C8&gt;35,35,C8))</f>
        <v>3.6</v>
      </c>
      <c r="E8" s="8">
        <f>ROUND(D8,0)</f>
        <v>4</v>
      </c>
      <c r="F8" s="7">
        <f>E8*$F$4</f>
        <v>25240</v>
      </c>
      <c r="G8" s="7">
        <f>F8*$G$4</f>
        <v>302880</v>
      </c>
    </row>
    <row r="9" spans="1:7" x14ac:dyDescent="0.25">
      <c r="A9" s="11" t="s">
        <v>22</v>
      </c>
      <c r="B9" s="10">
        <v>117756</v>
      </c>
      <c r="C9" s="9">
        <f>ROUNDDOWN(B9/$C$4,1)</f>
        <v>4.7</v>
      </c>
      <c r="D9" s="8">
        <f>IF(C9&lt;2,2,IF(C9&gt;35,35,C9))</f>
        <v>4.7</v>
      </c>
      <c r="E9" s="8">
        <f>ROUND(D9,0)</f>
        <v>5</v>
      </c>
      <c r="F9" s="7">
        <f>E9*$F$4</f>
        <v>31550</v>
      </c>
      <c r="G9" s="7">
        <f>F9*$G$4</f>
        <v>378600</v>
      </c>
    </row>
    <row r="10" spans="1:7" x14ac:dyDescent="0.25">
      <c r="A10" s="11" t="s">
        <v>21</v>
      </c>
      <c r="B10" s="10">
        <v>57253</v>
      </c>
      <c r="C10" s="9">
        <f>ROUNDDOWN(B10/$C$4,1)</f>
        <v>2.2000000000000002</v>
      </c>
      <c r="D10" s="8">
        <f>IF(C10&lt;2,2,IF(C10&gt;35,35,C10))</f>
        <v>2.2000000000000002</v>
      </c>
      <c r="E10" s="8">
        <f>ROUND(D10,0)</f>
        <v>2</v>
      </c>
      <c r="F10" s="7">
        <f>E10*$F$4</f>
        <v>12620</v>
      </c>
      <c r="G10" s="7">
        <f>F10*$G$4</f>
        <v>151440</v>
      </c>
    </row>
    <row r="11" spans="1:7" x14ac:dyDescent="0.25">
      <c r="A11" s="11" t="s">
        <v>20</v>
      </c>
      <c r="B11" s="10">
        <v>104592</v>
      </c>
      <c r="C11" s="9">
        <f>ROUNDDOWN(B11/$C$4,1)</f>
        <v>4.0999999999999996</v>
      </c>
      <c r="D11" s="8">
        <f>IF(C11&lt;2,2,IF(C11&gt;35,35,C11))</f>
        <v>4.0999999999999996</v>
      </c>
      <c r="E11" s="8">
        <f>ROUND(D11,0)</f>
        <v>4</v>
      </c>
      <c r="F11" s="7">
        <f>E11*$F$4</f>
        <v>25240</v>
      </c>
      <c r="G11" s="7">
        <f>F11*$G$4</f>
        <v>302880</v>
      </c>
    </row>
    <row r="12" spans="1:7" x14ac:dyDescent="0.25">
      <c r="A12" s="11" t="s">
        <v>19</v>
      </c>
      <c r="B12" s="10">
        <v>304278</v>
      </c>
      <c r="C12" s="9">
        <f>ROUNDDOWN(B12/$C$4,1)</f>
        <v>12.1</v>
      </c>
      <c r="D12" s="8">
        <f>IF(C12&lt;2,2,IF(C12&gt;35,35,C12))</f>
        <v>12.1</v>
      </c>
      <c r="E12" s="8">
        <f>ROUND(D12,0)</f>
        <v>12</v>
      </c>
      <c r="F12" s="7">
        <f>E12*$F$4</f>
        <v>75720</v>
      </c>
      <c r="G12" s="7">
        <f>F12*$G$4</f>
        <v>908640</v>
      </c>
    </row>
    <row r="13" spans="1:7" x14ac:dyDescent="0.25">
      <c r="A13" s="11" t="s">
        <v>18</v>
      </c>
      <c r="B13" s="10">
        <v>131626</v>
      </c>
      <c r="C13" s="9">
        <f>ROUNDDOWN(B13/$C$4,1)</f>
        <v>5.2</v>
      </c>
      <c r="D13" s="8">
        <f>IF(C13&lt;2,2,IF(C13&gt;35,35,C13))</f>
        <v>5.2</v>
      </c>
      <c r="E13" s="8">
        <f>ROUND(D13,0)</f>
        <v>5</v>
      </c>
      <c r="F13" s="7">
        <f>E13*$F$4</f>
        <v>31550</v>
      </c>
      <c r="G13" s="7">
        <f>F13*$G$4</f>
        <v>378600</v>
      </c>
    </row>
    <row r="14" spans="1:7" x14ac:dyDescent="0.25">
      <c r="A14" s="11" t="s">
        <v>17</v>
      </c>
      <c r="B14" s="10">
        <v>46305</v>
      </c>
      <c r="C14" s="9">
        <f>ROUNDDOWN(B14/$C$4,1)</f>
        <v>1.8</v>
      </c>
      <c r="D14" s="8">
        <f>IF(C14&lt;2,2,IF(C14&gt;35,35,C14))</f>
        <v>2</v>
      </c>
      <c r="E14" s="8">
        <f>ROUND(D14,0)</f>
        <v>2</v>
      </c>
      <c r="F14" s="7">
        <f>E14*$F$4</f>
        <v>12620</v>
      </c>
      <c r="G14" s="7">
        <f>F14*$G$4</f>
        <v>151440</v>
      </c>
    </row>
    <row r="15" spans="1:7" x14ac:dyDescent="0.25">
      <c r="A15" s="11" t="s">
        <v>16</v>
      </c>
      <c r="B15" s="10">
        <v>129984</v>
      </c>
      <c r="C15" s="9">
        <f>ROUNDDOWN(B15/$C$4,1)</f>
        <v>5.0999999999999996</v>
      </c>
      <c r="D15" s="8">
        <f>IF(C15&lt;2,2,IF(C15&gt;35,35,C15))</f>
        <v>5.0999999999999996</v>
      </c>
      <c r="E15" s="8">
        <f>ROUND(D15,0)</f>
        <v>5</v>
      </c>
      <c r="F15" s="7">
        <f>E15*$F$4</f>
        <v>31550</v>
      </c>
      <c r="G15" s="7">
        <f>F15*$G$4</f>
        <v>378600</v>
      </c>
    </row>
    <row r="16" spans="1:7" x14ac:dyDescent="0.25">
      <c r="A16" s="11" t="s">
        <v>15</v>
      </c>
      <c r="B16" s="10">
        <v>214876</v>
      </c>
      <c r="C16" s="9">
        <f>ROUNDDOWN(B16/$C$4,1)</f>
        <v>8.5</v>
      </c>
      <c r="D16" s="8">
        <f>IF(C16&lt;2,2,IF(C16&gt;35,35,C16))</f>
        <v>8.5</v>
      </c>
      <c r="E16" s="8">
        <f>ROUND(D16,0)</f>
        <v>9</v>
      </c>
      <c r="F16" s="7">
        <f>E16*$F$4</f>
        <v>56790</v>
      </c>
      <c r="G16" s="7">
        <f>F16*$G$4</f>
        <v>681480</v>
      </c>
    </row>
    <row r="17" spans="1:10" x14ac:dyDescent="0.25">
      <c r="A17" s="11" t="s">
        <v>14</v>
      </c>
      <c r="B17" s="10">
        <v>189984</v>
      </c>
      <c r="C17" s="9">
        <f>ROUNDDOWN(B17/$C$4,1)</f>
        <v>7.5</v>
      </c>
      <c r="D17" s="8">
        <f>IF(C17&lt;2,2,IF(C17&gt;35,35,C17))</f>
        <v>7.5</v>
      </c>
      <c r="E17" s="8">
        <f>ROUND(D17,0)</f>
        <v>8</v>
      </c>
      <c r="F17" s="7">
        <f>E17*$F$4</f>
        <v>50480</v>
      </c>
      <c r="G17" s="7">
        <f>F17*$G$4</f>
        <v>605760</v>
      </c>
    </row>
    <row r="18" spans="1:10" x14ac:dyDescent="0.25">
      <c r="A18" s="11" t="s">
        <v>13</v>
      </c>
      <c r="B18" s="10">
        <v>105000</v>
      </c>
      <c r="C18" s="9">
        <f>ROUNDDOWN(B18/$C$4,1)</f>
        <v>4.2</v>
      </c>
      <c r="D18" s="8">
        <f>IF(C18&lt;2,2,IF(C18&gt;35,35,C18))</f>
        <v>4.2</v>
      </c>
      <c r="E18" s="8">
        <f>ROUND(D18,0)</f>
        <v>4</v>
      </c>
      <c r="F18" s="7">
        <f>E18*$F$4</f>
        <v>25240</v>
      </c>
      <c r="G18" s="7">
        <f>F18*$G$4</f>
        <v>302880</v>
      </c>
    </row>
    <row r="19" spans="1:10" x14ac:dyDescent="0.25">
      <c r="A19" s="11" t="s">
        <v>12</v>
      </c>
      <c r="B19" s="10">
        <v>147678</v>
      </c>
      <c r="C19" s="9">
        <f>ROUNDDOWN(B19/$C$4,1)</f>
        <v>5.9</v>
      </c>
      <c r="D19" s="8">
        <f>IF(C19&lt;2,2,IF(C19&gt;35,35,C19))</f>
        <v>5.9</v>
      </c>
      <c r="E19" s="8">
        <f>ROUND(D19,0)</f>
        <v>6</v>
      </c>
      <c r="F19" s="7">
        <f>E19*$F$4</f>
        <v>37860</v>
      </c>
      <c r="G19" s="7">
        <f>F19*$G$4</f>
        <v>454320</v>
      </c>
    </row>
    <row r="20" spans="1:10" x14ac:dyDescent="0.25">
      <c r="A20" s="11" t="s">
        <v>11</v>
      </c>
      <c r="B20" s="10">
        <v>41929</v>
      </c>
      <c r="C20" s="9">
        <f>ROUNDDOWN(B20/$C$4,1)</f>
        <v>1.6</v>
      </c>
      <c r="D20" s="8">
        <f>IF(C20&lt;2,2,IF(C20&gt;35,35,C20))</f>
        <v>2</v>
      </c>
      <c r="E20" s="8">
        <f>ROUND(D20,0)</f>
        <v>2</v>
      </c>
      <c r="F20" s="7">
        <f>E20*$F$4</f>
        <v>12620</v>
      </c>
      <c r="G20" s="7">
        <f>F20*$G$4</f>
        <v>151440</v>
      </c>
      <c r="I20" t="s">
        <v>1</v>
      </c>
    </row>
    <row r="21" spans="1:10" x14ac:dyDescent="0.25">
      <c r="A21" s="11" t="s">
        <v>10</v>
      </c>
      <c r="B21" s="10">
        <v>82546</v>
      </c>
      <c r="C21" s="9">
        <f>ROUNDDOWN(B21/$C$4,1)</f>
        <v>3.3</v>
      </c>
      <c r="D21" s="8">
        <f>IF(C21&lt;2,2,IF(C21&gt;35,35,C21))</f>
        <v>3.3</v>
      </c>
      <c r="E21" s="8">
        <f>ROUND(D21,0)</f>
        <v>3</v>
      </c>
      <c r="F21" s="7">
        <f>E21*$F$4</f>
        <v>18930</v>
      </c>
      <c r="G21" s="7">
        <f>F21*$G$4</f>
        <v>227160</v>
      </c>
    </row>
    <row r="22" spans="1:10" x14ac:dyDescent="0.25">
      <c r="A22" s="11" t="s">
        <v>9</v>
      </c>
      <c r="B22" s="10">
        <v>197119</v>
      </c>
      <c r="C22" s="9">
        <f>ROUNDDOWN(B22/$C$4,1)</f>
        <v>7.8</v>
      </c>
      <c r="D22" s="8">
        <f>IF(C22&lt;2,2,IF(C22&gt;35,35,C22))</f>
        <v>7.8</v>
      </c>
      <c r="E22" s="8">
        <f>ROUND(D22,0)</f>
        <v>8</v>
      </c>
      <c r="F22" s="7">
        <f>E22*$F$4</f>
        <v>50480</v>
      </c>
      <c r="G22" s="7">
        <f>F22*$G$4</f>
        <v>605760</v>
      </c>
    </row>
    <row r="23" spans="1:10" x14ac:dyDescent="0.25">
      <c r="A23" s="11" t="s">
        <v>8</v>
      </c>
      <c r="B23" s="10">
        <v>66346</v>
      </c>
      <c r="C23" s="9">
        <f>ROUNDDOWN(B23/$C$4,1)</f>
        <v>2.6</v>
      </c>
      <c r="D23" s="8">
        <f>IF(C23&lt;2,2,IF(C23&gt;35,35,C23))</f>
        <v>2.6</v>
      </c>
      <c r="E23" s="8">
        <f>ROUND(D23,0)</f>
        <v>3</v>
      </c>
      <c r="F23" s="7">
        <f>E23*$F$4</f>
        <v>18930</v>
      </c>
      <c r="G23" s="7">
        <f>F23*$G$4</f>
        <v>227160</v>
      </c>
    </row>
    <row r="24" spans="1:10" x14ac:dyDescent="0.25">
      <c r="A24" s="11" t="s">
        <v>7</v>
      </c>
      <c r="B24" s="10">
        <v>157099</v>
      </c>
      <c r="C24" s="9">
        <f>ROUNDDOWN(B24/$C$4,1)</f>
        <v>6.2</v>
      </c>
      <c r="D24" s="8">
        <f>IF(C24&lt;2,2,IF(C24&gt;35,35,C24))</f>
        <v>6.2</v>
      </c>
      <c r="E24" s="8">
        <f>ROUND(D24,0)</f>
        <v>6</v>
      </c>
      <c r="F24" s="7">
        <f>E24*$F$4</f>
        <v>37860</v>
      </c>
      <c r="G24" s="7">
        <f>F24*$G$4</f>
        <v>454320</v>
      </c>
    </row>
    <row r="25" spans="1:10" x14ac:dyDescent="0.25">
      <c r="A25" s="11" t="s">
        <v>6</v>
      </c>
      <c r="B25" s="10">
        <v>145276</v>
      </c>
      <c r="C25" s="9">
        <f>ROUNDDOWN(B25/$C$4,1)</f>
        <v>5.8</v>
      </c>
      <c r="D25" s="8">
        <f>IF(C25&lt;2,2,IF(C25&gt;35,35,C25))</f>
        <v>5.8</v>
      </c>
      <c r="E25" s="8">
        <f>ROUND(D25,0)</f>
        <v>6</v>
      </c>
      <c r="F25" s="7">
        <f>E25*$F$4</f>
        <v>37860</v>
      </c>
      <c r="G25" s="7">
        <f>F25*$G$4</f>
        <v>454320</v>
      </c>
    </row>
    <row r="26" spans="1:10" s="12" customFormat="1" ht="24" x14ac:dyDescent="0.25">
      <c r="A26" s="11" t="s">
        <v>5</v>
      </c>
      <c r="B26" s="16">
        <v>809168</v>
      </c>
      <c r="C26" s="15">
        <f>ROUNDDOWN(B26/$C$4,1)</f>
        <v>32.299999999999997</v>
      </c>
      <c r="D26" s="14">
        <f>IF(C26&lt;2,2,IF(C26&gt;35,35,C26))</f>
        <v>32.299999999999997</v>
      </c>
      <c r="E26" s="14">
        <f>ROUND(D26,0)</f>
        <v>32</v>
      </c>
      <c r="F26" s="13">
        <f>E26*$F$4</f>
        <v>201920</v>
      </c>
      <c r="G26" s="13">
        <f>F26*$G$4</f>
        <v>2423040</v>
      </c>
    </row>
    <row r="27" spans="1:10" ht="24" x14ac:dyDescent="0.25">
      <c r="A27" s="11" t="s">
        <v>4</v>
      </c>
      <c r="B27" s="10">
        <v>79821</v>
      </c>
      <c r="C27" s="9">
        <f>ROUNDDOWN(B27/$C$4,1)</f>
        <v>3.1</v>
      </c>
      <c r="D27" s="8">
        <f>IF(C27&lt;2,2,IF(C27&gt;35,35,C27))</f>
        <v>3.1</v>
      </c>
      <c r="E27" s="8">
        <f>ROUND(D27,0)</f>
        <v>3</v>
      </c>
      <c r="F27" s="7">
        <f>E27*$F$4</f>
        <v>18930</v>
      </c>
      <c r="G27" s="7">
        <f>F27*$G$4</f>
        <v>227160</v>
      </c>
    </row>
    <row r="28" spans="1:10" ht="24" x14ac:dyDescent="0.25">
      <c r="A28" s="11" t="s">
        <v>3</v>
      </c>
      <c r="B28" s="10">
        <v>102123</v>
      </c>
      <c r="C28" s="9">
        <f>ROUNDDOWN(B28/$C$4,1)</f>
        <v>4</v>
      </c>
      <c r="D28" s="8">
        <f>IF(C28&lt;2,2,IF(C28&gt;35,35,C28))</f>
        <v>4</v>
      </c>
      <c r="E28" s="8">
        <f>ROUND(D28,0)</f>
        <v>4</v>
      </c>
      <c r="F28" s="7">
        <f>E28*$F$4</f>
        <v>25240</v>
      </c>
      <c r="G28" s="7">
        <f>F28*$G$4</f>
        <v>302880</v>
      </c>
    </row>
    <row r="29" spans="1:10" x14ac:dyDescent="0.25">
      <c r="A29" s="6" t="s">
        <v>2</v>
      </c>
      <c r="B29" s="5">
        <f>SUM(B7:B28)</f>
        <v>3429084</v>
      </c>
      <c r="C29" s="5">
        <f>SUM(C7:C28)</f>
        <v>135.79999999999998</v>
      </c>
      <c r="D29" s="5">
        <f>SUM(D7:D28)</f>
        <v>136.4</v>
      </c>
      <c r="E29" s="5">
        <f>SUM(E7:E28)</f>
        <v>137</v>
      </c>
      <c r="F29" s="5">
        <f>SUM(F7:F28)</f>
        <v>864470</v>
      </c>
      <c r="G29" s="5">
        <f>SUM(G7:G28)</f>
        <v>10373640</v>
      </c>
      <c r="J29" t="s">
        <v>1</v>
      </c>
    </row>
    <row r="30" spans="1:10" x14ac:dyDescent="0.25">
      <c r="B30" s="4"/>
    </row>
    <row r="31" spans="1:10" ht="17.25" customHeight="1" x14ac:dyDescent="0.25">
      <c r="A31" s="3" t="s">
        <v>0</v>
      </c>
      <c r="B31" s="2"/>
      <c r="C31" s="2"/>
      <c r="D31" s="2"/>
      <c r="E31" s="2"/>
      <c r="F31" s="2"/>
      <c r="G31" s="2"/>
    </row>
    <row r="32" spans="1:10" x14ac:dyDescent="0.25">
      <c r="A32" s="1"/>
    </row>
  </sheetData>
  <sheetProtection algorithmName="SHA-512" hashValue="oEnbpw5CTXoKOyYI/jUzOH54CcdnI0BoBmmlkowF3v38KEmi3Q37CIUGrwdeQNQENBFytBBd+pRvprlFAgdmag==" saltValue="6lCeWqFaWIEmVr+6S1NZrA==" spinCount="100000" sheet="1" objects="1" scenarios="1"/>
  <mergeCells count="2">
    <mergeCell ref="A31:G31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Małopolskie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2025-09-22T11:31:29Z</dcterms:created>
  <dcterms:modified xsi:type="dcterms:W3CDTF">2025-09-22T11:31:41Z</dcterms:modified>
</cp:coreProperties>
</file>