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defaultThemeVersion="166925"/>
  <mc:AlternateContent xmlns:mc="http://schemas.openxmlformats.org/markup-compatibility/2006">
    <mc:Choice Requires="x15">
      <x15ac:absPath xmlns:x15ac="http://schemas.microsoft.com/office/spreadsheetml/2010/11/ac" url="C:\Users\natalia.leczycka\Documents\Rozporządzenie 2025\2025\załączniki 2025 KO Olsztyn\"/>
    </mc:Choice>
  </mc:AlternateContent>
  <xr:revisionPtr revIDLastSave="0" documentId="8_{9F571B21-45C4-4499-A3D3-7188C53F34EF}" xr6:coauthVersionLast="47" xr6:coauthVersionMax="47" xr10:uidLastSave="{00000000-0000-0000-0000-000000000000}"/>
  <bookViews>
    <workbookView xWindow="-120" yWindow="-120" windowWidth="29040" windowHeight="15840" xr2:uid="{00000000-000D-0000-FFFF-FFFF00000000}"/>
  </bookViews>
  <sheets>
    <sheet name="Arkusz1" sheetId="1" r:id="rId1"/>
    <sheet name="Arkusz2" sheetId="2" state="hidden" r:id="rId2"/>
  </sheets>
  <definedNames>
    <definedName name="_ftn1" localSheetId="0">Arkusz1!$C$30</definedName>
    <definedName name="_ftnref1" localSheetId="0">Arkusz1!$C$27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7" i="1" l="1"/>
  <c r="I67" i="1"/>
  <c r="G67" i="1"/>
  <c r="G68" i="1" s="1"/>
  <c r="K66" i="1"/>
  <c r="J66" i="1"/>
  <c r="I66" i="1"/>
  <c r="H66" i="1"/>
  <c r="G66" i="1"/>
  <c r="F66" i="1"/>
  <c r="E66" i="1"/>
  <c r="D66" i="1"/>
  <c r="K65" i="1"/>
  <c r="K68" i="1" s="1"/>
  <c r="J65" i="1"/>
  <c r="J68" i="1" s="1"/>
  <c r="I65" i="1"/>
  <c r="H65" i="1"/>
  <c r="G65" i="1"/>
  <c r="F64" i="1"/>
  <c r="E64" i="1"/>
  <c r="D64" i="1"/>
  <c r="K32" i="1"/>
  <c r="F25" i="1"/>
  <c r="F33" i="1" s="1"/>
  <c r="K30" i="1"/>
  <c r="J32" i="1"/>
  <c r="J30" i="1"/>
  <c r="J33" i="1" s="1"/>
  <c r="K28" i="1"/>
  <c r="J28" i="1"/>
  <c r="H32" i="1"/>
  <c r="H30" i="1"/>
  <c r="H28" i="1"/>
  <c r="E31" i="1"/>
  <c r="E29" i="1"/>
  <c r="D31" i="1"/>
  <c r="D29" i="1"/>
  <c r="G32" i="1"/>
  <c r="G30" i="1"/>
  <c r="G28" i="1"/>
  <c r="G33" i="1" s="1"/>
  <c r="E27" i="1"/>
  <c r="D27" i="1"/>
  <c r="I26" i="1"/>
  <c r="I51" i="2"/>
  <c r="I50" i="2"/>
  <c r="E49" i="2"/>
  <c r="C46" i="2"/>
  <c r="C49" i="2" s="1"/>
  <c r="D46" i="2"/>
  <c r="D49" i="2" s="1"/>
  <c r="E46" i="2"/>
  <c r="F46" i="2"/>
  <c r="F50" i="2" s="1"/>
  <c r="G46" i="2"/>
  <c r="G50" i="2" s="1"/>
  <c r="H46" i="2"/>
  <c r="H50" i="2" s="1"/>
  <c r="I46" i="2"/>
  <c r="J46" i="2"/>
  <c r="J50" i="2" s="1"/>
  <c r="C47" i="2"/>
  <c r="C51" i="2" s="1"/>
  <c r="D47" i="2"/>
  <c r="D51" i="2" s="1"/>
  <c r="E47" i="2"/>
  <c r="E51" i="2" s="1"/>
  <c r="F47" i="2"/>
  <c r="F51" i="2" s="1"/>
  <c r="G47" i="2"/>
  <c r="G51" i="2" s="1"/>
  <c r="H47" i="2"/>
  <c r="H51" i="2" s="1"/>
  <c r="I47" i="2"/>
  <c r="J47" i="2"/>
  <c r="J51" i="2" s="1"/>
  <c r="F48" i="2"/>
  <c r="F52" i="2" s="1"/>
  <c r="H48" i="2"/>
  <c r="H52" i="2" s="1"/>
  <c r="I48" i="2"/>
  <c r="I52" i="2" s="1"/>
  <c r="C31" i="2"/>
  <c r="C36" i="2" s="1"/>
  <c r="D31" i="2"/>
  <c r="D36" i="2" s="1"/>
  <c r="F31" i="2"/>
  <c r="F37" i="2" s="1"/>
  <c r="G31" i="2"/>
  <c r="G37" i="2" s="1"/>
  <c r="I31" i="2"/>
  <c r="I37" i="2" s="1"/>
  <c r="J31" i="2"/>
  <c r="J37" i="2" s="1"/>
  <c r="C32" i="2"/>
  <c r="C38" i="2" s="1"/>
  <c r="D32" i="2"/>
  <c r="D38" i="2" s="1"/>
  <c r="F32" i="2"/>
  <c r="F39" i="2" s="1"/>
  <c r="G32" i="2"/>
  <c r="G39" i="2" s="1"/>
  <c r="I32" i="2"/>
  <c r="I39" i="2" s="1"/>
  <c r="J32" i="2"/>
  <c r="J39" i="2" s="1"/>
  <c r="C33" i="2"/>
  <c r="C40" i="2" s="1"/>
  <c r="D33" i="2"/>
  <c r="D40" i="2" s="1"/>
  <c r="F33" i="2"/>
  <c r="F41" i="2" s="1"/>
  <c r="G33" i="2"/>
  <c r="G41" i="2" s="1"/>
  <c r="I33" i="2"/>
  <c r="I41" i="2" s="1"/>
  <c r="J33" i="2"/>
  <c r="J41" i="2" s="1"/>
  <c r="E30" i="2"/>
  <c r="E34" i="2" s="1"/>
  <c r="H30" i="2"/>
  <c r="H35" i="2" s="1"/>
  <c r="C43" i="2"/>
  <c r="C44" i="2" s="1"/>
  <c r="D43" i="2"/>
  <c r="D44" i="2" s="1"/>
  <c r="E43" i="2"/>
  <c r="E44" i="2" s="1"/>
  <c r="F43" i="2"/>
  <c r="F44" i="2" s="1"/>
  <c r="G43" i="2"/>
  <c r="G44" i="2" s="1"/>
  <c r="H43" i="2"/>
  <c r="H44" i="2" s="1"/>
  <c r="I43" i="2"/>
  <c r="I44" i="2" s="1"/>
  <c r="J43" i="2"/>
  <c r="J44" i="2"/>
  <c r="I68" i="1"/>
  <c r="F68" i="1"/>
  <c r="E68" i="1"/>
  <c r="L64" i="1"/>
  <c r="K50" i="1"/>
  <c r="J50" i="1"/>
  <c r="I50" i="1"/>
  <c r="H50" i="1"/>
  <c r="G50" i="1"/>
  <c r="F50" i="1"/>
  <c r="E50" i="1"/>
  <c r="D50" i="1"/>
  <c r="I33" i="1"/>
  <c r="E33" i="1"/>
  <c r="L66" i="1" l="1"/>
  <c r="D68" i="1"/>
  <c r="H33" i="1"/>
  <c r="D33" i="1"/>
  <c r="K33" i="1"/>
  <c r="L67" i="1"/>
  <c r="L65" i="1"/>
  <c r="H68" i="1"/>
  <c r="L32" i="1"/>
  <c r="L31" i="1"/>
  <c r="L30" i="1"/>
  <c r="L29" i="1"/>
  <c r="L28" i="1"/>
  <c r="L27" i="1"/>
  <c r="L26" i="1"/>
  <c r="L25" i="1"/>
  <c r="L33" i="1" l="1"/>
  <c r="L50" i="1"/>
  <c r="L51" i="1" s="1"/>
  <c r="L52" i="1" s="1"/>
  <c r="S26" i="2" l="1"/>
  <c r="R26" i="2"/>
  <c r="Q26" i="2"/>
  <c r="P26" i="2"/>
  <c r="O26" i="2"/>
  <c r="N26" i="2"/>
  <c r="M26" i="2"/>
  <c r="L26" i="2"/>
  <c r="K26" i="2"/>
  <c r="J26" i="2"/>
  <c r="I26" i="2"/>
  <c r="H26" i="2"/>
  <c r="G26" i="2"/>
  <c r="F26" i="2"/>
  <c r="E26" i="2"/>
  <c r="D26" i="2"/>
  <c r="C26" i="2"/>
  <c r="S25" i="2"/>
  <c r="R25" i="2"/>
  <c r="Q25" i="2"/>
  <c r="P25" i="2"/>
  <c r="O25" i="2"/>
  <c r="N25" i="2"/>
  <c r="M25" i="2"/>
  <c r="L25" i="2"/>
  <c r="K25" i="2"/>
  <c r="J25" i="2"/>
  <c r="I25" i="2"/>
  <c r="H25" i="2"/>
  <c r="G25" i="2"/>
  <c r="F25" i="2"/>
  <c r="E25" i="2"/>
  <c r="D25" i="2"/>
  <c r="C25" i="2"/>
  <c r="S24" i="2"/>
  <c r="R24" i="2"/>
  <c r="Q24" i="2"/>
  <c r="P24" i="2"/>
  <c r="O24" i="2"/>
  <c r="N24" i="2"/>
  <c r="M24" i="2"/>
  <c r="L24" i="2"/>
  <c r="K24" i="2"/>
  <c r="J24" i="2"/>
  <c r="I24" i="2"/>
  <c r="H24" i="2"/>
  <c r="G24" i="2"/>
  <c r="F24" i="2"/>
  <c r="E24" i="2"/>
  <c r="D24" i="2"/>
  <c r="C24" i="2"/>
  <c r="S23" i="2"/>
  <c r="R23" i="2"/>
  <c r="Q23" i="2"/>
  <c r="P23" i="2"/>
  <c r="O23" i="2"/>
  <c r="N23" i="2"/>
  <c r="M23" i="2"/>
  <c r="L23" i="2"/>
  <c r="K23" i="2"/>
  <c r="J23" i="2"/>
  <c r="I23" i="2"/>
  <c r="H23" i="2"/>
  <c r="G23" i="2"/>
  <c r="F23" i="2"/>
  <c r="E23" i="2"/>
  <c r="D23" i="2"/>
  <c r="C23" i="2"/>
  <c r="S22" i="2"/>
  <c r="R22" i="2"/>
  <c r="Q22" i="2"/>
  <c r="P22" i="2"/>
  <c r="O22" i="2"/>
  <c r="N22" i="2"/>
  <c r="M22" i="2"/>
  <c r="L22" i="2"/>
  <c r="K22" i="2"/>
  <c r="J22" i="2"/>
  <c r="I22" i="2"/>
  <c r="H22" i="2"/>
  <c r="G22" i="2"/>
  <c r="F22" i="2"/>
  <c r="E22" i="2"/>
  <c r="D22" i="2"/>
  <c r="C22" i="2"/>
  <c r="S21" i="2"/>
  <c r="R21" i="2"/>
  <c r="Q21" i="2"/>
  <c r="P21" i="2"/>
  <c r="O21" i="2"/>
  <c r="N21" i="2"/>
  <c r="M21" i="2"/>
  <c r="L21" i="2"/>
  <c r="K21" i="2"/>
  <c r="J21" i="2"/>
  <c r="I21" i="2"/>
  <c r="H21" i="2"/>
  <c r="G21" i="2"/>
  <c r="F21" i="2"/>
  <c r="E21" i="2"/>
  <c r="D21" i="2"/>
  <c r="C21" i="2"/>
  <c r="S20" i="2"/>
  <c r="R20" i="2"/>
  <c r="Q20" i="2"/>
  <c r="P20" i="2"/>
  <c r="O20" i="2"/>
  <c r="N20" i="2"/>
  <c r="M20" i="2"/>
  <c r="L20" i="2"/>
  <c r="K20" i="2"/>
  <c r="J20" i="2"/>
  <c r="I20" i="2"/>
  <c r="H20" i="2"/>
  <c r="G20" i="2"/>
  <c r="F20" i="2"/>
  <c r="E20" i="2"/>
  <c r="D20" i="2"/>
  <c r="C20" i="2"/>
  <c r="S19" i="2"/>
  <c r="R19" i="2"/>
  <c r="Q19" i="2"/>
  <c r="P19" i="2"/>
  <c r="O19" i="2"/>
  <c r="N19" i="2"/>
  <c r="M19" i="2"/>
  <c r="L19" i="2"/>
  <c r="K19" i="2"/>
  <c r="J19" i="2"/>
  <c r="I19" i="2"/>
  <c r="H19" i="2"/>
  <c r="G19" i="2"/>
  <c r="F19" i="2"/>
  <c r="E19" i="2"/>
  <c r="D19" i="2"/>
  <c r="C19" i="2"/>
  <c r="S18" i="2"/>
  <c r="R18" i="2"/>
  <c r="Q18" i="2"/>
  <c r="P18" i="2"/>
  <c r="O18" i="2"/>
  <c r="N18" i="2"/>
  <c r="M18" i="2"/>
  <c r="L18" i="2"/>
  <c r="K18" i="2"/>
  <c r="J18" i="2"/>
  <c r="I18" i="2"/>
  <c r="H18" i="2"/>
  <c r="G18" i="2"/>
  <c r="F18" i="2"/>
  <c r="E18" i="2"/>
  <c r="D18" i="2"/>
  <c r="C18" i="2"/>
  <c r="L68" i="1" l="1"/>
  <c r="L69" i="1" s="1"/>
  <c r="L70" i="1" s="1"/>
  <c r="L34" i="1"/>
  <c r="I54" i="1"/>
  <c r="L35" i="1" l="1"/>
  <c r="G80" i="1" s="1"/>
  <c r="I37" i="1" l="1"/>
</calcChain>
</file>

<file path=xl/sharedStrings.xml><?xml version="1.0" encoding="utf-8"?>
<sst xmlns="http://schemas.openxmlformats.org/spreadsheetml/2006/main" count="160" uniqueCount="98">
  <si>
    <t>Nazwa jednostki samorządu terytorialnego</t>
  </si>
  <si>
    <t>Kod TERYT</t>
  </si>
  <si>
    <t>(należy wybrać właściwy wiersz z listy rozwijanej)</t>
  </si>
  <si>
    <t>Poz.</t>
  </si>
  <si>
    <t>Razem</t>
  </si>
  <si>
    <t>klasa I</t>
  </si>
  <si>
    <t>klasa II</t>
  </si>
  <si>
    <t>klasa III</t>
  </si>
  <si>
    <t>klasa IV</t>
  </si>
  <si>
    <t>klasa V</t>
  </si>
  <si>
    <t>klasa VI</t>
  </si>
  <si>
    <t>klasa VII</t>
  </si>
  <si>
    <t>klasa VIII</t>
  </si>
  <si>
    <t>7</t>
  </si>
  <si>
    <t>9</t>
  </si>
  <si>
    <t>11</t>
  </si>
  <si>
    <t>Wnioskowana kwota dotacji (suma kwot wskazanych w poz. 13, kol. 11 i poz. 14, kol. 11)</t>
  </si>
  <si>
    <t xml:space="preserve">Łączna kwota dotacji celowej na wyposażenie szkół w podręczniki lub materiały edukacyjne, w tym koszty obsługi zadania (poz. 15, kol. 11), wynosi </t>
  </si>
  <si>
    <t>Wnioskowana kwota dotacji (suma kwot wskazanych w poz. 2, kol. 11 i poz. 3, kol. 11)</t>
  </si>
  <si>
    <t xml:space="preserve">Łączna kwota dotacji celowej na wyposażenie szkół w materiały ćwiczeniowe, w tym koszty obsługi zadania (poz. 4, kol. 11), wynosi </t>
  </si>
  <si>
    <t>IV. Kwota dotacji celowej na wyposażenie szkół (zespołów szkół) w podręczniki, materiały edukacyjne lub materiały ćwiczeniowe uwzględniająca kwoty refundacji</t>
  </si>
  <si>
    <t>, z tego:</t>
  </si>
  <si>
    <t>- wydatki bieżące</t>
  </si>
  <si>
    <t>- wydatki majątkowe</t>
  </si>
  <si>
    <t>data sporządzenia</t>
  </si>
  <si>
    <t>….......................................................................</t>
  </si>
  <si>
    <t>informacja składana po raz pierwszy</t>
  </si>
  <si>
    <t>aktualizacja informacji</t>
  </si>
  <si>
    <t>klasa  VIII</t>
  </si>
  <si>
    <t>j. obcy zaawansowany</t>
  </si>
  <si>
    <t>podr</t>
  </si>
  <si>
    <t>ćw</t>
  </si>
  <si>
    <t>ref</t>
  </si>
  <si>
    <t>WSKAŹNIKI</t>
  </si>
  <si>
    <t>lekki</t>
  </si>
  <si>
    <t>umiarkowany</t>
  </si>
  <si>
    <t>niesłyszący</t>
  </si>
  <si>
    <t>słabosłyszący</t>
  </si>
  <si>
    <t>autyzm</t>
  </si>
  <si>
    <t>słabowidzący 1</t>
  </si>
  <si>
    <t>słabowidzący 2</t>
  </si>
  <si>
    <t>niewidomi 1</t>
  </si>
  <si>
    <t>niewidomi 2</t>
  </si>
  <si>
    <t>KWOTY</t>
  </si>
  <si>
    <t>Załącznik nr 4</t>
  </si>
  <si>
    <r>
      <t>Wyszczególnienie</t>
    </r>
    <r>
      <rPr>
        <vertAlign val="superscript"/>
        <sz val="11"/>
        <color theme="1"/>
        <rFont val="Times New Roman"/>
        <family val="1"/>
        <charset val="238"/>
      </rPr>
      <t>[1]</t>
    </r>
  </si>
  <si>
    <r>
      <t>Wyszczególnienie</t>
    </r>
    <r>
      <rPr>
        <vertAlign val="superscript"/>
        <sz val="11"/>
        <color rgb="FF000000"/>
        <rFont val="Times New Roman"/>
        <family val="1"/>
        <charset val="238"/>
      </rPr>
      <t>[1]</t>
    </r>
  </si>
  <si>
    <t>Szkoły podstawowe</t>
  </si>
  <si>
    <t>Szkoły artystyczne realizujące kształcenie ogólne w zakresie szkoły podstawowej</t>
  </si>
  <si>
    <t>Koszty obsługi zadania (1% kwoty wskazanej w poz. 13, kol. 11) po zaokrągleniu w dół do pełnych groszy</t>
  </si>
  <si>
    <t>I. Dotacja celowa na wyposażenie szkół w podręczniki lub materiały edukacyjne</t>
  </si>
  <si>
    <t>II. Dotacja celowa na wyposażenie szkół w materiały ćwiczeniowe</t>
  </si>
  <si>
    <t>Środki niezbędne na wyposażenie szkół podstawowych w materiały ćwiczeniowe dla liczby uczniów wskazanej w poz. 1 (kwota nie może być wyższa od iloczynu liczby uczniów wskazanej odpowiednio w:
- poz. 1, kol. 3-5 oraz kwoty 54,45 zł na ucznia,
- poz. 1, kol. 6-10 oraz kwoty 27,23 zł na ucznia)</t>
  </si>
  <si>
    <t>Koszty obsługi zadania (1% kwoty wskazanej w poz. 2, kol. 11) po zaokrągleniu w dół do pełnych groszy</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</si>
  <si>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1 (kwota nie może być wyższa od iloczynu liczby uczniów wskazanej odpowiednio w poz. 1, kol. 3–5 oraz kwoty 98,01 zł na ucznia)</t>
  </si>
  <si>
    <t>Koszty obsługi zadania (1% kwoty wskazanej w poz. 8, kol. 11) po zaokrągleniu w dół do pełnych groszy</t>
  </si>
  <si>
    <t>Wnioskowana kwota dotacji (suma kwot wskazanych w poz. 8, kol. 11 i poz. 9, kol. 11)</t>
  </si>
  <si>
    <t>[6]</t>
  </si>
  <si>
    <t>[7]</t>
  </si>
  <si>
    <t>[8]</t>
  </si>
  <si>
    <t>[1]</t>
  </si>
  <si>
    <t>[3]</t>
  </si>
  <si>
    <t>[4]</t>
  </si>
  <si>
    <t>[5]</t>
  </si>
  <si>
    <t xml:space="preserve">Suma kwot wskazanych w pkt I (poz. 15, kol. 11), pkt II (poz. 4, kol. 11) i pkt III (poz. 10, kol. 11) wynosi </t>
  </si>
  <si>
    <t>pieczęć i podpis
 wójta / burmistrza / prezydenta miasta / starosty / marszałka województwa*</t>
  </si>
  <si>
    <t>*W przypadku wniosku przekazywanego w postaci:
1) elektronicznej opatrzonego kwalifikowanym podpisem elektronicznym, podpisem osobistym lub podpisem zaufanym umieszcza się ten podpis;
2) papierowej i elektronicznej we:
    a) wniosku w postaci papierowej umieszcza się pieczęć i podpis wójta / burmistrza / prezydenta miasta / starosty / marszałka województwa,
    b) wniosku w postaci elektronicznej nie umieszcza się pieczęci i podpisu wójta / burmistrza / prezydenta miasta / starosty / marszałka województwa.</t>
  </si>
  <si>
    <t>Kwota bazowa</t>
  </si>
  <si>
    <t>Wniosek o udzielenie dotacji celowej na wyposażenie szkół w podręczniki, materiały edukacyjne lub materiały ćwiczeniowe w 2025 r.</t>
  </si>
  <si>
    <t>III. Dotacja celowa na refundację kosztów poniesionych w roku szkolnym 2024/2025 na zapewnienie podręczników, materiałów edukacyjnych lub materiałów ćwiczeniowych</t>
  </si>
  <si>
    <t>Prognozowana liczba uczniów danych klas w roku szkolnym 2025/2026 powiększona o liczbę uczniów równą liczbie oddziałów danych klas</t>
  </si>
  <si>
    <r>
      <t>Prognozowany wzrost liczby uczniów klas I, II, IV, V, VII i VIII w roku szkolnym 2025/2026 w stosunku do odpowiednio: 
- liczby uczniów klas I szkół podstawowych, którym w roku szkolnym 2023/2024 i 2024/2025 szkoły te zapewniły podręczniki do zajęć z zakresu edukacji: polonistycznej, matematycznej, przyrodniczej i społecznej, podręczniki do zajęć z zakresu danego języka obcego nowożytnego lub materiały edukacyjne,
- liczby uczniów klas II szkół podstawowych, którym w roku szkolnym 2024/2025 szkoły te zapewniły podręczniki do zajęć z zakresu edukacji: polonistycznej, matematycznej, przyrodniczej i społecznej, podręczniki do zajęć z zakresu danego języka obcego nowożytnego lub materiały edukacyjne,
- liczby uczniów klas IV i VII szkół podstawowych, którym w roku szkolnym 2023/2024 i 2024/2025 szkoły te zapewniły podręczniki lub materiały edukacyjne,
- liczby uczniów klas V i VIII szkół podstawowych, którym w roku szkolnym 2024/2025 szkoły te zapewniły podręczniki lub materiały edukacyjne</t>
    </r>
    <r>
      <rPr>
        <vertAlign val="superscript"/>
        <sz val="10"/>
        <color rgb="FF000000"/>
        <rFont val="Times New Roman"/>
        <family val="1"/>
        <charset val="238"/>
      </rPr>
      <t>[3]</t>
    </r>
  </si>
  <si>
    <r>
      <t>Liczba uczniów danych klas w roku szkolnym 2025/2026, dla których istnieje konieczność zapewnienia przez szkoły podstawowe:
- podręczników do zajęć z zakresu edukacji: polonistycznej, matematycznej, przyrodniczej i społecznej, podręczników do zajęć z zakresu danego języka obcego nowożytnego lub materiałów edukacyjnych, w przypadku uczniów klas I i II,
- podręczników lub materiałów edukacyjnych, w przypadku uczniów klas IV, V, VII i VIII</t>
    </r>
    <r>
      <rPr>
        <vertAlign val="superscript"/>
        <sz val="10"/>
        <color rgb="FF000000"/>
        <rFont val="Times New Roman"/>
        <family val="1"/>
        <charset val="238"/>
      </rPr>
      <t>[5]</t>
    </r>
  </si>
  <si>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1 (kwota nie może być wyższa od iloczynu liczby uczniów wskazanej w poz. 1, kol. 5 oraz kwoty 98,01 zł na ucznia)</t>
  </si>
  <si>
    <t>Środki niezbędne na wyposażenie szkół podstawowych w podręczniki lub materiały edukacyjne dla liczby uczniów wskazanej w poz. 1 (kwota nie może być wyższa od iloczynu liczby uczniów wskazanej w poz. 1, kol. 8 oraz kwoty 235,62 zł na ucznia)</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</si>
  <si>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2 (kwota nie może być wyższa od iloczynu liczby uczniów wskazanej odpowiednio w poz. 2, kol. 3 i 4 oraz kwoty 98,01 zł na ucznia)</t>
  </si>
  <si>
    <t>Środki niezbędne na wyposażenie szkół podstawowych w podręczniki lub materiały edukacyjne dla liczby uczniów wskazanej w poz. 2 (kwota nie może być wyższa od iloczynu liczby uczniów wskazanej odpowiednio w:
- poz. 2, kol. 6 oraz kwoty 183,15 zł na ucznia,
- poz. 2, kol. 7 oraz kwoty 235,62 zł na ucznia,
- poz. 2, kol. 9 i 10 oraz kwoty 326,70 zł na ucznia)</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</si>
  <si>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3 (kwota nie może być wyższa od iloczynu liczby uczniów wskazanej odpowiednio w poz. 3, kol. 3 i 4 oraz kwoty 98,01 zł na ucznia)</t>
  </si>
  <si>
    <t>Środki niezbędne na wyposażenie szkół podstawowych w podręczniki lub materiały edukacyjne dla liczby uczniów wskazanej w poz. 3 (kwota nie może być wyższa od iloczynu liczby uczniów wskazanej odpowiednio w:
- poz. 3, kol. 6 oraz kwoty 183,15 zł na ucznia,
- poz. 3, kol. 7 oraz kwoty 235,62 zł na ucznia,
- poz. 3, kol. 9 i 10 oraz kwoty 326,70 zł na ucznia)</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</si>
  <si>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4 (kwota nie może być wyższa od iloczynu liczby uczniów wskazanej odpowiednio w poz. 4, kol. 3 i 4 oraz kwoty 98,01 zł na ucznia)</t>
  </si>
  <si>
    <t>Środki niezbędne na wyposażenie szkół podstawowych w podręczniki lub materiały edukacyjne dla liczby uczniów wskazanej w poz. 4 (kwota nie może być wyższa od iloczynu liczby uczniów wskazanej odpowiednio w:
- poz. 4, kol. 6 oraz kwoty 183,15 zł na ucznia,
- poz. 4, kol. 7 oraz kwoty 235,62 zł na ucznia,
- poz. 4, kol. 9 i 10 oraz kwoty 326,70 zł na ucznia)</t>
  </si>
  <si>
    <r>
      <t>Środki niezbędne na wyposażenie szkół podstawowych w podręczniki lub materiały edukacyjne (suma kwot wskazanych w poz. 5</t>
    </r>
    <r>
      <rPr>
        <sz val="9"/>
        <color rgb="FF000000"/>
        <rFont val="Symbol"/>
        <family val="1"/>
        <charset val="2"/>
      </rPr>
      <t>-</t>
    </r>
    <r>
      <rPr>
        <sz val="9"/>
        <color rgb="FF000000"/>
        <rFont val="Times New Roman"/>
        <family val="1"/>
        <charset val="238"/>
      </rPr>
      <t>12)</t>
    </r>
  </si>
  <si>
    <t>Ilekroć w wyszczególnieniu jest mowa o szkołach podstawowych – należy przez to rozumieć także szkoły artystyczne realizujące kształcenie ogólne w zakresie szkoły podstawowej prowadzone przez jednostki samorządu terytorialnego.</t>
  </si>
  <si>
    <t>Należy wypełnić poz. 2 w przypadku, gdy w roku szkolnym 2025/2026 liczba uczniów:
1) klas I, IV i VII szkół podstawowych oraz klas szkół artystycznych realizujących kształcenie ogólne w zakresie klas I, IV i VII szkoły podstawowej ulegnie zwiększeniu w stosunku do liczby uczniów tych klas w roku szkolnym 2023/2024 i 2024/2025 lub
2) klas II, V i VIII szkół podstawowych oraz klas szkół artystycznych realizujących kształcenie ogólne w zakresie klas II, V i VIII szkoły podstawowej ulegnie zwiększeniu w stosunku do liczby uczniów tych klas w roku szkolnym 2024/2025.</t>
  </si>
  <si>
    <t>Należy wypełnić poz. 3 w przypadku, gdy w roku szkolnym:
1) 2023/2024 nie funkcjonowały klasy I, IV i VII szkół podstawowych oraz klasy szkół artystycznych realizujących kształcenie ogólne w zakresie klas I, IV i VII szkoły podstawowej lub nie uczęszczali do tych klas uczniowie lub
2) 2024/2025 nie funkcjonowały klasy I, II, IV, V, VII i VIII szkół podstawowych oraz klasy szkół artystycznych realizujących kształcenie ogólne w zakresie klas I, II, IV, V, VII i VIII szkoły podstawowej lub nie uczęszczali do tych klas uczniowie.</t>
  </si>
  <si>
    <t>Należy wypełnić poz. 4 w przypadku, gdy liczba uczniów danych klas w roku szkolnym 2025/2026 nie ulegnie zwiększeniu w stosunku do liczby uczniów danych klas w roku szkolnym 2023/2024 lub 2024/2025, a istnieje konieczność zakupu podręczników lub materiałów edukacyjnych z powodu niedokonania takiego zakupu ze środków ostatniej dotacji celowej na wszystkich uczniów tej klasy udzielonej odpowiednio w 2023 r. lub 2024 r.</t>
  </si>
  <si>
    <t>Prognozowana liczba uczniów danych klas w roku szkolnym 2025/2026</t>
  </si>
  <si>
    <r>
      <t>Prognozowana liczba uczniów danych klas w roku szkolnym 2025/2026 powiększona o liczbę uczniów równą liczbie oddziałów danych klas</t>
    </r>
    <r>
      <rPr>
        <vertAlign val="superscript"/>
        <sz val="10"/>
        <color theme="1"/>
        <rFont val="Times New Roman"/>
        <family val="1"/>
        <charset val="238"/>
      </rPr>
      <t>[4]</t>
    </r>
  </si>
  <si>
    <r>
      <t>Wzrost liczby uczniów danych klas w ciągu roku szkolnego 2024/2025 w stosunku do liczby uczniów tych klas, którym w 2024 r. szkoły podstawowe ze środków dotacji celowej zapewniły:
- podręczniki do zajęć z zakresu edukacji: polonistycznej, matematycznej, przyrodniczej i społecznej, podręczniki do zajęć z zakresu danego języka obcego nowożytnego lub materiały edukacyjne, w przypadku uczniów klas I–III,
- podręczniki lub materiały edukacyjne, w przypadku uczniów klas IV–VIII</t>
    </r>
    <r>
      <rPr>
        <vertAlign val="superscript"/>
        <sz val="10"/>
        <color rgb="FF000000"/>
        <rFont val="Times New Roman"/>
        <family val="1"/>
        <charset val="238"/>
      </rPr>
      <t>[6]</t>
    </r>
  </si>
  <si>
    <r>
      <t>Wzrost liczby uczniów danych klas w ciągu roku szkolnego 2024/2025 w stosunku do liczby uczniów tych klas, którym w 2024 r. szkoły podstawowe ze środków dotacji celowej zapewniły materiały ćwiczeniowe</t>
    </r>
    <r>
      <rPr>
        <vertAlign val="superscript"/>
        <sz val="10"/>
        <color rgb="FF000000"/>
        <rFont val="Times New Roman"/>
        <family val="1"/>
        <charset val="238"/>
      </rPr>
      <t>[7]</t>
    </r>
  </si>
  <si>
    <r>
      <t>Liczba uczniów danych klas w roku szkolnym 2024/2025, którym szkoły podstawowe ze środków dotacji celowej zapewniły podręczniki do danego języka obcego nowożytnego lub materiały edukacyjne do danego języka obcego nowożytnego ze względu na zdiagnozowany stopień zaawansowania znajomości danego języka obcego nowożytnego</t>
    </r>
    <r>
      <rPr>
        <vertAlign val="superscript"/>
        <sz val="10"/>
        <color rgb="FF000000"/>
        <rFont val="Times New Roman"/>
        <family val="1"/>
        <charset val="238"/>
      </rPr>
      <t>[8]</t>
    </r>
  </si>
  <si>
    <t>Środki niezbędne na wyposażenie szkół podstawowych w podręczniki lub materiały edukacyjne dla liczby uczniów wskazanej w poz. 1 (kwota nie może być wyższa od iloczynu liczby uczniów wskazanej odpowiednio w:
- poz. 1, kol. 6 oraz kwoty 183,15 zł na ucznia,
- poz. 1, kol. 7 i 8 oraz kwoty 235,62 zł na ucznia,
- poz. 1, kol. 9 i 10 oraz kwoty 326,70 zł na ucznia)</t>
  </si>
  <si>
    <t>Środki niezbędne na wyposażenie szkół podstawowych w materiały ćwiczeniowe dla liczby uczniów wskazanej w poz. 2 (kwota nie może być wyższa od iloczynu liczby uczniów wskazanej odpowiednio w:
- poz. 2, kol. 3–5 oraz kwoty 54,45 zł na ucznia,
- poz. 2, kol. 6–10 oraz kwoty 27,23 zł na ucznia)</t>
  </si>
  <si>
    <t>Środki niezbędne na wyposażenie szkół podstawowych w podręczniki do danego języka obcego nowożytnego lub materiały edukacyjne do danego języka obcego nowożytnego ze względu na zdiagnozowany stopień zaawansowania znajomości danego języka obcego nowożytnego dla liczby uczniów wskazanej w poz. 3 (kwota nie może być wyższa od iloczynu liczby uczniów wskazanej odpowiednio w poz. 3, kol. 6, 8 i 9 oraz kwoty 24,75 zł na ucznia)</t>
  </si>
  <si>
    <r>
      <t>Środki podlegające refundacji (suma kwot wskazanych w poz. 4</t>
    </r>
    <r>
      <rPr>
        <sz val="9"/>
        <color rgb="FF000000"/>
        <rFont val="Symbol"/>
        <family val="1"/>
        <charset val="2"/>
      </rPr>
      <t>-</t>
    </r>
    <r>
      <rPr>
        <sz val="9"/>
        <color rgb="FF000000"/>
        <rFont val="Times New Roman"/>
        <family val="1"/>
        <charset val="238"/>
      </rPr>
      <t>7)</t>
    </r>
  </si>
  <si>
    <t>Należy wypełnić poz. 1 w przypadku, gdy w roku szkolnym 2024/2025 szkoły podstawowe oraz szkoły artystyczne realizujące kształcenie ogólne w zakresie szkoły podstawowej zapewniły uczniom podręczniki lub materiały edukacyjne podlegające refundacji z dotacji celowej w 2025 r.</t>
  </si>
  <si>
    <t>Należy wypełnić poz. 2 w przypadku, gdy w roku szkolnym 2024/2025 szkoły podstawowe oraz szkoły artystyczne realizujące kształcenie ogólne w zakresie szkoły podstawowej zapewniły uczniom materiały ćwiczeniowe podlegające refundacji z dotacji celowej w 2025 r.</t>
  </si>
  <si>
    <t>W poz. 3, kol. 9 należy podać liczbę uczniów równą liczbie podręczników do danego języka obcego nowożytnego lub materiałów edukacyjnych do danego języka obcego nowożytnego zakupionych ze względu na zdiagnozowany stopień zaawansowania znajomości danego języka obcego nowożytnego, z tym że jeżeli dla danych uczniów zakupiono podręczniki lub materiały edukacyjne do dwóch języków obcych nowożytnych – należy podać podwójną liczbę tych uczniów.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</si>
</sst>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zł&quot;_-;\-* #,##0.00\ &quot;zł&quot;_-;_-* &quot;-&quot;??\ &quot;zł&quot;_-;_-@_-"/>
  </numFmts>
  <fonts count="23" x14ac:knownFonts="1">
    <font>
      <sz val="11"/>
      <color theme="1"/>
      <name val="Times New Roman"/>
      <family val="2"/>
      <charset val="238"/>
    </font>
    <font>
      <b/>
      <sz val="11"/>
      <color theme="1"/>
      <name val="Calibri"/>
      <family val="2"/>
      <charset val="238"/>
      <scheme val="minor"/>
    </font>
    <font>
      <b/>
      <sz val="14"/>
      <color theme="1"/>
      <name val="Calibri"/>
      <family val="2"/>
      <charset val="238"/>
      <scheme val="minor"/>
    </font>
    <font>
      <sz val="8"/>
      <color theme="1"/>
      <name val="Calibri"/>
      <family val="2"/>
      <charset val="238"/>
      <scheme val="minor"/>
    </font>
    <font>
      <b/>
      <sz val="12"/>
      <color theme="1"/>
      <name val="Calibri"/>
      <family val="2"/>
      <charset val="238"/>
      <scheme val="minor"/>
    </font>
    <font>
      <sz val="9"/>
      <color rgb="FF000000"/>
      <name val="Times New Roman"/>
      <family val="1"/>
      <charset val="238"/>
    </font>
    <font>
      <b/>
      <sz val="9"/>
      <color rgb="FF000000"/>
      <name val="Times New Roman"/>
      <family val="1"/>
      <charset val="238"/>
    </font>
    <font>
      <vertAlign val="superscript"/>
      <sz val="8"/>
      <color rgb="FF000000"/>
      <name val="Times New Roman"/>
      <family val="1"/>
      <charset val="238"/>
    </font>
    <font>
      <sz val="9"/>
      <color theme="1"/>
      <name val="Calibri"/>
      <family val="2"/>
      <charset val="238"/>
      <scheme val="minor"/>
    </font>
    <font>
      <sz val="8"/>
      <color theme="1"/>
      <name val="Times New Roman"/>
      <family val="1"/>
      <charset val="238"/>
    </font>
    <font>
      <sz val="11"/>
      <color theme="1"/>
      <name val="Calibri"/>
      <family val="2"/>
      <charset val="238"/>
      <scheme val="minor"/>
    </font>
    <font>
      <sz val="9"/>
      <color theme="1"/>
      <name val="Bahnschrift Light"/>
      <family val="2"/>
      <charset val="238"/>
    </font>
    <font>
      <b/>
      <sz val="11"/>
      <color theme="1"/>
      <name val="Times New Roman"/>
      <family val="1"/>
      <charset val="238"/>
    </font>
    <font>
      <vertAlign val="superscript"/>
      <sz val="11"/>
      <color theme="1"/>
      <name val="Times New Roman"/>
      <family val="1"/>
      <charset val="238"/>
    </font>
    <font>
      <vertAlign val="superscript"/>
      <sz val="10"/>
      <color rgb="FF000000"/>
      <name val="Times New Roman"/>
      <family val="1"/>
      <charset val="238"/>
    </font>
    <font>
      <sz val="11"/>
      <color rgb="FF000000"/>
      <name val="Times New Roman"/>
      <family val="1"/>
      <charset val="238"/>
    </font>
    <font>
      <vertAlign val="superscript"/>
      <sz val="11"/>
      <color rgb="FF000000"/>
      <name val="Times New Roman"/>
      <family val="1"/>
      <charset val="238"/>
    </font>
    <font>
      <sz val="9"/>
      <color rgb="FF000000"/>
      <name val="Calibri"/>
      <family val="2"/>
      <charset val="238"/>
      <scheme val="minor"/>
    </font>
    <font>
      <sz val="8"/>
      <color rgb="FF000000"/>
      <name val="Calibri"/>
      <family val="2"/>
      <charset val="238"/>
      <scheme val="minor"/>
    </font>
    <font>
      <sz val="11"/>
      <color theme="1"/>
      <name val="Times New Roman"/>
      <family val="2"/>
      <charset val="238"/>
    </font>
    <font>
      <sz val="9"/>
      <color rgb="FF000000"/>
      <name val="Symbol"/>
      <family val="1"/>
      <charset val="2"/>
    </font>
    <font>
      <vertAlign val="superscript"/>
      <sz val="10"/>
      <color theme="1"/>
      <name val="Times New Roman"/>
      <family val="1"/>
      <charset val="238"/>
    </font>
    <font>
      <sz val="10"/>
      <color theme="1"/>
      <name val="Times New Roman"/>
      <family val="2"/>
      <charset val="238"/>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FF"/>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249977111117893"/>
        <bgColor indexed="64"/>
      </patternFill>
    </fill>
  </fills>
  <borders count="17">
    <border>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s>
  <cellStyleXfs count="2">
    <xf numFmtId="0" fontId="0" fillId="0" borderId="0"/>
    <xf numFmtId="44" fontId="19" fillId="0" borderId="0" applyFont="0" applyFill="0" applyBorder="0" applyAlignment="0" applyProtection="0"/>
  </cellStyleXfs>
  <cellXfs count="101">
    <xf numFmtId="0" fontId="0" fillId="0" borderId="0" xfId="0"/>
    <xf numFmtId="0" fontId="0" fillId="2" borderId="0" xfId="0" applyFill="1"/>
    <xf numFmtId="0" fontId="1" fillId="2" borderId="0" xfId="0" applyFont="1" applyFill="1"/>
    <xf numFmtId="49" fontId="0" fillId="2" borderId="0" xfId="0" applyNumberFormat="1" applyFill="1" applyAlignment="1">
      <alignment wrapText="1"/>
    </xf>
    <xf numFmtId="0" fontId="0" fillId="2" borderId="0" xfId="0" applyFill="1" applyAlignment="1">
      <alignment wrapText="1"/>
    </xf>
    <xf numFmtId="0" fontId="1" fillId="0" borderId="0" xfId="0" applyFont="1"/>
    <xf numFmtId="0" fontId="1" fillId="2" borderId="0" xfId="0" applyFont="1" applyFill="1" applyAlignment="1">
      <alignment wrapText="1"/>
    </xf>
    <xf numFmtId="0" fontId="2" fillId="2" borderId="0" xfId="0" applyFont="1" applyFill="1"/>
    <xf numFmtId="0" fontId="4" fillId="0" borderId="0" xfId="0" applyFont="1"/>
    <xf numFmtId="0" fontId="7" fillId="2" borderId="0" xfId="0" applyFont="1" applyFill="1" applyAlignment="1">
      <alignment horizontal="justify" vertical="center"/>
    </xf>
    <xf numFmtId="0" fontId="0" fillId="5" borderId="0" xfId="0" applyFill="1"/>
    <xf numFmtId="0" fontId="6" fillId="5" borderId="0" xfId="0" applyFont="1" applyFill="1" applyAlignment="1">
      <alignment horizontal="right"/>
    </xf>
    <xf numFmtId="0" fontId="8" fillId="2" borderId="0" xfId="0" applyFont="1" applyFill="1" applyAlignment="1">
      <alignment horizontal="right" vertical="top"/>
    </xf>
    <xf numFmtId="0" fontId="8" fillId="2" borderId="0" xfId="0" applyFont="1" applyFill="1"/>
    <xf numFmtId="0" fontId="8" fillId="0" borderId="0" xfId="0" applyFont="1"/>
    <xf numFmtId="0" fontId="1" fillId="5" borderId="0" xfId="0" applyFont="1" applyFill="1" applyAlignment="1">
      <alignment horizontal="right"/>
    </xf>
    <xf numFmtId="0" fontId="9" fillId="2" borderId="0" xfId="0" applyFont="1" applyFill="1" applyAlignment="1">
      <alignment horizontal="right" vertical="top"/>
    </xf>
    <xf numFmtId="0" fontId="4" fillId="2" borderId="0" xfId="0" applyFont="1" applyFill="1"/>
    <xf numFmtId="0" fontId="0" fillId="2" borderId="0" xfId="0" applyFill="1" applyAlignment="1">
      <alignment horizontal="right"/>
    </xf>
    <xf numFmtId="49" fontId="0" fillId="2" borderId="0" xfId="0" applyNumberFormat="1" applyFill="1"/>
    <xf numFmtId="14" fontId="0" fillId="3" borderId="0" xfId="0" applyNumberFormat="1" applyFill="1" applyAlignment="1">
      <alignment horizontal="center"/>
    </xf>
    <xf numFmtId="0" fontId="0" fillId="2" borderId="0" xfId="0" applyFill="1" applyAlignment="1">
      <alignment horizontal="center"/>
    </xf>
    <xf numFmtId="0" fontId="10" fillId="0" borderId="0" xfId="0" applyFont="1"/>
    <xf numFmtId="0" fontId="8" fillId="0" borderId="0" xfId="0" applyFont="1" applyAlignment="1">
      <alignment horizontal="center" vertical="center"/>
    </xf>
    <xf numFmtId="4" fontId="8" fillId="6" borderId="5" xfId="0" applyNumberFormat="1" applyFont="1" applyFill="1" applyBorder="1" applyAlignment="1">
      <alignment horizontal="center" vertical="center"/>
    </xf>
    <xf numFmtId="4" fontId="8" fillId="7" borderId="5" xfId="0" applyNumberFormat="1" applyFont="1" applyFill="1" applyBorder="1" applyAlignment="1">
      <alignment horizontal="center" vertical="center"/>
    </xf>
    <xf numFmtId="0" fontId="8" fillId="2" borderId="5" xfId="0" applyFont="1" applyFill="1" applyBorder="1" applyAlignment="1">
      <alignment horizontal="center" vertical="center"/>
    </xf>
    <xf numFmtId="0" fontId="8" fillId="6" borderId="5" xfId="0" applyFont="1" applyFill="1" applyBorder="1" applyAlignment="1">
      <alignment horizontal="center" vertical="center"/>
    </xf>
    <xf numFmtId="0" fontId="8" fillId="6" borderId="6" xfId="0" applyFont="1" applyFill="1" applyBorder="1" applyAlignment="1">
      <alignment horizontal="center" vertical="center"/>
    </xf>
    <xf numFmtId="0" fontId="8" fillId="7" borderId="5" xfId="0" applyFont="1" applyFill="1" applyBorder="1" applyAlignment="1">
      <alignment horizontal="center" vertical="center"/>
    </xf>
    <xf numFmtId="0" fontId="8" fillId="7" borderId="6" xfId="0" applyFont="1" applyFill="1" applyBorder="1" applyAlignment="1">
      <alignment horizontal="center" vertical="center"/>
    </xf>
    <xf numFmtId="0" fontId="8" fillId="2" borderId="5" xfId="0" applyFont="1" applyFill="1" applyBorder="1" applyAlignment="1">
      <alignment horizontal="center" vertical="center" wrapText="1"/>
    </xf>
    <xf numFmtId="0" fontId="8" fillId="6" borderId="7" xfId="0" applyFont="1" applyFill="1" applyBorder="1" applyAlignment="1">
      <alignment horizontal="center" vertical="center"/>
    </xf>
    <xf numFmtId="0" fontId="8" fillId="7" borderId="7" xfId="0" applyFont="1" applyFill="1" applyBorder="1" applyAlignment="1">
      <alignment horizontal="center" vertical="center"/>
    </xf>
    <xf numFmtId="0" fontId="8" fillId="2" borderId="7" xfId="0" applyFont="1" applyFill="1" applyBorder="1" applyAlignment="1">
      <alignment horizontal="center" vertical="center" wrapText="1"/>
    </xf>
    <xf numFmtId="0" fontId="11" fillId="2" borderId="8" xfId="0" applyFont="1" applyFill="1" applyBorder="1" applyAlignment="1">
      <alignment horizontal="center" vertical="center"/>
    </xf>
    <xf numFmtId="0" fontId="11" fillId="6" borderId="9" xfId="0" applyFont="1" applyFill="1" applyBorder="1" applyAlignment="1">
      <alignment horizontal="center" vertical="center"/>
    </xf>
    <xf numFmtId="0" fontId="11" fillId="7" borderId="9" xfId="0" applyFont="1" applyFill="1" applyBorder="1" applyAlignment="1">
      <alignment horizontal="center" vertical="center"/>
    </xf>
    <xf numFmtId="0" fontId="11" fillId="2" borderId="10" xfId="0" applyFont="1" applyFill="1" applyBorder="1" applyAlignment="1">
      <alignment horizontal="center" vertical="center"/>
    </xf>
    <xf numFmtId="0" fontId="11" fillId="2" borderId="11" xfId="0" applyFont="1" applyFill="1" applyBorder="1" applyAlignment="1">
      <alignment horizontal="center" vertical="center"/>
    </xf>
    <xf numFmtId="0" fontId="11" fillId="6" borderId="5" xfId="0" applyFont="1" applyFill="1" applyBorder="1" applyAlignment="1">
      <alignment horizontal="center" vertical="center"/>
    </xf>
    <xf numFmtId="0" fontId="11" fillId="7" borderId="5" xfId="0" applyFont="1" applyFill="1" applyBorder="1" applyAlignment="1">
      <alignment horizontal="center" vertical="center"/>
    </xf>
    <xf numFmtId="0" fontId="11" fillId="2" borderId="12" xfId="0" applyFont="1" applyFill="1" applyBorder="1" applyAlignment="1">
      <alignment horizontal="center" vertical="center"/>
    </xf>
    <xf numFmtId="0" fontId="11" fillId="2" borderId="13" xfId="0" applyFont="1" applyFill="1" applyBorder="1" applyAlignment="1">
      <alignment horizontal="center" vertical="center"/>
    </xf>
    <xf numFmtId="0" fontId="11" fillId="6" borderId="14" xfId="0" applyFont="1" applyFill="1" applyBorder="1" applyAlignment="1">
      <alignment horizontal="center" vertical="center"/>
    </xf>
    <xf numFmtId="0" fontId="11" fillId="7" borderId="14" xfId="0" applyFont="1" applyFill="1" applyBorder="1" applyAlignment="1">
      <alignment horizontal="center" vertical="center"/>
    </xf>
    <xf numFmtId="0" fontId="11" fillId="2" borderId="15" xfId="0" applyFont="1" applyFill="1" applyBorder="1" applyAlignment="1">
      <alignment horizontal="center" vertical="center"/>
    </xf>
    <xf numFmtId="0" fontId="8" fillId="2" borderId="8" xfId="0" applyFont="1" applyFill="1" applyBorder="1" applyAlignment="1">
      <alignment horizontal="center" vertical="center"/>
    </xf>
    <xf numFmtId="4" fontId="8" fillId="6" borderId="9" xfId="0" applyNumberFormat="1" applyFont="1" applyFill="1" applyBorder="1" applyAlignment="1">
      <alignment horizontal="center" vertical="center"/>
    </xf>
    <xf numFmtId="4" fontId="8" fillId="7" borderId="9" xfId="0" applyNumberFormat="1" applyFont="1" applyFill="1" applyBorder="1" applyAlignment="1">
      <alignment horizontal="center" vertical="center"/>
    </xf>
    <xf numFmtId="4" fontId="8" fillId="0" borderId="10" xfId="0" applyNumberFormat="1" applyFont="1" applyBorder="1" applyAlignment="1">
      <alignment horizontal="center" vertical="center"/>
    </xf>
    <xf numFmtId="0" fontId="8" fillId="2" borderId="11" xfId="0" applyFont="1" applyFill="1" applyBorder="1" applyAlignment="1">
      <alignment horizontal="center" vertical="center"/>
    </xf>
    <xf numFmtId="4" fontId="8" fillId="0" borderId="12" xfId="0" applyNumberFormat="1" applyFont="1" applyBorder="1" applyAlignment="1">
      <alignment horizontal="center" vertical="center"/>
    </xf>
    <xf numFmtId="0" fontId="8" fillId="2" borderId="13" xfId="0" applyFont="1" applyFill="1" applyBorder="1" applyAlignment="1">
      <alignment horizontal="center" vertical="center"/>
    </xf>
    <xf numFmtId="4" fontId="8" fillId="6" borderId="14" xfId="0" applyNumberFormat="1" applyFont="1" applyFill="1" applyBorder="1" applyAlignment="1">
      <alignment horizontal="center" vertical="center"/>
    </xf>
    <xf numFmtId="4" fontId="8" fillId="7" borderId="14" xfId="0" applyNumberFormat="1" applyFont="1" applyFill="1" applyBorder="1" applyAlignment="1">
      <alignment horizontal="center" vertical="center"/>
    </xf>
    <xf numFmtId="4" fontId="8" fillId="0" borderId="15" xfId="0" applyNumberFormat="1" applyFont="1" applyBorder="1" applyAlignment="1">
      <alignment horizontal="center" vertical="center"/>
    </xf>
    <xf numFmtId="0" fontId="5" fillId="0" borderId="5" xfId="0" applyFont="1" applyBorder="1" applyAlignment="1">
      <alignment horizontal="center" vertical="center" wrapText="1"/>
    </xf>
    <xf numFmtId="0" fontId="5" fillId="0" borderId="5" xfId="0" applyFont="1" applyBorder="1" applyAlignment="1">
      <alignment horizontal="justify" vertical="center"/>
    </xf>
    <xf numFmtId="0" fontId="5" fillId="0" borderId="5" xfId="0" applyFont="1" applyBorder="1" applyAlignment="1">
      <alignment horizontal="justify" vertical="center" wrapText="1"/>
    </xf>
    <xf numFmtId="44" fontId="6" fillId="0" borderId="5" xfId="0" applyNumberFormat="1" applyFont="1" applyBorder="1" applyAlignment="1">
      <alignment horizontal="center" vertical="center" wrapText="1"/>
    </xf>
    <xf numFmtId="44" fontId="6" fillId="4" borderId="5" xfId="0" applyNumberFormat="1" applyFont="1" applyFill="1" applyBorder="1" applyAlignment="1">
      <alignment horizontal="center" vertical="center" wrapText="1"/>
    </xf>
    <xf numFmtId="0" fontId="2" fillId="0" borderId="0" xfId="0" applyFont="1"/>
    <xf numFmtId="44" fontId="12" fillId="2" borderId="5" xfId="0" applyNumberFormat="1" applyFont="1" applyFill="1" applyBorder="1"/>
    <xf numFmtId="44" fontId="12" fillId="3" borderId="5" xfId="0" applyNumberFormat="1" applyFont="1" applyFill="1" applyBorder="1"/>
    <xf numFmtId="44" fontId="12" fillId="0" borderId="5" xfId="0" applyNumberFormat="1" applyFont="1" applyBorder="1"/>
    <xf numFmtId="44" fontId="6" fillId="2" borderId="5" xfId="0" applyNumberFormat="1" applyFont="1" applyFill="1" applyBorder="1" applyAlignment="1">
      <alignment horizontal="center" vertical="center" wrapText="1"/>
    </xf>
    <xf numFmtId="0" fontId="6" fillId="2" borderId="0" xfId="0" applyFont="1" applyFill="1" applyAlignment="1">
      <alignment horizontal="right"/>
    </xf>
    <xf numFmtId="44" fontId="12" fillId="2" borderId="0" xfId="0" applyNumberFormat="1" applyFont="1" applyFill="1"/>
    <xf numFmtId="3" fontId="6" fillId="2" borderId="5" xfId="0" applyNumberFormat="1" applyFont="1" applyFill="1" applyBorder="1" applyAlignment="1">
      <alignment horizontal="center" vertical="center" wrapText="1"/>
    </xf>
    <xf numFmtId="0" fontId="3" fillId="2" borderId="0" xfId="0" applyFont="1" applyFill="1"/>
    <xf numFmtId="0" fontId="0" fillId="2" borderId="0" xfId="0" applyFill="1" applyAlignment="1">
      <alignment vertical="top" wrapText="1"/>
    </xf>
    <xf numFmtId="3" fontId="6" fillId="8" borderId="16" xfId="0" applyNumberFormat="1" applyFont="1" applyFill="1" applyBorder="1" applyAlignment="1">
      <alignment horizontal="center" vertical="center" wrapText="1"/>
    </xf>
    <xf numFmtId="0" fontId="6" fillId="8" borderId="16" xfId="0" applyFont="1" applyFill="1" applyBorder="1" applyAlignment="1">
      <alignment horizontal="center" vertical="center" wrapText="1"/>
    </xf>
    <xf numFmtId="44" fontId="6" fillId="8" borderId="16" xfId="0" applyNumberFormat="1" applyFont="1" applyFill="1" applyBorder="1" applyAlignment="1">
      <alignment horizontal="center" vertical="center" wrapText="1"/>
    </xf>
    <xf numFmtId="3" fontId="6" fillId="0" borderId="5" xfId="0" applyNumberFormat="1" applyFont="1" applyBorder="1" applyAlignment="1">
      <alignment horizontal="center" vertical="center" wrapText="1"/>
    </xf>
    <xf numFmtId="3" fontId="5" fillId="0" borderId="5" xfId="0" applyNumberFormat="1" applyFont="1" applyBorder="1" applyAlignment="1">
      <alignment horizontal="center" vertical="center" wrapText="1"/>
    </xf>
    <xf numFmtId="44" fontId="6" fillId="8" borderId="16" xfId="1" applyFont="1" applyFill="1" applyBorder="1" applyAlignment="1">
      <alignment horizontal="center" vertical="center" wrapText="1"/>
    </xf>
    <xf numFmtId="0" fontId="22" fillId="2" borderId="0" xfId="0" applyFont="1" applyFill="1" applyAlignment="1">
      <alignment horizontal="left" vertical="top" wrapText="1"/>
    </xf>
    <xf numFmtId="0" fontId="0" fillId="2" borderId="0" xfId="0" applyFill="1" applyAlignment="1">
      <alignment horizontal="center" vertical="center" wrapText="1"/>
    </xf>
    <xf numFmtId="0" fontId="5" fillId="0" borderId="5" xfId="0" applyFont="1" applyBorder="1" applyAlignment="1">
      <alignment horizontal="center" vertical="center" wrapText="1"/>
    </xf>
    <xf numFmtId="0" fontId="15" fillId="0" borderId="5" xfId="0" applyFont="1" applyBorder="1" applyAlignment="1">
      <alignment horizontal="center" vertical="center" wrapText="1"/>
    </xf>
    <xf numFmtId="0" fontId="0" fillId="3" borderId="5" xfId="0" applyFill="1" applyBorder="1" applyAlignment="1">
      <alignment horizontal="center" vertical="center" wrapText="1"/>
    </xf>
    <xf numFmtId="0" fontId="0" fillId="2" borderId="5" xfId="0" applyFill="1" applyBorder="1" applyAlignment="1">
      <alignment horizontal="left" vertical="center" wrapText="1"/>
    </xf>
    <xf numFmtId="0" fontId="0" fillId="2" borderId="0" xfId="0" applyFill="1" applyAlignment="1">
      <alignment horizontal="center"/>
    </xf>
    <xf numFmtId="0" fontId="17" fillId="2" borderId="1" xfId="0" applyFont="1" applyFill="1" applyBorder="1" applyAlignment="1">
      <alignment vertical="top" wrapText="1"/>
    </xf>
    <xf numFmtId="0" fontId="17" fillId="2" borderId="2" xfId="0" applyFont="1" applyFill="1" applyBorder="1" applyAlignment="1">
      <alignment vertical="top" wrapText="1"/>
    </xf>
    <xf numFmtId="0" fontId="17" fillId="2" borderId="3" xfId="0" applyFont="1" applyFill="1" applyBorder="1" applyAlignment="1">
      <alignment vertical="top" wrapText="1"/>
    </xf>
    <xf numFmtId="0" fontId="18" fillId="2" borderId="1" xfId="0" applyFont="1" applyFill="1" applyBorder="1" applyAlignment="1">
      <alignment horizontal="left" vertical="top"/>
    </xf>
    <xf numFmtId="0" fontId="18" fillId="2" borderId="2" xfId="0" applyFont="1" applyFill="1" applyBorder="1" applyAlignment="1">
      <alignment horizontal="left" vertical="top"/>
    </xf>
    <xf numFmtId="0" fontId="18" fillId="2" borderId="3" xfId="0" applyFont="1" applyFill="1" applyBorder="1" applyAlignment="1">
      <alignment horizontal="left" vertical="top"/>
    </xf>
    <xf numFmtId="0" fontId="18" fillId="2" borderId="1" xfId="0" applyFont="1" applyFill="1" applyBorder="1" applyAlignment="1">
      <alignment horizontal="left" vertical="top" wrapText="1"/>
    </xf>
    <xf numFmtId="0" fontId="18" fillId="2" borderId="2" xfId="0" applyFont="1" applyFill="1" applyBorder="1" applyAlignment="1">
      <alignment horizontal="left" vertical="top" wrapText="1"/>
    </xf>
    <xf numFmtId="0" fontId="18" fillId="2" borderId="3" xfId="0" applyFont="1" applyFill="1" applyBorder="1" applyAlignment="1">
      <alignment horizontal="left" vertical="top" wrapText="1"/>
    </xf>
    <xf numFmtId="49" fontId="0" fillId="3" borderId="5" xfId="0" applyNumberFormat="1" applyFill="1" applyBorder="1" applyAlignment="1">
      <alignment horizontal="left"/>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0" fillId="3" borderId="5" xfId="0" applyFill="1" applyBorder="1" applyAlignment="1">
      <alignment horizontal="center"/>
    </xf>
    <xf numFmtId="0" fontId="0" fillId="0" borderId="5" xfId="0" applyBorder="1" applyAlignment="1">
      <alignment horizontal="center" vertical="center"/>
    </xf>
    <xf numFmtId="0" fontId="1" fillId="0" borderId="4" xfId="0" applyFont="1" applyBorder="1" applyAlignment="1">
      <alignment horizontal="right" vertical="center" textRotation="255"/>
    </xf>
  </cellXfs>
  <cellStyles count="2">
    <cellStyle name="Normalny" xfId="0" builtinId="0"/>
    <cellStyle name="Walutowy"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46"/>
  <sheetViews>
    <sheetView tabSelected="1" topLeftCell="A63" zoomScaleNormal="100" zoomScaleSheetLayoutView="100" workbookViewId="0">
      <selection activeCell="F2" sqref="F2:L2"/>
    </sheetView>
  </sheetViews>
  <sheetFormatPr defaultRowHeight="15" x14ac:dyDescent="0.25"/>
  <cols>
    <col min="1" max="1" width="9.140625" style="1"/>
    <col min="3" max="3" width="62.7109375" customWidth="1"/>
    <col min="4" max="4" width="19.140625" customWidth="1"/>
    <col min="5" max="12" width="16.42578125" customWidth="1"/>
    <col min="13" max="13" width="9.140625" style="1"/>
  </cols>
  <sheetData>
    <row r="1" spans="2:21" x14ac:dyDescent="0.25">
      <c r="B1" s="1"/>
      <c r="C1" s="1"/>
      <c r="D1" s="1"/>
      <c r="E1" s="1"/>
      <c r="F1" s="1"/>
      <c r="G1" s="1"/>
      <c r="H1" s="1"/>
      <c r="I1" s="1"/>
      <c r="J1" s="1"/>
      <c r="K1" s="1"/>
      <c r="L1" s="2" t="s">
        <v>44</v>
      </c>
    </row>
    <row r="2" spans="2:21" x14ac:dyDescent="0.25">
      <c r="B2" s="3"/>
      <c r="C2" s="3"/>
      <c r="D2" s="3"/>
      <c r="E2" s="4"/>
      <c r="F2" s="94"/>
      <c r="G2" s="94"/>
      <c r="H2" s="94"/>
      <c r="I2" s="94"/>
      <c r="J2" s="94"/>
      <c r="K2" s="94"/>
      <c r="L2" s="94"/>
    </row>
    <row r="3" spans="2:21" x14ac:dyDescent="0.25">
      <c r="B3" s="2"/>
      <c r="C3" s="1"/>
      <c r="D3" s="1"/>
      <c r="E3" s="1"/>
      <c r="F3" s="5" t="s">
        <v>0</v>
      </c>
      <c r="I3" s="1"/>
      <c r="K3" s="1"/>
      <c r="L3" s="1"/>
    </row>
    <row r="4" spans="2:21" x14ac:dyDescent="0.25">
      <c r="B4" s="3"/>
      <c r="C4" s="3"/>
      <c r="D4" s="3"/>
      <c r="E4" s="4"/>
      <c r="F4" s="94"/>
      <c r="G4" s="94"/>
      <c r="H4" s="94"/>
      <c r="I4" s="94"/>
      <c r="J4" s="94"/>
      <c r="K4" s="1"/>
      <c r="L4" s="1"/>
    </row>
    <row r="5" spans="2:21" x14ac:dyDescent="0.25">
      <c r="B5" s="6"/>
      <c r="C5" s="1"/>
      <c r="D5" s="1"/>
      <c r="E5" s="1"/>
      <c r="F5" s="5" t="s">
        <v>1</v>
      </c>
      <c r="G5" s="1"/>
      <c r="H5" s="1"/>
      <c r="I5" s="1"/>
      <c r="K5" s="1"/>
      <c r="L5" s="1"/>
    </row>
    <row r="6" spans="2:21" x14ac:dyDescent="0.25">
      <c r="B6" s="3"/>
      <c r="C6" s="3"/>
      <c r="D6" s="3"/>
      <c r="E6" s="1"/>
      <c r="F6" s="1"/>
      <c r="G6" s="1"/>
      <c r="H6" s="1"/>
      <c r="I6" s="1"/>
      <c r="J6" s="1"/>
      <c r="K6" s="1"/>
      <c r="L6" s="1"/>
    </row>
    <row r="7" spans="2:21" x14ac:dyDescent="0.25">
      <c r="B7" s="2"/>
      <c r="C7" s="1"/>
      <c r="D7" s="1"/>
      <c r="E7" s="1"/>
      <c r="F7" s="1"/>
      <c r="G7" s="1"/>
      <c r="H7" s="1"/>
      <c r="I7" s="1"/>
      <c r="J7" s="1"/>
      <c r="K7" s="1"/>
      <c r="L7" s="1"/>
    </row>
    <row r="8" spans="2:21" x14ac:dyDescent="0.25">
      <c r="B8" s="1"/>
      <c r="C8" s="1"/>
      <c r="D8" s="1"/>
      <c r="E8" s="1"/>
      <c r="F8" s="1"/>
      <c r="G8" s="1"/>
      <c r="H8" s="1"/>
      <c r="I8" s="1"/>
      <c r="J8" s="1"/>
      <c r="K8" s="1"/>
      <c r="L8" s="1"/>
    </row>
    <row r="9" spans="2:21" ht="18.75" x14ac:dyDescent="0.3">
      <c r="B9" s="95" t="s">
        <v>68</v>
      </c>
      <c r="C9" s="96"/>
      <c r="D9" s="96"/>
      <c r="E9" s="96"/>
      <c r="F9" s="96"/>
      <c r="G9" s="96"/>
      <c r="H9" s="96"/>
      <c r="I9" s="96"/>
      <c r="J9" s="96"/>
      <c r="K9" s="96"/>
      <c r="L9" s="97"/>
      <c r="M9" s="7"/>
      <c r="N9" s="62"/>
      <c r="O9" s="62"/>
      <c r="P9" s="62"/>
      <c r="Q9" s="62"/>
      <c r="R9" s="62"/>
      <c r="S9" s="62"/>
      <c r="T9" s="62"/>
      <c r="U9" s="62"/>
    </row>
    <row r="10" spans="2:21" x14ac:dyDescent="0.25">
      <c r="B10" s="1"/>
      <c r="C10" s="1"/>
      <c r="D10" s="1"/>
      <c r="E10" s="1"/>
      <c r="F10" s="1"/>
      <c r="G10" s="1"/>
      <c r="H10" s="1"/>
      <c r="I10" s="1"/>
      <c r="J10" s="1"/>
      <c r="K10" s="1"/>
      <c r="L10" s="1"/>
    </row>
    <row r="11" spans="2:21" x14ac:dyDescent="0.25">
      <c r="B11" s="1"/>
      <c r="C11" s="1"/>
      <c r="D11" s="1"/>
      <c r="E11" s="1"/>
      <c r="F11" s="1"/>
      <c r="G11" s="1"/>
      <c r="H11" s="1"/>
      <c r="I11" s="1"/>
      <c r="J11" s="1"/>
      <c r="K11" s="1"/>
      <c r="L11" s="1"/>
    </row>
    <row r="12" spans="2:21" x14ac:dyDescent="0.25">
      <c r="B12" s="98"/>
      <c r="C12" s="98"/>
      <c r="D12" s="98"/>
      <c r="E12" s="98"/>
      <c r="F12" s="98"/>
      <c r="G12" s="5" t="s">
        <v>2</v>
      </c>
      <c r="J12" s="1"/>
      <c r="K12" s="1"/>
    </row>
    <row r="13" spans="2:21" x14ac:dyDescent="0.25">
      <c r="B13" s="1"/>
      <c r="C13" s="70"/>
      <c r="D13" s="1"/>
      <c r="E13" s="1"/>
      <c r="F13" s="1"/>
      <c r="G13" s="1"/>
      <c r="H13" s="1"/>
      <c r="I13" s="1"/>
      <c r="J13" s="1"/>
      <c r="K13" s="1"/>
      <c r="L13" s="1"/>
    </row>
    <row r="14" spans="2:21" x14ac:dyDescent="0.25">
      <c r="B14" s="1"/>
      <c r="C14" s="1"/>
      <c r="D14" s="1"/>
      <c r="E14" s="1"/>
      <c r="F14" s="1"/>
      <c r="G14" s="1"/>
      <c r="H14" s="1"/>
      <c r="I14" s="1"/>
      <c r="J14" s="1"/>
      <c r="K14" s="1"/>
      <c r="L14" s="1"/>
    </row>
    <row r="15" spans="2:21" x14ac:dyDescent="0.25">
      <c r="B15" s="1"/>
      <c r="C15" s="1"/>
      <c r="D15" s="1"/>
      <c r="E15" s="1"/>
      <c r="F15" s="1"/>
      <c r="G15" s="1"/>
      <c r="H15" s="1"/>
      <c r="I15" s="1"/>
      <c r="J15" s="1"/>
      <c r="K15" s="1"/>
      <c r="L15" s="1"/>
    </row>
    <row r="16" spans="2:21" ht="15.75" x14ac:dyDescent="0.25">
      <c r="B16" s="8" t="s">
        <v>50</v>
      </c>
      <c r="E16" s="1"/>
      <c r="F16" s="1"/>
      <c r="G16" s="1"/>
      <c r="H16" s="1"/>
      <c r="I16" s="1"/>
      <c r="J16" s="1"/>
      <c r="K16" s="1"/>
      <c r="L16" s="1"/>
    </row>
    <row r="17" spans="2:12" x14ac:dyDescent="0.25">
      <c r="B17" s="1"/>
      <c r="C17" s="1"/>
      <c r="D17" s="1"/>
      <c r="E17" s="1"/>
      <c r="F17" s="1"/>
      <c r="G17" s="1"/>
      <c r="H17" s="1"/>
      <c r="I17" s="1"/>
      <c r="J17" s="1"/>
      <c r="K17" s="1"/>
      <c r="L17" s="1"/>
    </row>
    <row r="18" spans="2:12" ht="30" customHeight="1" x14ac:dyDescent="0.25">
      <c r="B18" s="80" t="s">
        <v>3</v>
      </c>
      <c r="C18" s="99" t="s">
        <v>45</v>
      </c>
      <c r="D18" s="82"/>
      <c r="E18" s="82"/>
      <c r="F18" s="82"/>
      <c r="G18" s="82"/>
      <c r="H18" s="83" t="s">
        <v>2</v>
      </c>
      <c r="I18" s="83"/>
      <c r="J18" s="83"/>
      <c r="K18" s="83"/>
      <c r="L18" s="80" t="s">
        <v>4</v>
      </c>
    </row>
    <row r="19" spans="2:12" ht="16.5" customHeight="1" x14ac:dyDescent="0.25">
      <c r="B19" s="80"/>
      <c r="C19" s="99"/>
      <c r="D19" s="57" t="s">
        <v>5</v>
      </c>
      <c r="E19" s="57" t="s">
        <v>6</v>
      </c>
      <c r="F19" s="57" t="s">
        <v>7</v>
      </c>
      <c r="G19" s="57" t="s">
        <v>8</v>
      </c>
      <c r="H19" s="57" t="s">
        <v>9</v>
      </c>
      <c r="I19" s="57" t="s">
        <v>10</v>
      </c>
      <c r="J19" s="57" t="s">
        <v>11</v>
      </c>
      <c r="K19" s="57" t="s">
        <v>12</v>
      </c>
      <c r="L19" s="80"/>
    </row>
    <row r="20" spans="2:12" x14ac:dyDescent="0.25">
      <c r="B20" s="57">
        <v>1</v>
      </c>
      <c r="C20" s="57">
        <v>2</v>
      </c>
      <c r="D20" s="57">
        <v>3</v>
      </c>
      <c r="E20" s="57">
        <v>4</v>
      </c>
      <c r="F20" s="57">
        <v>5</v>
      </c>
      <c r="G20" s="57">
        <v>6</v>
      </c>
      <c r="H20" s="57">
        <v>7</v>
      </c>
      <c r="I20" s="57">
        <v>8</v>
      </c>
      <c r="J20" s="57">
        <v>9</v>
      </c>
      <c r="K20" s="57">
        <v>10</v>
      </c>
      <c r="L20" s="57">
        <v>11</v>
      </c>
    </row>
    <row r="21" spans="2:12" ht="24" x14ac:dyDescent="0.25">
      <c r="B21" s="57">
        <v>1</v>
      </c>
      <c r="C21" s="58" t="s">
        <v>70</v>
      </c>
      <c r="D21" s="72"/>
      <c r="E21" s="72"/>
      <c r="F21" s="75"/>
      <c r="G21" s="72"/>
      <c r="H21" s="72"/>
      <c r="I21" s="75"/>
      <c r="J21" s="72"/>
      <c r="K21" s="72"/>
      <c r="L21" s="73"/>
    </row>
    <row r="22" spans="2:12" ht="171.75" x14ac:dyDescent="0.25">
      <c r="B22" s="57">
        <v>2</v>
      </c>
      <c r="C22" s="59" t="s">
        <v>71</v>
      </c>
      <c r="D22" s="75"/>
      <c r="E22" s="75"/>
      <c r="F22" s="72"/>
      <c r="G22" s="75"/>
      <c r="H22" s="75"/>
      <c r="I22" s="72"/>
      <c r="J22" s="75"/>
      <c r="K22" s="75"/>
      <c r="L22" s="73"/>
    </row>
    <row r="23" spans="2:12" ht="27.75" x14ac:dyDescent="0.25">
      <c r="B23" s="57">
        <v>3</v>
      </c>
      <c r="C23" s="59" t="s">
        <v>87</v>
      </c>
      <c r="D23" s="75"/>
      <c r="E23" s="75"/>
      <c r="F23" s="72"/>
      <c r="G23" s="75"/>
      <c r="H23" s="75"/>
      <c r="I23" s="72"/>
      <c r="J23" s="75"/>
      <c r="K23" s="75"/>
      <c r="L23" s="73"/>
    </row>
    <row r="24" spans="2:12" ht="87.75" x14ac:dyDescent="0.25">
      <c r="B24" s="57">
        <v>4</v>
      </c>
      <c r="C24" s="59" t="s">
        <v>72</v>
      </c>
      <c r="D24" s="76"/>
      <c r="E24" s="75"/>
      <c r="F24" s="72"/>
      <c r="G24" s="75"/>
      <c r="H24" s="75"/>
      <c r="I24" s="72"/>
      <c r="J24" s="75"/>
      <c r="K24" s="75"/>
      <c r="L24" s="73"/>
    </row>
    <row r="25" spans="2:12" ht="60" x14ac:dyDescent="0.25">
      <c r="B25" s="57">
        <v>5</v>
      </c>
      <c r="C25" s="59" t="s">
        <v>73</v>
      </c>
      <c r="D25" s="74"/>
      <c r="E25" s="77"/>
      <c r="F25" s="60">
        <f>F21*98.01</f>
        <v>0</v>
      </c>
      <c r="G25" s="74"/>
      <c r="H25" s="74"/>
      <c r="I25" s="74"/>
      <c r="J25" s="74"/>
      <c r="K25" s="74"/>
      <c r="L25" s="60">
        <f>F25</f>
        <v>0</v>
      </c>
    </row>
    <row r="26" spans="2:12" ht="36" x14ac:dyDescent="0.25">
      <c r="B26" s="57">
        <v>6</v>
      </c>
      <c r="C26" s="59" t="s">
        <v>74</v>
      </c>
      <c r="D26" s="74"/>
      <c r="E26" s="74"/>
      <c r="F26" s="74"/>
      <c r="G26" s="74"/>
      <c r="H26" s="74"/>
      <c r="I26" s="60">
        <f>I21*235.62</f>
        <v>0</v>
      </c>
      <c r="J26" s="74"/>
      <c r="K26" s="74"/>
      <c r="L26" s="60">
        <f>I26</f>
        <v>0</v>
      </c>
    </row>
    <row r="27" spans="2:12" ht="72" x14ac:dyDescent="0.25">
      <c r="B27" s="57" t="s">
        <v>13</v>
      </c>
      <c r="C27" s="59" t="s">
        <v>75</v>
      </c>
      <c r="D27" s="60">
        <f>D22*98.01</f>
        <v>0</v>
      </c>
      <c r="E27" s="60">
        <f>E22*98.01</f>
        <v>0</v>
      </c>
      <c r="F27" s="74"/>
      <c r="G27" s="74"/>
      <c r="H27" s="74"/>
      <c r="I27" s="74"/>
      <c r="J27" s="74"/>
      <c r="K27" s="74"/>
      <c r="L27" s="60">
        <f>D27+E27</f>
        <v>0</v>
      </c>
    </row>
    <row r="28" spans="2:12" ht="72" x14ac:dyDescent="0.25">
      <c r="B28" s="57">
        <v>8</v>
      </c>
      <c r="C28" s="59" t="s">
        <v>76</v>
      </c>
      <c r="D28" s="74"/>
      <c r="E28" s="74"/>
      <c r="F28" s="74"/>
      <c r="G28" s="60">
        <f>G22*183.15</f>
        <v>0</v>
      </c>
      <c r="H28" s="60">
        <f>H22*235.62</f>
        <v>0</v>
      </c>
      <c r="I28" s="74"/>
      <c r="J28" s="60">
        <f>J22*326.7</f>
        <v>0</v>
      </c>
      <c r="K28" s="60">
        <f>K22*326.7</f>
        <v>0</v>
      </c>
      <c r="L28" s="60">
        <f>G28+H28+J28+K28</f>
        <v>0</v>
      </c>
    </row>
    <row r="29" spans="2:12" ht="72" x14ac:dyDescent="0.25">
      <c r="B29" s="57" t="s">
        <v>14</v>
      </c>
      <c r="C29" s="59" t="s">
        <v>77</v>
      </c>
      <c r="D29" s="60">
        <f>D23*98.01</f>
        <v>0</v>
      </c>
      <c r="E29" s="60">
        <f>E23*98.01</f>
        <v>0</v>
      </c>
      <c r="F29" s="74"/>
      <c r="G29" s="74"/>
      <c r="H29" s="74"/>
      <c r="I29" s="74"/>
      <c r="J29" s="74"/>
      <c r="K29" s="74"/>
      <c r="L29" s="60">
        <f>D29+E29</f>
        <v>0</v>
      </c>
    </row>
    <row r="30" spans="2:12" ht="72" x14ac:dyDescent="0.25">
      <c r="B30" s="57">
        <v>10</v>
      </c>
      <c r="C30" s="59" t="s">
        <v>78</v>
      </c>
      <c r="D30" s="74"/>
      <c r="E30" s="74"/>
      <c r="F30" s="74"/>
      <c r="G30" s="60">
        <f>G23*183.15</f>
        <v>0</v>
      </c>
      <c r="H30" s="60">
        <f>H23*235.62</f>
        <v>0</v>
      </c>
      <c r="I30" s="74"/>
      <c r="J30" s="60">
        <f>J23*326.7</f>
        <v>0</v>
      </c>
      <c r="K30" s="60">
        <f>K23*326.7</f>
        <v>0</v>
      </c>
      <c r="L30" s="60">
        <f>G30+H30+J30+K30</f>
        <v>0</v>
      </c>
    </row>
    <row r="31" spans="2:12" ht="72" x14ac:dyDescent="0.25">
      <c r="B31" s="57" t="s">
        <v>15</v>
      </c>
      <c r="C31" s="59" t="s">
        <v>79</v>
      </c>
      <c r="D31" s="60">
        <f>D24*98.01</f>
        <v>0</v>
      </c>
      <c r="E31" s="60">
        <f>E24*98.01</f>
        <v>0</v>
      </c>
      <c r="F31" s="74"/>
      <c r="G31" s="74"/>
      <c r="H31" s="74"/>
      <c r="I31" s="74"/>
      <c r="J31" s="74"/>
      <c r="K31" s="74"/>
      <c r="L31" s="60">
        <f>D31+E31</f>
        <v>0</v>
      </c>
    </row>
    <row r="32" spans="2:12" ht="72" x14ac:dyDescent="0.25">
      <c r="B32" s="57">
        <v>12</v>
      </c>
      <c r="C32" s="59" t="s">
        <v>80</v>
      </c>
      <c r="D32" s="74"/>
      <c r="E32" s="74"/>
      <c r="F32" s="74"/>
      <c r="G32" s="60">
        <f>G24*183.15</f>
        <v>0</v>
      </c>
      <c r="H32" s="60">
        <f>H24*235.62</f>
        <v>0</v>
      </c>
      <c r="I32" s="74"/>
      <c r="J32" s="60">
        <f>J24*326.7</f>
        <v>0</v>
      </c>
      <c r="K32" s="60">
        <f>K24*326.7</f>
        <v>0</v>
      </c>
      <c r="L32" s="60">
        <f>G32+H32+J32+K32</f>
        <v>0</v>
      </c>
    </row>
    <row r="33" spans="2:12" ht="24" x14ac:dyDescent="0.25">
      <c r="B33" s="57">
        <v>13</v>
      </c>
      <c r="C33" s="59" t="s">
        <v>81</v>
      </c>
      <c r="D33" s="61">
        <f>D27+D29+D31</f>
        <v>0</v>
      </c>
      <c r="E33" s="61">
        <f>E27+E29+E31</f>
        <v>0</v>
      </c>
      <c r="F33" s="61">
        <f>F25</f>
        <v>0</v>
      </c>
      <c r="G33" s="61">
        <f>G28+G30+G32</f>
        <v>0</v>
      </c>
      <c r="H33" s="61">
        <f>H28+H30+H32</f>
        <v>0</v>
      </c>
      <c r="I33" s="61">
        <f>I26</f>
        <v>0</v>
      </c>
      <c r="J33" s="61">
        <f>J28+J30+J32</f>
        <v>0</v>
      </c>
      <c r="K33" s="61">
        <f>K28+K30+K32</f>
        <v>0</v>
      </c>
      <c r="L33" s="61">
        <f>SUM(L25:L32)</f>
        <v>0</v>
      </c>
    </row>
    <row r="34" spans="2:12" ht="24" x14ac:dyDescent="0.25">
      <c r="B34" s="57">
        <v>14</v>
      </c>
      <c r="C34" s="59" t="s">
        <v>49</v>
      </c>
      <c r="D34" s="73"/>
      <c r="E34" s="73"/>
      <c r="F34" s="73"/>
      <c r="G34" s="73"/>
      <c r="H34" s="73"/>
      <c r="I34" s="73"/>
      <c r="J34" s="73"/>
      <c r="K34" s="73"/>
      <c r="L34" s="60">
        <f>ROUNDDOWN(L33*1%,2)</f>
        <v>0</v>
      </c>
    </row>
    <row r="35" spans="2:12" ht="24" x14ac:dyDescent="0.25">
      <c r="B35" s="57">
        <v>15</v>
      </c>
      <c r="C35" s="59" t="s">
        <v>16</v>
      </c>
      <c r="D35" s="73"/>
      <c r="E35" s="73"/>
      <c r="F35" s="73"/>
      <c r="G35" s="73"/>
      <c r="H35" s="73"/>
      <c r="I35" s="73"/>
      <c r="J35" s="73"/>
      <c r="K35" s="73"/>
      <c r="L35" s="61">
        <f>SUM(L33:L34)</f>
        <v>0</v>
      </c>
    </row>
    <row r="36" spans="2:12" x14ac:dyDescent="0.25">
      <c r="B36" s="1"/>
      <c r="C36" s="1"/>
      <c r="D36" s="1"/>
      <c r="E36" s="1"/>
      <c r="F36" s="1"/>
      <c r="G36" s="1"/>
      <c r="H36" s="1"/>
      <c r="I36" s="1"/>
      <c r="J36" s="1"/>
      <c r="K36" s="1"/>
      <c r="L36" s="1"/>
    </row>
    <row r="37" spans="2:12" x14ac:dyDescent="0.25">
      <c r="B37" s="9"/>
      <c r="C37" s="10"/>
      <c r="D37" s="10"/>
      <c r="E37" s="10"/>
      <c r="F37" s="10"/>
      <c r="G37" s="10"/>
      <c r="H37" s="11" t="s">
        <v>17</v>
      </c>
      <c r="I37" s="65">
        <f>L35</f>
        <v>0</v>
      </c>
      <c r="J37" s="1"/>
      <c r="K37" s="1"/>
      <c r="L37" s="1"/>
    </row>
    <row r="38" spans="2:12" x14ac:dyDescent="0.25">
      <c r="B38" s="9"/>
      <c r="C38" s="1"/>
      <c r="D38" s="1"/>
      <c r="E38" s="1"/>
      <c r="F38" s="1"/>
      <c r="G38" s="1"/>
      <c r="H38" s="67"/>
      <c r="I38" s="68"/>
      <c r="J38" s="1"/>
      <c r="K38" s="1"/>
      <c r="L38" s="1"/>
    </row>
    <row r="39" spans="2:12" ht="15" customHeight="1" x14ac:dyDescent="0.25">
      <c r="B39" s="12" t="s">
        <v>60</v>
      </c>
      <c r="C39" s="88" t="s">
        <v>82</v>
      </c>
      <c r="D39" s="89"/>
      <c r="E39" s="89"/>
      <c r="F39" s="89"/>
      <c r="G39" s="89"/>
      <c r="H39" s="89"/>
      <c r="I39" s="89"/>
      <c r="J39" s="89"/>
      <c r="K39" s="89"/>
      <c r="L39" s="90"/>
    </row>
    <row r="40" spans="2:12" ht="39" customHeight="1" x14ac:dyDescent="0.25">
      <c r="B40" s="12" t="s">
        <v>61</v>
      </c>
      <c r="C40" s="91" t="s">
        <v>83</v>
      </c>
      <c r="D40" s="92"/>
      <c r="E40" s="92"/>
      <c r="F40" s="92"/>
      <c r="G40" s="92"/>
      <c r="H40" s="92"/>
      <c r="I40" s="92"/>
      <c r="J40" s="92"/>
      <c r="K40" s="92"/>
      <c r="L40" s="93"/>
    </row>
    <row r="41" spans="2:12" ht="48.75" customHeight="1" x14ac:dyDescent="0.25">
      <c r="B41" s="12" t="s">
        <v>62</v>
      </c>
      <c r="C41" s="91" t="s">
        <v>84</v>
      </c>
      <c r="D41" s="92"/>
      <c r="E41" s="92"/>
      <c r="F41" s="92"/>
      <c r="G41" s="92"/>
      <c r="H41" s="92"/>
      <c r="I41" s="92"/>
      <c r="J41" s="92"/>
      <c r="K41" s="92"/>
      <c r="L41" s="93"/>
    </row>
    <row r="42" spans="2:12" ht="27" customHeight="1" x14ac:dyDescent="0.25">
      <c r="B42" s="12" t="s">
        <v>63</v>
      </c>
      <c r="C42" s="91" t="s">
        <v>85</v>
      </c>
      <c r="D42" s="92"/>
      <c r="E42" s="92"/>
      <c r="F42" s="92"/>
      <c r="G42" s="92"/>
      <c r="H42" s="92"/>
      <c r="I42" s="92"/>
      <c r="J42" s="92"/>
      <c r="K42" s="92"/>
      <c r="L42" s="93"/>
    </row>
    <row r="43" spans="2:12" x14ac:dyDescent="0.25">
      <c r="B43" s="1"/>
      <c r="C43" s="13"/>
      <c r="D43" s="13"/>
      <c r="E43" s="1"/>
      <c r="F43" s="1"/>
      <c r="G43" s="1"/>
      <c r="H43" s="1"/>
      <c r="I43" s="1"/>
      <c r="J43" s="1"/>
      <c r="K43" s="1"/>
      <c r="L43" s="1"/>
    </row>
    <row r="44" spans="2:12" ht="15.75" x14ac:dyDescent="0.25">
      <c r="B44" s="17" t="s">
        <v>51</v>
      </c>
      <c r="C44" s="14"/>
      <c r="D44" s="13"/>
      <c r="E44" s="1"/>
      <c r="F44" s="1"/>
      <c r="G44" s="1"/>
      <c r="H44" s="1"/>
      <c r="I44" s="1"/>
      <c r="J44" s="1"/>
      <c r="K44" s="1"/>
      <c r="L44" s="1"/>
    </row>
    <row r="45" spans="2:12" x14ac:dyDescent="0.25">
      <c r="B45" s="14"/>
      <c r="C45" s="13"/>
      <c r="D45" s="13"/>
      <c r="E45" s="1"/>
      <c r="F45" s="1"/>
      <c r="G45" s="1"/>
      <c r="H45" s="1"/>
      <c r="I45" s="1"/>
      <c r="J45" s="1"/>
      <c r="K45" s="1"/>
      <c r="L45" s="1"/>
    </row>
    <row r="46" spans="2:12" ht="24" customHeight="1" x14ac:dyDescent="0.25">
      <c r="B46" s="80" t="s">
        <v>3</v>
      </c>
      <c r="C46" s="81" t="s">
        <v>46</v>
      </c>
      <c r="D46" s="82"/>
      <c r="E46" s="82"/>
      <c r="F46" s="82"/>
      <c r="G46" s="82"/>
      <c r="H46" s="83" t="s">
        <v>2</v>
      </c>
      <c r="I46" s="83"/>
      <c r="J46" s="83"/>
      <c r="K46" s="83"/>
      <c r="L46" s="80" t="s">
        <v>4</v>
      </c>
    </row>
    <row r="47" spans="2:12" ht="17.25" customHeight="1" x14ac:dyDescent="0.25">
      <c r="B47" s="80"/>
      <c r="C47" s="81"/>
      <c r="D47" s="57" t="s">
        <v>5</v>
      </c>
      <c r="E47" s="57" t="s">
        <v>6</v>
      </c>
      <c r="F47" s="57" t="s">
        <v>7</v>
      </c>
      <c r="G47" s="57" t="s">
        <v>8</v>
      </c>
      <c r="H47" s="57" t="s">
        <v>9</v>
      </c>
      <c r="I47" s="57" t="s">
        <v>10</v>
      </c>
      <c r="J47" s="57" t="s">
        <v>11</v>
      </c>
      <c r="K47" s="57" t="s">
        <v>12</v>
      </c>
      <c r="L47" s="80"/>
    </row>
    <row r="48" spans="2:12" x14ac:dyDescent="0.25">
      <c r="B48" s="57">
        <v>1</v>
      </c>
      <c r="C48" s="57">
        <v>2</v>
      </c>
      <c r="D48" s="57">
        <v>3</v>
      </c>
      <c r="E48" s="57">
        <v>4</v>
      </c>
      <c r="F48" s="57">
        <v>5</v>
      </c>
      <c r="G48" s="57">
        <v>6</v>
      </c>
      <c r="H48" s="57">
        <v>7</v>
      </c>
      <c r="I48" s="57">
        <v>8</v>
      </c>
      <c r="J48" s="57">
        <v>9</v>
      </c>
      <c r="K48" s="57">
        <v>10</v>
      </c>
      <c r="L48" s="57">
        <v>11</v>
      </c>
    </row>
    <row r="49" spans="2:12" x14ac:dyDescent="0.25">
      <c r="B49" s="57">
        <v>1</v>
      </c>
      <c r="C49" s="59" t="s">
        <v>86</v>
      </c>
      <c r="D49" s="69"/>
      <c r="E49" s="69"/>
      <c r="F49" s="69"/>
      <c r="G49" s="69"/>
      <c r="H49" s="69"/>
      <c r="I49" s="69"/>
      <c r="J49" s="69"/>
      <c r="K49" s="69"/>
      <c r="L49" s="73"/>
    </row>
    <row r="50" spans="2:12" ht="60" x14ac:dyDescent="0.25">
      <c r="B50" s="57">
        <v>2</v>
      </c>
      <c r="C50" s="59" t="s">
        <v>52</v>
      </c>
      <c r="D50" s="66">
        <f>D49*54.45</f>
        <v>0</v>
      </c>
      <c r="E50" s="66">
        <f>E49*54.45</f>
        <v>0</v>
      </c>
      <c r="F50" s="66">
        <f>F49*54.45</f>
        <v>0</v>
      </c>
      <c r="G50" s="66">
        <f>G49*27.23</f>
        <v>0</v>
      </c>
      <c r="H50" s="66">
        <f>H49*27.23</f>
        <v>0</v>
      </c>
      <c r="I50" s="66">
        <f>I49*27.23</f>
        <v>0</v>
      </c>
      <c r="J50" s="66">
        <f>J49*27.23</f>
        <v>0</v>
      </c>
      <c r="K50" s="66">
        <f>K49*27.23</f>
        <v>0</v>
      </c>
      <c r="L50" s="60">
        <f>SUM(D50:K50)</f>
        <v>0</v>
      </c>
    </row>
    <row r="51" spans="2:12" ht="24" x14ac:dyDescent="0.25">
      <c r="B51" s="57">
        <v>3</v>
      </c>
      <c r="C51" s="59" t="s">
        <v>53</v>
      </c>
      <c r="D51" s="73"/>
      <c r="E51" s="73"/>
      <c r="F51" s="73"/>
      <c r="G51" s="73"/>
      <c r="H51" s="73"/>
      <c r="I51" s="73"/>
      <c r="J51" s="73"/>
      <c r="K51" s="73"/>
      <c r="L51" s="60">
        <f>ROUNDDOWN(L50*1%,2)</f>
        <v>0</v>
      </c>
    </row>
    <row r="52" spans="2:12" ht="24" x14ac:dyDescent="0.25">
      <c r="B52" s="57">
        <v>4</v>
      </c>
      <c r="C52" s="59" t="s">
        <v>18</v>
      </c>
      <c r="D52" s="73"/>
      <c r="E52" s="73"/>
      <c r="F52" s="73"/>
      <c r="G52" s="73"/>
      <c r="H52" s="73"/>
      <c r="I52" s="73"/>
      <c r="J52" s="73"/>
      <c r="K52" s="73"/>
      <c r="L52" s="60">
        <f>SUM(L50:L51)</f>
        <v>0</v>
      </c>
    </row>
    <row r="53" spans="2:12" x14ac:dyDescent="0.25">
      <c r="B53" s="1"/>
      <c r="C53" s="1"/>
      <c r="D53" s="1"/>
      <c r="E53" s="1"/>
      <c r="F53" s="1"/>
      <c r="G53" s="1"/>
      <c r="H53" s="1"/>
      <c r="J53" s="1"/>
      <c r="K53" s="1"/>
      <c r="L53" s="1"/>
    </row>
    <row r="54" spans="2:12" x14ac:dyDescent="0.25">
      <c r="B54" s="1"/>
      <c r="C54" s="10"/>
      <c r="D54" s="10"/>
      <c r="E54" s="10"/>
      <c r="F54" s="10"/>
      <c r="G54" s="10"/>
      <c r="H54" s="15" t="s">
        <v>19</v>
      </c>
      <c r="I54" s="65">
        <f>L52</f>
        <v>0</v>
      </c>
      <c r="J54" s="1"/>
      <c r="K54" s="1"/>
      <c r="L54" s="1"/>
    </row>
    <row r="55" spans="2:12" x14ac:dyDescent="0.25">
      <c r="B55" s="1"/>
      <c r="C55" s="1"/>
      <c r="D55" s="1"/>
      <c r="E55" s="1"/>
      <c r="F55" s="1"/>
      <c r="G55" s="1"/>
      <c r="H55" s="1"/>
      <c r="I55" s="1"/>
      <c r="J55" s="1"/>
      <c r="K55" s="1"/>
      <c r="L55" s="1"/>
    </row>
    <row r="56" spans="2:12" ht="15.75" x14ac:dyDescent="0.25">
      <c r="B56" s="8" t="s">
        <v>69</v>
      </c>
      <c r="J56" s="1"/>
      <c r="K56" s="1"/>
      <c r="L56" s="1"/>
    </row>
    <row r="57" spans="2:12" x14ac:dyDescent="0.25">
      <c r="B57" s="1"/>
      <c r="C57" s="1"/>
      <c r="D57" s="1"/>
      <c r="E57" s="1"/>
      <c r="F57" s="1"/>
      <c r="G57" s="1"/>
      <c r="H57" s="1"/>
      <c r="I57" s="1"/>
      <c r="J57" s="1"/>
      <c r="K57" s="1"/>
      <c r="L57" s="1"/>
    </row>
    <row r="58" spans="2:12" ht="24.75" customHeight="1" x14ac:dyDescent="0.25">
      <c r="B58" s="80" t="s">
        <v>3</v>
      </c>
      <c r="C58" s="81" t="s">
        <v>46</v>
      </c>
      <c r="D58" s="82"/>
      <c r="E58" s="82"/>
      <c r="F58" s="82"/>
      <c r="G58" s="82"/>
      <c r="H58" s="83" t="s">
        <v>2</v>
      </c>
      <c r="I58" s="83"/>
      <c r="J58" s="83"/>
      <c r="K58" s="83"/>
      <c r="L58" s="80" t="s">
        <v>4</v>
      </c>
    </row>
    <row r="59" spans="2:12" ht="18.75" customHeight="1" x14ac:dyDescent="0.25">
      <c r="B59" s="80"/>
      <c r="C59" s="81"/>
      <c r="D59" s="57" t="s">
        <v>5</v>
      </c>
      <c r="E59" s="57" t="s">
        <v>6</v>
      </c>
      <c r="F59" s="57" t="s">
        <v>7</v>
      </c>
      <c r="G59" s="57" t="s">
        <v>8</v>
      </c>
      <c r="H59" s="57" t="s">
        <v>9</v>
      </c>
      <c r="I59" s="57" t="s">
        <v>10</v>
      </c>
      <c r="J59" s="57" t="s">
        <v>11</v>
      </c>
      <c r="K59" s="57" t="s">
        <v>12</v>
      </c>
      <c r="L59" s="80"/>
    </row>
    <row r="60" spans="2:12" ht="18.75" customHeight="1" x14ac:dyDescent="0.25">
      <c r="B60" s="57">
        <v>1</v>
      </c>
      <c r="C60" s="57">
        <v>2</v>
      </c>
      <c r="D60" s="57">
        <v>3</v>
      </c>
      <c r="E60" s="57">
        <v>4</v>
      </c>
      <c r="F60" s="57">
        <v>5</v>
      </c>
      <c r="G60" s="57">
        <v>6</v>
      </c>
      <c r="H60" s="57">
        <v>7</v>
      </c>
      <c r="I60" s="57">
        <v>8</v>
      </c>
      <c r="J60" s="57">
        <v>9</v>
      </c>
      <c r="K60" s="57">
        <v>10</v>
      </c>
      <c r="L60" s="57">
        <v>11</v>
      </c>
    </row>
    <row r="61" spans="2:12" ht="87.75" x14ac:dyDescent="0.25">
      <c r="B61" s="57">
        <v>1</v>
      </c>
      <c r="C61" s="59" t="s">
        <v>88</v>
      </c>
      <c r="D61" s="75"/>
      <c r="E61" s="75"/>
      <c r="F61" s="75"/>
      <c r="G61" s="75"/>
      <c r="H61" s="75"/>
      <c r="I61" s="75"/>
      <c r="J61" s="75"/>
      <c r="K61" s="75"/>
      <c r="L61" s="73"/>
    </row>
    <row r="62" spans="2:12" ht="39.75" x14ac:dyDescent="0.25">
      <c r="B62" s="57">
        <v>2</v>
      </c>
      <c r="C62" s="59" t="s">
        <v>89</v>
      </c>
      <c r="D62" s="75"/>
      <c r="E62" s="75"/>
      <c r="F62" s="75"/>
      <c r="G62" s="75"/>
      <c r="H62" s="75"/>
      <c r="I62" s="75"/>
      <c r="J62" s="75"/>
      <c r="K62" s="75"/>
      <c r="L62" s="73"/>
    </row>
    <row r="63" spans="2:12" ht="63.75" x14ac:dyDescent="0.25">
      <c r="B63" s="57">
        <v>3</v>
      </c>
      <c r="C63" s="59" t="s">
        <v>90</v>
      </c>
      <c r="D63" s="72"/>
      <c r="E63" s="72"/>
      <c r="F63" s="72"/>
      <c r="G63" s="75"/>
      <c r="H63" s="72"/>
      <c r="I63" s="75"/>
      <c r="J63" s="75"/>
      <c r="K63" s="72"/>
      <c r="L63" s="73"/>
    </row>
    <row r="64" spans="2:12" ht="72" x14ac:dyDescent="0.25">
      <c r="B64" s="57">
        <v>4</v>
      </c>
      <c r="C64" s="59" t="s">
        <v>54</v>
      </c>
      <c r="D64" s="60">
        <f>D61*98.01</f>
        <v>0</v>
      </c>
      <c r="E64" s="60">
        <f>E61*98.01</f>
        <v>0</v>
      </c>
      <c r="F64" s="60">
        <f>F61*98.01</f>
        <v>0</v>
      </c>
      <c r="G64" s="74"/>
      <c r="H64" s="74"/>
      <c r="I64" s="74"/>
      <c r="J64" s="74"/>
      <c r="K64" s="74"/>
      <c r="L64" s="60">
        <f>D64+E64+F64</f>
        <v>0</v>
      </c>
    </row>
    <row r="65" spans="2:12" ht="72" x14ac:dyDescent="0.25">
      <c r="B65" s="57">
        <v>5</v>
      </c>
      <c r="C65" s="59" t="s">
        <v>91</v>
      </c>
      <c r="D65" s="74"/>
      <c r="E65" s="74"/>
      <c r="F65" s="74"/>
      <c r="G65" s="60">
        <f>G61*183.15</f>
        <v>0</v>
      </c>
      <c r="H65" s="60">
        <f>H61*235.62</f>
        <v>0</v>
      </c>
      <c r="I65" s="60">
        <f>I61*235.62</f>
        <v>0</v>
      </c>
      <c r="J65" s="60">
        <f>J61*326.7</f>
        <v>0</v>
      </c>
      <c r="K65" s="60">
        <f>K61*326.7</f>
        <v>0</v>
      </c>
      <c r="L65" s="60">
        <f>G65+H65+I65+J65+K65</f>
        <v>0</v>
      </c>
    </row>
    <row r="66" spans="2:12" ht="60" x14ac:dyDescent="0.25">
      <c r="B66" s="57">
        <v>6</v>
      </c>
      <c r="C66" s="59" t="s">
        <v>92</v>
      </c>
      <c r="D66" s="60">
        <f>D62*54.45</f>
        <v>0</v>
      </c>
      <c r="E66" s="60">
        <f>E62*54.45</f>
        <v>0</v>
      </c>
      <c r="F66" s="60">
        <f>F62*54.45</f>
        <v>0</v>
      </c>
      <c r="G66" s="60">
        <f>G62*27.23</f>
        <v>0</v>
      </c>
      <c r="H66" s="60">
        <f>H62*27.23</f>
        <v>0</v>
      </c>
      <c r="I66" s="60">
        <f>I62*27.23</f>
        <v>0</v>
      </c>
      <c r="J66" s="60">
        <f>J62*27.23</f>
        <v>0</v>
      </c>
      <c r="K66" s="60">
        <f>K62*27.23</f>
        <v>0</v>
      </c>
      <c r="L66" s="60">
        <f>D66+E66+F66+G66+H66+I66+J66+K66</f>
        <v>0</v>
      </c>
    </row>
    <row r="67" spans="2:12" ht="72" x14ac:dyDescent="0.25">
      <c r="B67" s="57">
        <v>7</v>
      </c>
      <c r="C67" s="59" t="s">
        <v>93</v>
      </c>
      <c r="D67" s="74"/>
      <c r="E67" s="74"/>
      <c r="F67" s="74"/>
      <c r="G67" s="60">
        <f>G63*24.75</f>
        <v>0</v>
      </c>
      <c r="H67" s="74"/>
      <c r="I67" s="60">
        <f>I63*24.75</f>
        <v>0</v>
      </c>
      <c r="J67" s="60">
        <f>J63*24.75</f>
        <v>0</v>
      </c>
      <c r="K67" s="74"/>
      <c r="L67" s="60">
        <f>G67+I67+J67</f>
        <v>0</v>
      </c>
    </row>
    <row r="68" spans="2:12" x14ac:dyDescent="0.25">
      <c r="B68" s="57">
        <v>8</v>
      </c>
      <c r="C68" s="59" t="s">
        <v>94</v>
      </c>
      <c r="D68" s="60">
        <f>D64+D66</f>
        <v>0</v>
      </c>
      <c r="E68" s="60">
        <f>E64+E66</f>
        <v>0</v>
      </c>
      <c r="F68" s="60">
        <f>F64+F66</f>
        <v>0</v>
      </c>
      <c r="G68" s="60">
        <f>G65+G66+G67</f>
        <v>0</v>
      </c>
      <c r="H68" s="60">
        <f>H65+H66</f>
        <v>0</v>
      </c>
      <c r="I68" s="60">
        <f>I65+I66+I67</f>
        <v>0</v>
      </c>
      <c r="J68" s="60">
        <f>J65+J66+J67</f>
        <v>0</v>
      </c>
      <c r="K68" s="60">
        <f>K65+K66</f>
        <v>0</v>
      </c>
      <c r="L68" s="60">
        <f>SUM(L64:L67)</f>
        <v>0</v>
      </c>
    </row>
    <row r="69" spans="2:12" ht="24" x14ac:dyDescent="0.25">
      <c r="B69" s="57">
        <v>9</v>
      </c>
      <c r="C69" s="59" t="s">
        <v>55</v>
      </c>
      <c r="D69" s="73"/>
      <c r="E69" s="73"/>
      <c r="F69" s="73"/>
      <c r="G69" s="73"/>
      <c r="H69" s="73"/>
      <c r="I69" s="73"/>
      <c r="J69" s="73"/>
      <c r="K69" s="73"/>
      <c r="L69" s="60">
        <f>ROUNDDOWN(L68*1%,2)</f>
        <v>0</v>
      </c>
    </row>
    <row r="70" spans="2:12" ht="24" x14ac:dyDescent="0.25">
      <c r="B70" s="57">
        <v>10</v>
      </c>
      <c r="C70" s="59" t="s">
        <v>56</v>
      </c>
      <c r="D70" s="73"/>
      <c r="E70" s="73"/>
      <c r="F70" s="73"/>
      <c r="G70" s="73"/>
      <c r="H70" s="73"/>
      <c r="I70" s="73"/>
      <c r="J70" s="73"/>
      <c r="K70" s="73"/>
      <c r="L70" s="60">
        <f>SUM(L68:L69)</f>
        <v>0</v>
      </c>
    </row>
    <row r="71" spans="2:12" x14ac:dyDescent="0.25">
      <c r="B71" s="1"/>
      <c r="C71" s="1"/>
      <c r="D71" s="1"/>
      <c r="E71" s="1"/>
      <c r="F71" s="1"/>
      <c r="G71" s="1"/>
      <c r="H71" s="1"/>
      <c r="I71" s="1"/>
      <c r="J71" s="1"/>
      <c r="K71" s="1"/>
      <c r="L71" s="1"/>
    </row>
    <row r="72" spans="2:12" x14ac:dyDescent="0.25">
      <c r="B72" s="9"/>
      <c r="C72" s="1"/>
      <c r="D72" s="1"/>
      <c r="E72" s="1"/>
      <c r="F72" s="1"/>
      <c r="G72" s="1"/>
      <c r="H72" s="1"/>
      <c r="I72" s="1"/>
      <c r="J72" s="1"/>
      <c r="K72" s="1"/>
      <c r="L72" s="1"/>
    </row>
    <row r="73" spans="2:12" ht="31.5" customHeight="1" x14ac:dyDescent="0.25">
      <c r="B73" s="16" t="s">
        <v>57</v>
      </c>
      <c r="C73" s="85" t="s">
        <v>95</v>
      </c>
      <c r="D73" s="86"/>
      <c r="E73" s="86"/>
      <c r="F73" s="86"/>
      <c r="G73" s="86"/>
      <c r="H73" s="86"/>
      <c r="I73" s="86"/>
      <c r="J73" s="86"/>
      <c r="K73" s="86"/>
      <c r="L73" s="87"/>
    </row>
    <row r="74" spans="2:12" ht="17.25" customHeight="1" x14ac:dyDescent="0.25">
      <c r="B74" s="16" t="s">
        <v>58</v>
      </c>
      <c r="C74" s="85" t="s">
        <v>96</v>
      </c>
      <c r="D74" s="86"/>
      <c r="E74" s="86"/>
      <c r="F74" s="86"/>
      <c r="G74" s="86"/>
      <c r="H74" s="86"/>
      <c r="I74" s="86"/>
      <c r="J74" s="86"/>
      <c r="K74" s="86"/>
      <c r="L74" s="87"/>
    </row>
    <row r="75" spans="2:12" ht="27" customHeight="1" x14ac:dyDescent="0.25">
      <c r="B75" s="16" t="s">
        <v>59</v>
      </c>
      <c r="C75" s="85" t="s">
        <v>97</v>
      </c>
      <c r="D75" s="86"/>
      <c r="E75" s="86"/>
      <c r="F75" s="86"/>
      <c r="G75" s="86"/>
      <c r="H75" s="86"/>
      <c r="I75" s="86"/>
      <c r="J75" s="86"/>
      <c r="K75" s="86"/>
      <c r="L75" s="87"/>
    </row>
    <row r="76" spans="2:12" x14ac:dyDescent="0.25">
      <c r="B76" s="1"/>
      <c r="C76" s="1"/>
      <c r="D76" s="1"/>
      <c r="E76" s="1"/>
      <c r="F76" s="1"/>
      <c r="G76" s="1"/>
      <c r="H76" s="1"/>
      <c r="I76" s="1"/>
      <c r="J76" s="1"/>
      <c r="K76" s="1"/>
      <c r="L76" s="1"/>
    </row>
    <row r="77" spans="2:12" ht="24.75" customHeight="1" x14ac:dyDescent="0.25">
      <c r="B77" s="1"/>
      <c r="C77" s="1"/>
      <c r="D77" s="1"/>
      <c r="E77" s="1"/>
      <c r="F77" s="1"/>
      <c r="G77" s="1"/>
      <c r="H77" s="1"/>
      <c r="I77" s="1"/>
      <c r="J77" s="1"/>
      <c r="K77" s="1"/>
      <c r="L77" s="1"/>
    </row>
    <row r="78" spans="2:12" ht="15.75" x14ac:dyDescent="0.25">
      <c r="B78" s="17" t="s">
        <v>20</v>
      </c>
      <c r="C78" s="1"/>
      <c r="D78" s="1"/>
      <c r="E78" s="1"/>
      <c r="F78" s="1"/>
      <c r="G78" s="1"/>
      <c r="H78" s="1"/>
      <c r="I78" s="1"/>
      <c r="J78" s="1"/>
      <c r="K78" s="1"/>
      <c r="L78" s="1"/>
    </row>
    <row r="79" spans="2:12" x14ac:dyDescent="0.25">
      <c r="B79" s="1"/>
      <c r="C79" s="1"/>
      <c r="D79" s="1"/>
      <c r="E79" s="1"/>
      <c r="F79" s="1"/>
      <c r="G79" s="1"/>
      <c r="H79" s="1"/>
      <c r="I79" s="1"/>
      <c r="J79" s="1"/>
      <c r="K79" s="1"/>
      <c r="L79" s="1"/>
    </row>
    <row r="80" spans="2:12" x14ac:dyDescent="0.25">
      <c r="B80" s="1"/>
      <c r="C80" s="1"/>
      <c r="D80" s="1"/>
      <c r="E80" s="1"/>
      <c r="F80" s="18" t="s">
        <v>64</v>
      </c>
      <c r="G80" s="63">
        <f>SUM(L35,L52,L70)</f>
        <v>0</v>
      </c>
      <c r="H80" s="1" t="s">
        <v>21</v>
      </c>
      <c r="I80" s="1"/>
      <c r="J80" s="1"/>
      <c r="K80" s="1"/>
      <c r="L80" s="1"/>
    </row>
    <row r="81" spans="2:12" x14ac:dyDescent="0.25">
      <c r="B81" s="1"/>
      <c r="C81" s="1"/>
      <c r="D81" s="1"/>
      <c r="E81" s="1"/>
      <c r="F81" s="1"/>
      <c r="G81" s="1"/>
      <c r="H81" s="1"/>
      <c r="I81" s="1"/>
      <c r="J81" s="1"/>
      <c r="K81" s="1"/>
      <c r="L81" s="1"/>
    </row>
    <row r="82" spans="2:12" x14ac:dyDescent="0.25">
      <c r="B82" s="1"/>
      <c r="C82" s="1"/>
      <c r="D82" s="19" t="s">
        <v>22</v>
      </c>
      <c r="E82" s="64"/>
      <c r="F82" s="1"/>
      <c r="G82" s="1"/>
      <c r="H82" s="1"/>
      <c r="I82" s="1"/>
      <c r="J82" s="1"/>
      <c r="K82" s="1"/>
      <c r="L82" s="1"/>
    </row>
    <row r="83" spans="2:12" x14ac:dyDescent="0.25">
      <c r="B83" s="1"/>
      <c r="C83" s="1"/>
      <c r="D83" s="19" t="s">
        <v>23</v>
      </c>
      <c r="E83" s="64"/>
      <c r="F83" s="1"/>
      <c r="G83" s="1"/>
      <c r="H83" s="1"/>
      <c r="I83" s="1"/>
      <c r="J83" s="1"/>
      <c r="K83" s="1"/>
      <c r="L83" s="1"/>
    </row>
    <row r="84" spans="2:12" x14ac:dyDescent="0.25">
      <c r="B84" s="1"/>
      <c r="C84" s="1"/>
      <c r="D84" s="1"/>
      <c r="E84" s="1"/>
      <c r="F84" s="1"/>
      <c r="G84" s="1"/>
      <c r="H84" s="1"/>
      <c r="I84" s="1"/>
      <c r="J84" s="1"/>
      <c r="K84" s="1"/>
      <c r="L84" s="1"/>
    </row>
    <row r="85" spans="2:12" x14ac:dyDescent="0.25">
      <c r="B85" s="1"/>
      <c r="C85" s="1"/>
      <c r="D85" s="1"/>
      <c r="E85" s="1"/>
      <c r="F85" s="1"/>
      <c r="G85" s="1"/>
      <c r="H85" s="1"/>
      <c r="I85" s="1"/>
      <c r="J85" s="1"/>
      <c r="K85" s="1"/>
      <c r="L85" s="1"/>
    </row>
    <row r="86" spans="2:12" x14ac:dyDescent="0.25">
      <c r="B86" s="1"/>
      <c r="C86" s="1"/>
      <c r="D86" s="1"/>
      <c r="E86" s="1"/>
      <c r="F86" s="1"/>
      <c r="G86" s="1"/>
      <c r="H86" s="1"/>
      <c r="I86" s="1"/>
      <c r="J86" s="1"/>
      <c r="K86" s="1"/>
      <c r="L86" s="1"/>
    </row>
    <row r="87" spans="2:12" x14ac:dyDescent="0.25">
      <c r="B87" s="1"/>
      <c r="C87" s="1"/>
      <c r="D87" s="1"/>
      <c r="E87" s="1"/>
      <c r="F87" s="1"/>
      <c r="G87" s="1"/>
      <c r="H87" s="1"/>
      <c r="I87" s="1"/>
      <c r="J87" s="1"/>
      <c r="K87" s="1"/>
      <c r="L87" s="1"/>
    </row>
    <row r="88" spans="2:12" x14ac:dyDescent="0.25">
      <c r="B88" s="1"/>
      <c r="C88" s="20"/>
      <c r="D88" s="1"/>
      <c r="E88" s="1"/>
      <c r="F88" s="1"/>
      <c r="G88" s="1"/>
      <c r="H88" s="1"/>
      <c r="I88" s="1"/>
      <c r="J88" s="1"/>
      <c r="K88" s="1"/>
      <c r="L88" s="1"/>
    </row>
    <row r="89" spans="2:12" x14ac:dyDescent="0.25">
      <c r="B89" s="1"/>
      <c r="C89" s="21" t="s">
        <v>24</v>
      </c>
      <c r="D89" s="1"/>
      <c r="E89" s="1"/>
      <c r="F89" s="1"/>
      <c r="G89" s="1"/>
      <c r="H89" s="1"/>
      <c r="I89" s="1"/>
      <c r="J89" s="1"/>
      <c r="K89" s="1"/>
      <c r="L89" s="1"/>
    </row>
    <row r="90" spans="2:12" x14ac:dyDescent="0.25">
      <c r="B90" s="1"/>
      <c r="C90" s="1"/>
      <c r="D90" s="1"/>
      <c r="E90" s="84" t="s">
        <v>25</v>
      </c>
      <c r="F90" s="84"/>
      <c r="G90" s="84"/>
      <c r="H90" s="1"/>
      <c r="I90" s="1"/>
      <c r="J90" s="1"/>
      <c r="K90" s="1"/>
      <c r="L90" s="1"/>
    </row>
    <row r="91" spans="2:12" ht="51" customHeight="1" x14ac:dyDescent="0.25">
      <c r="B91" s="1"/>
      <c r="C91" s="1"/>
      <c r="D91" s="79" t="s">
        <v>65</v>
      </c>
      <c r="E91" s="79"/>
      <c r="F91" s="79"/>
      <c r="G91" s="79"/>
      <c r="H91" s="79"/>
      <c r="I91" s="1"/>
      <c r="J91" s="1"/>
      <c r="K91" s="1"/>
      <c r="L91" s="1"/>
    </row>
    <row r="92" spans="2:12" x14ac:dyDescent="0.25">
      <c r="B92" s="1"/>
      <c r="C92" s="1"/>
      <c r="D92" s="1"/>
      <c r="E92" s="1"/>
      <c r="F92" s="1"/>
      <c r="G92" s="1"/>
      <c r="H92" s="1"/>
      <c r="I92" s="1"/>
      <c r="J92" s="1"/>
      <c r="K92" s="1"/>
      <c r="L92" s="1"/>
    </row>
    <row r="93" spans="2:12" x14ac:dyDescent="0.25">
      <c r="B93" s="1"/>
      <c r="C93" s="1"/>
      <c r="D93" s="1"/>
      <c r="E93" s="1"/>
      <c r="F93" s="1"/>
      <c r="G93" s="1"/>
      <c r="H93" s="1"/>
      <c r="I93" s="1"/>
      <c r="J93" s="1"/>
      <c r="K93" s="1"/>
      <c r="L93" s="1"/>
    </row>
    <row r="94" spans="2:12" x14ac:dyDescent="0.25">
      <c r="B94" s="1"/>
      <c r="C94" s="1"/>
      <c r="D94" s="1"/>
      <c r="E94" s="1"/>
      <c r="F94" s="1"/>
      <c r="G94" s="1"/>
      <c r="H94" s="1"/>
      <c r="I94" s="1"/>
      <c r="J94" s="1"/>
      <c r="K94" s="1"/>
      <c r="L94" s="1"/>
    </row>
    <row r="95" spans="2:12" x14ac:dyDescent="0.25">
      <c r="B95" s="1"/>
      <c r="C95" s="1"/>
      <c r="D95" s="1"/>
      <c r="E95" s="1"/>
      <c r="F95" s="1"/>
      <c r="G95" s="1"/>
      <c r="H95" s="1"/>
      <c r="I95" s="1"/>
      <c r="J95" s="1"/>
      <c r="K95" s="1"/>
      <c r="L95" s="1"/>
    </row>
    <row r="96" spans="2:12" ht="74.25" customHeight="1" x14ac:dyDescent="0.25">
      <c r="B96" s="1"/>
      <c r="C96" s="78" t="s">
        <v>66</v>
      </c>
      <c r="D96" s="78"/>
      <c r="E96" s="78"/>
      <c r="F96" s="78"/>
      <c r="G96" s="78"/>
      <c r="H96" s="78"/>
      <c r="I96" s="78"/>
      <c r="J96" s="78"/>
      <c r="K96" s="78"/>
      <c r="L96" s="78"/>
    </row>
    <row r="97" spans="2:12" x14ac:dyDescent="0.25">
      <c r="B97" s="1"/>
      <c r="C97" s="71"/>
      <c r="D97" s="71"/>
      <c r="E97" s="71"/>
      <c r="F97" s="71"/>
      <c r="G97" s="71"/>
      <c r="H97" s="1"/>
      <c r="I97" s="1"/>
      <c r="J97" s="1"/>
      <c r="K97" s="1"/>
      <c r="L97" s="1"/>
    </row>
    <row r="98" spans="2:12" customFormat="1" x14ac:dyDescent="0.25">
      <c r="C98" s="71"/>
      <c r="D98" s="71"/>
      <c r="E98" s="71"/>
      <c r="F98" s="71"/>
      <c r="G98" s="71"/>
    </row>
    <row r="99" spans="2:12" customFormat="1" x14ac:dyDescent="0.25"/>
    <row r="100" spans="2:12" customFormat="1" x14ac:dyDescent="0.25"/>
    <row r="101" spans="2:12" customFormat="1" x14ac:dyDescent="0.25"/>
    <row r="102" spans="2:12" customFormat="1" x14ac:dyDescent="0.25"/>
    <row r="103" spans="2:12" customFormat="1" x14ac:dyDescent="0.25"/>
    <row r="104" spans="2:12" customFormat="1" x14ac:dyDescent="0.25"/>
    <row r="105" spans="2:12" customFormat="1" x14ac:dyDescent="0.25"/>
    <row r="106" spans="2:12" customFormat="1" x14ac:dyDescent="0.25"/>
    <row r="107" spans="2:12" customFormat="1" x14ac:dyDescent="0.25"/>
    <row r="108" spans="2:12" customFormat="1" x14ac:dyDescent="0.25"/>
    <row r="109" spans="2:12" customFormat="1" x14ac:dyDescent="0.25"/>
    <row r="110" spans="2:12" customFormat="1" x14ac:dyDescent="0.25"/>
    <row r="111" spans="2:12" customFormat="1" x14ac:dyDescent="0.25"/>
    <row r="112" spans="2: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sheetData>
  <protectedRanges>
    <protectedRange sqref="D58:G58" name="Rozstęp25"/>
    <protectedRange sqref="D46:G46" name="Rozstęp23"/>
    <protectedRange sqref="B12:F12" name="Rozstęp3"/>
    <protectedRange sqref="F2" name="Rozstęp1"/>
    <protectedRange sqref="F4:J4" name="Rozstęp2"/>
    <protectedRange sqref="D18:G18" name="Rozstęp4"/>
    <protectedRange sqref="H28:I28 H30:I30 H32:I32" name="Rozstęp17_1"/>
    <protectedRange sqref="J26" name="Rozstęp15_1"/>
    <protectedRange sqref="G26" name="Rozstęp14_1"/>
    <protectedRange sqref="D25" name="Rozstęp13_1"/>
    <protectedRange sqref="D21:K24" name="Rozstęp7_1"/>
    <protectedRange sqref="D49:K50" name="Rozstęp26"/>
    <protectedRange sqref="D66:K66" name="Rozstęp33_5"/>
    <protectedRange sqref="D64:F64 G65:K65" name="Rozstęp31_5"/>
    <protectedRange sqref="D61:K63" name="Rozstęp28_4"/>
    <protectedRange sqref="G67:K67" name="Rozstęp34_4"/>
  </protectedRanges>
  <mergeCells count="29">
    <mergeCell ref="F2:L2"/>
    <mergeCell ref="F4:J4"/>
    <mergeCell ref="B9:L9"/>
    <mergeCell ref="B12:F12"/>
    <mergeCell ref="B18:B19"/>
    <mergeCell ref="C18:C19"/>
    <mergeCell ref="D18:G18"/>
    <mergeCell ref="H18:K18"/>
    <mergeCell ref="L18:L19"/>
    <mergeCell ref="B46:B47"/>
    <mergeCell ref="C46:C47"/>
    <mergeCell ref="D46:G46"/>
    <mergeCell ref="C39:L39"/>
    <mergeCell ref="C40:L40"/>
    <mergeCell ref="C41:L41"/>
    <mergeCell ref="C42:L42"/>
    <mergeCell ref="H46:K46"/>
    <mergeCell ref="L46:L47"/>
    <mergeCell ref="C96:L96"/>
    <mergeCell ref="D91:H91"/>
    <mergeCell ref="B58:B59"/>
    <mergeCell ref="C58:C59"/>
    <mergeCell ref="D58:G58"/>
    <mergeCell ref="H58:K58"/>
    <mergeCell ref="E90:G90"/>
    <mergeCell ref="C73:L73"/>
    <mergeCell ref="C74:L74"/>
    <mergeCell ref="C75:L75"/>
    <mergeCell ref="L58:L59"/>
  </mergeCells>
  <dataValidations count="1">
    <dataValidation type="date" operator="greaterThan" allowBlank="1" showInputMessage="1" showErrorMessage="1" sqref="C88" xr:uid="{A4ED85C2-150D-45C0-B181-5D7F504F77D7}">
      <formula1>44927</formula1>
    </dataValidation>
  </dataValidations>
  <pageMargins left="0.7" right="0.7" top="0.75" bottom="0.75" header="0.3" footer="0.3"/>
  <pageSetup paperSize="9" scale="55" fitToHeight="0" orientation="landscape" r:id="rId1"/>
  <rowBreaks count="1" manualBreakCount="1">
    <brk id="54" max="16383" man="1"/>
  </rowBreaks>
  <extLst>
    <ext xmlns:x14="http://schemas.microsoft.com/office/spreadsheetml/2009/9/main" uri="{CCE6A557-97BC-4b89-ADB6-D9C93CAAB3DF}">
      <x14:dataValidations xmlns:xm="http://schemas.microsoft.com/office/excel/2006/main" count="5">
        <x14:dataValidation type="list" allowBlank="1" showInputMessage="1" showErrorMessage="1" errorTitle="Uwaga" error="Należy wybrać właściwy z listy rozwijanej" promptTitle="Uwaga" prompt="Należy wybrać właściwy wiersz z listy rozwijanej" xr:uid="{157B9D57-9001-401B-9323-767CA460206C}">
          <x14:formula1>
            <xm:f>Arkusz2!$B$1:$B$2</xm:f>
          </x14:formula1>
          <xm:sqref>D18:G18 D46:G46 D58:G58</xm:sqref>
        </x14:dataValidation>
        <x14:dataValidation type="list" allowBlank="1" showInputMessage="1" showErrorMessage="1" errorTitle="Uwaga" error="Wpisz właściwe lub wybierz z listy" promptTitle="Uwaga" prompt="Wybierz z listy rozwijanej" xr:uid="{7C4EAEA7-DB83-44AB-88BC-4C59EEA4CED2}">
          <x14:formula1>
            <xm:f>Arkusz2!$A$1:$A$2</xm:f>
          </x14:formula1>
          <xm:sqref>B12:F12</xm:sqref>
        </x14:dataValidation>
        <x14:dataValidation type="custom" allowBlank="1" showInputMessage="1" showErrorMessage="1" error="Kwota nie może być wyższa od iloczynu liczby uczniów oraz kwoty na ucznia" xr:uid="{858F33A4-15B3-454A-9203-B8952BA2A395}">
          <x14:formula1>
            <xm:f>D25&lt;=Arkusz2!C34</xm:f>
          </x14:formula1>
          <xm:sqref>D25:K32</xm:sqref>
        </x14:dataValidation>
        <x14:dataValidation type="custom" allowBlank="1" showInputMessage="1" showErrorMessage="1" error="Kwota nie może być wyższa od iloczynu liczby uczniów oraz kwoty na ucznia" xr:uid="{4A949806-3BE0-4600-8A57-F584E1ECEABE}">
          <x14:formula1>
            <xm:f>D50&lt;=Arkusz2!C44</xm:f>
          </x14:formula1>
          <xm:sqref>D50:K50</xm:sqref>
        </x14:dataValidation>
        <x14:dataValidation type="custom" allowBlank="1" showInputMessage="1" showErrorMessage="1" error="Kwota nie może być wyższa od iloczynu liczby uczniów oraz kwoty na ucznia" xr:uid="{D6158ABD-7FD4-44CD-997A-418C59EA5B01}">
          <x14:formula1>
            <xm:f>D64&lt;=Arkusz2!C49</xm:f>
          </x14:formula1>
          <xm:sqref>D64:K67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2"/>
  <sheetViews>
    <sheetView workbookViewId="0">
      <selection activeCell="B4" sqref="B4"/>
    </sheetView>
  </sheetViews>
  <sheetFormatPr defaultRowHeight="15" x14ac:dyDescent="0.25"/>
  <cols>
    <col min="1" max="1" width="31.5703125" style="22" customWidth="1"/>
    <col min="2" max="2" width="35.42578125" style="22" customWidth="1"/>
    <col min="3" max="16384" width="9.140625" style="22"/>
  </cols>
  <sheetData>
    <row r="1" spans="1:19" x14ac:dyDescent="0.25">
      <c r="A1" s="22" t="s">
        <v>26</v>
      </c>
      <c r="B1" s="22" t="s">
        <v>47</v>
      </c>
    </row>
    <row r="2" spans="1:19" x14ac:dyDescent="0.25">
      <c r="A2" s="22" t="s">
        <v>27</v>
      </c>
      <c r="B2" s="22" t="s">
        <v>48</v>
      </c>
    </row>
    <row r="6" spans="1:19" x14ac:dyDescent="0.25">
      <c r="B6" s="23" t="s">
        <v>67</v>
      </c>
      <c r="C6" s="24">
        <v>98.01</v>
      </c>
      <c r="D6" s="24">
        <v>98.01</v>
      </c>
      <c r="E6" s="24">
        <v>98.01</v>
      </c>
      <c r="F6" s="24">
        <v>183.15</v>
      </c>
      <c r="G6" s="24">
        <v>235.62</v>
      </c>
      <c r="H6" s="24">
        <v>235.62</v>
      </c>
      <c r="I6" s="24">
        <v>326.7</v>
      </c>
      <c r="J6" s="24">
        <v>326.7</v>
      </c>
      <c r="K6" s="25">
        <v>54.45</v>
      </c>
      <c r="L6" s="25">
        <v>54.45</v>
      </c>
      <c r="M6" s="25">
        <v>54.45</v>
      </c>
      <c r="N6" s="25">
        <v>27.23</v>
      </c>
      <c r="O6" s="25">
        <v>27.23</v>
      </c>
      <c r="P6" s="25">
        <v>27.23</v>
      </c>
      <c r="Q6" s="25">
        <v>27.23</v>
      </c>
      <c r="R6" s="25">
        <v>27.23</v>
      </c>
      <c r="S6" s="26">
        <v>24.75</v>
      </c>
    </row>
    <row r="7" spans="1:19" ht="36" x14ac:dyDescent="0.25">
      <c r="B7" s="23"/>
      <c r="C7" s="27" t="s">
        <v>5</v>
      </c>
      <c r="D7" s="28" t="s">
        <v>6</v>
      </c>
      <c r="E7" s="28" t="s">
        <v>7</v>
      </c>
      <c r="F7" s="28" t="s">
        <v>8</v>
      </c>
      <c r="G7" s="28" t="s">
        <v>9</v>
      </c>
      <c r="H7" s="28" t="s">
        <v>10</v>
      </c>
      <c r="I7" s="28" t="s">
        <v>11</v>
      </c>
      <c r="J7" s="28" t="s">
        <v>28</v>
      </c>
      <c r="K7" s="29" t="s">
        <v>5</v>
      </c>
      <c r="L7" s="30" t="s">
        <v>6</v>
      </c>
      <c r="M7" s="30" t="s">
        <v>7</v>
      </c>
      <c r="N7" s="30" t="s">
        <v>8</v>
      </c>
      <c r="O7" s="30" t="s">
        <v>9</v>
      </c>
      <c r="P7" s="30" t="s">
        <v>10</v>
      </c>
      <c r="Q7" s="30" t="s">
        <v>11</v>
      </c>
      <c r="R7" s="30" t="s">
        <v>28</v>
      </c>
      <c r="S7" s="31" t="s">
        <v>29</v>
      </c>
    </row>
    <row r="8" spans="1:19" ht="15.75" thickBot="1" x14ac:dyDescent="0.3">
      <c r="B8" s="23"/>
      <c r="C8" s="32" t="s">
        <v>30</v>
      </c>
      <c r="D8" s="32" t="s">
        <v>30</v>
      </c>
      <c r="E8" s="32" t="s">
        <v>30</v>
      </c>
      <c r="F8" s="32" t="s">
        <v>30</v>
      </c>
      <c r="G8" s="32" t="s">
        <v>30</v>
      </c>
      <c r="H8" s="32" t="s">
        <v>30</v>
      </c>
      <c r="I8" s="32" t="s">
        <v>30</v>
      </c>
      <c r="J8" s="32" t="s">
        <v>30</v>
      </c>
      <c r="K8" s="33" t="s">
        <v>31</v>
      </c>
      <c r="L8" s="33" t="s">
        <v>31</v>
      </c>
      <c r="M8" s="33" t="s">
        <v>31</v>
      </c>
      <c r="N8" s="33" t="s">
        <v>31</v>
      </c>
      <c r="O8" s="33" t="s">
        <v>31</v>
      </c>
      <c r="P8" s="33" t="s">
        <v>31</v>
      </c>
      <c r="Q8" s="33" t="s">
        <v>31</v>
      </c>
      <c r="R8" s="33" t="s">
        <v>31</v>
      </c>
      <c r="S8" s="34" t="s">
        <v>32</v>
      </c>
    </row>
    <row r="9" spans="1:19" x14ac:dyDescent="0.25">
      <c r="A9" s="100" t="s">
        <v>33</v>
      </c>
      <c r="B9" s="35" t="s">
        <v>34</v>
      </c>
      <c r="C9" s="36">
        <v>2.8</v>
      </c>
      <c r="D9" s="36">
        <v>2.8</v>
      </c>
      <c r="E9" s="36">
        <v>2.8</v>
      </c>
      <c r="F9" s="36">
        <v>2.1</v>
      </c>
      <c r="G9" s="36">
        <v>2.1</v>
      </c>
      <c r="H9" s="36">
        <v>2.1</v>
      </c>
      <c r="I9" s="36">
        <v>2.1</v>
      </c>
      <c r="J9" s="36">
        <v>2.1</v>
      </c>
      <c r="K9" s="37">
        <v>2.5</v>
      </c>
      <c r="L9" s="37">
        <v>2.5</v>
      </c>
      <c r="M9" s="37">
        <v>2.5</v>
      </c>
      <c r="N9" s="37">
        <v>2.5</v>
      </c>
      <c r="O9" s="37">
        <v>2.5</v>
      </c>
      <c r="P9" s="37">
        <v>2.5</v>
      </c>
      <c r="Q9" s="37">
        <v>2.5</v>
      </c>
      <c r="R9" s="37">
        <v>2.5</v>
      </c>
      <c r="S9" s="38">
        <v>2.1</v>
      </c>
    </row>
    <row r="10" spans="1:19" x14ac:dyDescent="0.25">
      <c r="A10" s="100"/>
      <c r="B10" s="39" t="s">
        <v>35</v>
      </c>
      <c r="C10" s="40">
        <v>2</v>
      </c>
      <c r="D10" s="40">
        <v>2</v>
      </c>
      <c r="E10" s="40">
        <v>2</v>
      </c>
      <c r="F10" s="40">
        <v>2</v>
      </c>
      <c r="G10" s="40">
        <v>2</v>
      </c>
      <c r="H10" s="40">
        <v>2</v>
      </c>
      <c r="I10" s="40">
        <v>2</v>
      </c>
      <c r="J10" s="40">
        <v>2</v>
      </c>
      <c r="K10" s="41">
        <v>2.8</v>
      </c>
      <c r="L10" s="41">
        <v>2.8</v>
      </c>
      <c r="M10" s="41">
        <v>2.8</v>
      </c>
      <c r="N10" s="41">
        <v>2.8</v>
      </c>
      <c r="O10" s="41">
        <v>2.8</v>
      </c>
      <c r="P10" s="41">
        <v>2.8</v>
      </c>
      <c r="Q10" s="41">
        <v>2.8</v>
      </c>
      <c r="R10" s="41">
        <v>2.8</v>
      </c>
      <c r="S10" s="42">
        <v>1</v>
      </c>
    </row>
    <row r="11" spans="1:19" x14ac:dyDescent="0.25">
      <c r="A11" s="100"/>
      <c r="B11" s="39" t="s">
        <v>36</v>
      </c>
      <c r="C11" s="40">
        <v>2.8</v>
      </c>
      <c r="D11" s="40">
        <v>2.8</v>
      </c>
      <c r="E11" s="40">
        <v>2.8</v>
      </c>
      <c r="F11" s="40">
        <v>2.1</v>
      </c>
      <c r="G11" s="40">
        <v>2.1</v>
      </c>
      <c r="H11" s="40">
        <v>2.1</v>
      </c>
      <c r="I11" s="40">
        <v>2.1</v>
      </c>
      <c r="J11" s="40">
        <v>2.1</v>
      </c>
      <c r="K11" s="41">
        <v>2.8</v>
      </c>
      <c r="L11" s="41">
        <v>2.8</v>
      </c>
      <c r="M11" s="41">
        <v>2.8</v>
      </c>
      <c r="N11" s="41">
        <v>2.8</v>
      </c>
      <c r="O11" s="41">
        <v>2.8</v>
      </c>
      <c r="P11" s="41">
        <v>2.8</v>
      </c>
      <c r="Q11" s="41">
        <v>2.8</v>
      </c>
      <c r="R11" s="41">
        <v>2.8</v>
      </c>
      <c r="S11" s="42">
        <v>2.1</v>
      </c>
    </row>
    <row r="12" spans="1:19" x14ac:dyDescent="0.25">
      <c r="A12" s="100"/>
      <c r="B12" s="39" t="s">
        <v>37</v>
      </c>
      <c r="C12" s="40">
        <v>2.8</v>
      </c>
      <c r="D12" s="40">
        <v>2.8</v>
      </c>
      <c r="E12" s="40">
        <v>2.8</v>
      </c>
      <c r="F12" s="40">
        <v>2.1</v>
      </c>
      <c r="G12" s="40">
        <v>2.1</v>
      </c>
      <c r="H12" s="40">
        <v>2.1</v>
      </c>
      <c r="I12" s="40">
        <v>2.1</v>
      </c>
      <c r="J12" s="40">
        <v>2.1</v>
      </c>
      <c r="K12" s="41">
        <v>2.5</v>
      </c>
      <c r="L12" s="41">
        <v>2.5</v>
      </c>
      <c r="M12" s="41">
        <v>2.5</v>
      </c>
      <c r="N12" s="41">
        <v>2.5</v>
      </c>
      <c r="O12" s="41">
        <v>2.5</v>
      </c>
      <c r="P12" s="41">
        <v>2.5</v>
      </c>
      <c r="Q12" s="41">
        <v>2.5</v>
      </c>
      <c r="R12" s="41">
        <v>2.5</v>
      </c>
      <c r="S12" s="42">
        <v>2.1</v>
      </c>
    </row>
    <row r="13" spans="1:19" x14ac:dyDescent="0.25">
      <c r="A13" s="100"/>
      <c r="B13" s="39" t="s">
        <v>38</v>
      </c>
      <c r="C13" s="40">
        <v>2.8</v>
      </c>
      <c r="D13" s="40">
        <v>2.8</v>
      </c>
      <c r="E13" s="40">
        <v>2.8</v>
      </c>
      <c r="F13" s="40">
        <v>2.1</v>
      </c>
      <c r="G13" s="40">
        <v>2.1</v>
      </c>
      <c r="H13" s="40">
        <v>2.1</v>
      </c>
      <c r="I13" s="40">
        <v>2.1</v>
      </c>
      <c r="J13" s="40">
        <v>2.1</v>
      </c>
      <c r="K13" s="41">
        <v>2.6</v>
      </c>
      <c r="L13" s="41">
        <v>2.6</v>
      </c>
      <c r="M13" s="41">
        <v>2.6</v>
      </c>
      <c r="N13" s="41">
        <v>2.6</v>
      </c>
      <c r="O13" s="41">
        <v>2.6</v>
      </c>
      <c r="P13" s="41">
        <v>2.6</v>
      </c>
      <c r="Q13" s="41">
        <v>2.6</v>
      </c>
      <c r="R13" s="41">
        <v>2.6</v>
      </c>
      <c r="S13" s="42">
        <v>2.1</v>
      </c>
    </row>
    <row r="14" spans="1:19" x14ac:dyDescent="0.25">
      <c r="A14" s="100"/>
      <c r="B14" s="39" t="s">
        <v>39</v>
      </c>
      <c r="C14" s="40">
        <v>2.1</v>
      </c>
      <c r="D14" s="40">
        <v>2.1</v>
      </c>
      <c r="E14" s="40">
        <v>2.1</v>
      </c>
      <c r="F14" s="40">
        <v>2.1</v>
      </c>
      <c r="G14" s="40">
        <v>2.1</v>
      </c>
      <c r="H14" s="40">
        <v>2.1</v>
      </c>
      <c r="I14" s="40">
        <v>2.1</v>
      </c>
      <c r="J14" s="40">
        <v>2.1</v>
      </c>
      <c r="K14" s="41">
        <v>2.5</v>
      </c>
      <c r="L14" s="41">
        <v>2.5</v>
      </c>
      <c r="M14" s="41">
        <v>2.5</v>
      </c>
      <c r="N14" s="41">
        <v>2.5</v>
      </c>
      <c r="O14" s="41">
        <v>2.5</v>
      </c>
      <c r="P14" s="41">
        <v>2.5</v>
      </c>
      <c r="Q14" s="41">
        <v>2.5</v>
      </c>
      <c r="R14" s="41">
        <v>2.5</v>
      </c>
      <c r="S14" s="42">
        <v>2.1</v>
      </c>
    </row>
    <row r="15" spans="1:19" x14ac:dyDescent="0.25">
      <c r="A15" s="100"/>
      <c r="B15" s="39" t="s">
        <v>40</v>
      </c>
      <c r="C15" s="40">
        <v>8</v>
      </c>
      <c r="D15" s="40">
        <v>8</v>
      </c>
      <c r="E15" s="40">
        <v>8</v>
      </c>
      <c r="F15" s="40">
        <v>8</v>
      </c>
      <c r="G15" s="40">
        <v>8</v>
      </c>
      <c r="H15" s="40">
        <v>8</v>
      </c>
      <c r="I15" s="40">
        <v>8</v>
      </c>
      <c r="J15" s="40">
        <v>8</v>
      </c>
      <c r="K15" s="41">
        <v>8</v>
      </c>
      <c r="L15" s="41">
        <v>8</v>
      </c>
      <c r="M15" s="41">
        <v>8</v>
      </c>
      <c r="N15" s="41">
        <v>8</v>
      </c>
      <c r="O15" s="41">
        <v>8</v>
      </c>
      <c r="P15" s="41">
        <v>8</v>
      </c>
      <c r="Q15" s="41">
        <v>8</v>
      </c>
      <c r="R15" s="41">
        <v>8</v>
      </c>
      <c r="S15" s="42">
        <v>8</v>
      </c>
    </row>
    <row r="16" spans="1:19" x14ac:dyDescent="0.25">
      <c r="A16" s="100"/>
      <c r="B16" s="39" t="s">
        <v>41</v>
      </c>
      <c r="C16" s="40">
        <v>2.6</v>
      </c>
      <c r="D16" s="40">
        <v>2.6</v>
      </c>
      <c r="E16" s="40">
        <v>2.6</v>
      </c>
      <c r="F16" s="40">
        <v>2.6</v>
      </c>
      <c r="G16" s="40">
        <v>2.6</v>
      </c>
      <c r="H16" s="40">
        <v>2.6</v>
      </c>
      <c r="I16" s="40">
        <v>2.6</v>
      </c>
      <c r="J16" s="40">
        <v>2.6</v>
      </c>
      <c r="K16" s="41">
        <v>2.8</v>
      </c>
      <c r="L16" s="41">
        <v>2.8</v>
      </c>
      <c r="M16" s="41">
        <v>2.8</v>
      </c>
      <c r="N16" s="41">
        <v>2.8</v>
      </c>
      <c r="O16" s="41">
        <v>2.8</v>
      </c>
      <c r="P16" s="41">
        <v>2.8</v>
      </c>
      <c r="Q16" s="41">
        <v>2.8</v>
      </c>
      <c r="R16" s="41">
        <v>2.8</v>
      </c>
      <c r="S16" s="42">
        <v>2.6</v>
      </c>
    </row>
    <row r="17" spans="1:19" ht="15.75" thickBot="1" x14ac:dyDescent="0.3">
      <c r="A17" s="100"/>
      <c r="B17" s="43" t="s">
        <v>42</v>
      </c>
      <c r="C17" s="44">
        <v>20</v>
      </c>
      <c r="D17" s="44">
        <v>20</v>
      </c>
      <c r="E17" s="44">
        <v>20</v>
      </c>
      <c r="F17" s="44">
        <v>20</v>
      </c>
      <c r="G17" s="44">
        <v>20</v>
      </c>
      <c r="H17" s="44">
        <v>20</v>
      </c>
      <c r="I17" s="44">
        <v>20</v>
      </c>
      <c r="J17" s="44">
        <v>20</v>
      </c>
      <c r="K17" s="45">
        <v>20</v>
      </c>
      <c r="L17" s="45">
        <v>20</v>
      </c>
      <c r="M17" s="45">
        <v>20</v>
      </c>
      <c r="N17" s="45">
        <v>20</v>
      </c>
      <c r="O17" s="45">
        <v>20</v>
      </c>
      <c r="P17" s="45">
        <v>20</v>
      </c>
      <c r="Q17" s="45">
        <v>20</v>
      </c>
      <c r="R17" s="45">
        <v>20</v>
      </c>
      <c r="S17" s="46">
        <v>20</v>
      </c>
    </row>
    <row r="18" spans="1:19" x14ac:dyDescent="0.25">
      <c r="A18" s="100" t="s">
        <v>43</v>
      </c>
      <c r="B18" s="47" t="s">
        <v>34</v>
      </c>
      <c r="C18" s="48">
        <f>ROUND(C$6*C9,2)</f>
        <v>274.43</v>
      </c>
      <c r="D18" s="48">
        <f t="shared" ref="D18:S26" si="0">ROUND(D$6*D9,2)</f>
        <v>274.43</v>
      </c>
      <c r="E18" s="48">
        <f t="shared" si="0"/>
        <v>274.43</v>
      </c>
      <c r="F18" s="48">
        <f t="shared" si="0"/>
        <v>384.62</v>
      </c>
      <c r="G18" s="48">
        <f t="shared" si="0"/>
        <v>494.8</v>
      </c>
      <c r="H18" s="48">
        <f t="shared" si="0"/>
        <v>494.8</v>
      </c>
      <c r="I18" s="48">
        <f t="shared" si="0"/>
        <v>686.07</v>
      </c>
      <c r="J18" s="48">
        <f t="shared" si="0"/>
        <v>686.07</v>
      </c>
      <c r="K18" s="49">
        <f t="shared" si="0"/>
        <v>136.13</v>
      </c>
      <c r="L18" s="49">
        <f t="shared" si="0"/>
        <v>136.13</v>
      </c>
      <c r="M18" s="49">
        <f t="shared" si="0"/>
        <v>136.13</v>
      </c>
      <c r="N18" s="49">
        <f t="shared" si="0"/>
        <v>68.08</v>
      </c>
      <c r="O18" s="49">
        <f t="shared" si="0"/>
        <v>68.08</v>
      </c>
      <c r="P18" s="49">
        <f t="shared" si="0"/>
        <v>68.08</v>
      </c>
      <c r="Q18" s="49">
        <f t="shared" si="0"/>
        <v>68.08</v>
      </c>
      <c r="R18" s="49">
        <f t="shared" si="0"/>
        <v>68.08</v>
      </c>
      <c r="S18" s="50">
        <f t="shared" si="0"/>
        <v>51.98</v>
      </c>
    </row>
    <row r="19" spans="1:19" x14ac:dyDescent="0.25">
      <c r="A19" s="100"/>
      <c r="B19" s="51" t="s">
        <v>35</v>
      </c>
      <c r="C19" s="24">
        <f t="shared" ref="C19:R26" si="1">ROUND(C$6*C10,2)</f>
        <v>196.02</v>
      </c>
      <c r="D19" s="24">
        <f t="shared" si="1"/>
        <v>196.02</v>
      </c>
      <c r="E19" s="24">
        <f t="shared" si="1"/>
        <v>196.02</v>
      </c>
      <c r="F19" s="24">
        <f t="shared" si="1"/>
        <v>366.3</v>
      </c>
      <c r="G19" s="24">
        <f t="shared" si="1"/>
        <v>471.24</v>
      </c>
      <c r="H19" s="24">
        <f t="shared" si="1"/>
        <v>471.24</v>
      </c>
      <c r="I19" s="24">
        <f t="shared" si="1"/>
        <v>653.4</v>
      </c>
      <c r="J19" s="24">
        <f t="shared" si="1"/>
        <v>653.4</v>
      </c>
      <c r="K19" s="25">
        <f t="shared" si="1"/>
        <v>152.46</v>
      </c>
      <c r="L19" s="25">
        <f t="shared" si="1"/>
        <v>152.46</v>
      </c>
      <c r="M19" s="25">
        <f t="shared" si="1"/>
        <v>152.46</v>
      </c>
      <c r="N19" s="25">
        <f t="shared" si="1"/>
        <v>76.239999999999995</v>
      </c>
      <c r="O19" s="25">
        <f t="shared" si="1"/>
        <v>76.239999999999995</v>
      </c>
      <c r="P19" s="25">
        <f t="shared" si="1"/>
        <v>76.239999999999995</v>
      </c>
      <c r="Q19" s="25">
        <f t="shared" si="1"/>
        <v>76.239999999999995</v>
      </c>
      <c r="R19" s="25">
        <f t="shared" si="1"/>
        <v>76.239999999999995</v>
      </c>
      <c r="S19" s="52">
        <f t="shared" si="0"/>
        <v>24.75</v>
      </c>
    </row>
    <row r="20" spans="1:19" x14ac:dyDescent="0.25">
      <c r="A20" s="100"/>
      <c r="B20" s="51" t="s">
        <v>36</v>
      </c>
      <c r="C20" s="24">
        <f t="shared" si="1"/>
        <v>274.43</v>
      </c>
      <c r="D20" s="24">
        <f t="shared" si="0"/>
        <v>274.43</v>
      </c>
      <c r="E20" s="24">
        <f t="shared" si="0"/>
        <v>274.43</v>
      </c>
      <c r="F20" s="24">
        <f t="shared" si="0"/>
        <v>384.62</v>
      </c>
      <c r="G20" s="24">
        <f t="shared" si="0"/>
        <v>494.8</v>
      </c>
      <c r="H20" s="24">
        <f t="shared" si="0"/>
        <v>494.8</v>
      </c>
      <c r="I20" s="24">
        <f t="shared" si="0"/>
        <v>686.07</v>
      </c>
      <c r="J20" s="24">
        <f t="shared" si="0"/>
        <v>686.07</v>
      </c>
      <c r="K20" s="25">
        <f t="shared" si="0"/>
        <v>152.46</v>
      </c>
      <c r="L20" s="25">
        <f t="shared" si="0"/>
        <v>152.46</v>
      </c>
      <c r="M20" s="25">
        <f t="shared" si="0"/>
        <v>152.46</v>
      </c>
      <c r="N20" s="25">
        <f t="shared" si="0"/>
        <v>76.239999999999995</v>
      </c>
      <c r="O20" s="25">
        <f t="shared" si="0"/>
        <v>76.239999999999995</v>
      </c>
      <c r="P20" s="25">
        <f t="shared" si="0"/>
        <v>76.239999999999995</v>
      </c>
      <c r="Q20" s="25">
        <f t="shared" si="0"/>
        <v>76.239999999999995</v>
      </c>
      <c r="R20" s="25">
        <f t="shared" si="0"/>
        <v>76.239999999999995</v>
      </c>
      <c r="S20" s="52">
        <f t="shared" si="0"/>
        <v>51.98</v>
      </c>
    </row>
    <row r="21" spans="1:19" x14ac:dyDescent="0.25">
      <c r="A21" s="100"/>
      <c r="B21" s="51" t="s">
        <v>37</v>
      </c>
      <c r="C21" s="24">
        <f t="shared" si="1"/>
        <v>274.43</v>
      </c>
      <c r="D21" s="24">
        <f t="shared" si="0"/>
        <v>274.43</v>
      </c>
      <c r="E21" s="24">
        <f t="shared" si="0"/>
        <v>274.43</v>
      </c>
      <c r="F21" s="24">
        <f t="shared" si="0"/>
        <v>384.62</v>
      </c>
      <c r="G21" s="24">
        <f t="shared" si="0"/>
        <v>494.8</v>
      </c>
      <c r="H21" s="24">
        <f t="shared" si="0"/>
        <v>494.8</v>
      </c>
      <c r="I21" s="24">
        <f t="shared" si="0"/>
        <v>686.07</v>
      </c>
      <c r="J21" s="24">
        <f t="shared" si="0"/>
        <v>686.07</v>
      </c>
      <c r="K21" s="25">
        <f t="shared" si="0"/>
        <v>136.13</v>
      </c>
      <c r="L21" s="25">
        <f t="shared" si="0"/>
        <v>136.13</v>
      </c>
      <c r="M21" s="25">
        <f t="shared" si="0"/>
        <v>136.13</v>
      </c>
      <c r="N21" s="25">
        <f t="shared" si="0"/>
        <v>68.08</v>
      </c>
      <c r="O21" s="25">
        <f t="shared" si="0"/>
        <v>68.08</v>
      </c>
      <c r="P21" s="25">
        <f t="shared" si="0"/>
        <v>68.08</v>
      </c>
      <c r="Q21" s="25">
        <f t="shared" si="0"/>
        <v>68.08</v>
      </c>
      <c r="R21" s="25">
        <f t="shared" si="0"/>
        <v>68.08</v>
      </c>
      <c r="S21" s="52">
        <f t="shared" si="0"/>
        <v>51.98</v>
      </c>
    </row>
    <row r="22" spans="1:19" x14ac:dyDescent="0.25">
      <c r="A22" s="100"/>
      <c r="B22" s="51" t="s">
        <v>38</v>
      </c>
      <c r="C22" s="24">
        <f t="shared" si="1"/>
        <v>274.43</v>
      </c>
      <c r="D22" s="24">
        <f t="shared" si="0"/>
        <v>274.43</v>
      </c>
      <c r="E22" s="24">
        <f t="shared" si="0"/>
        <v>274.43</v>
      </c>
      <c r="F22" s="24">
        <f t="shared" si="0"/>
        <v>384.62</v>
      </c>
      <c r="G22" s="24">
        <f t="shared" si="0"/>
        <v>494.8</v>
      </c>
      <c r="H22" s="24">
        <f t="shared" si="0"/>
        <v>494.8</v>
      </c>
      <c r="I22" s="24">
        <f t="shared" si="0"/>
        <v>686.07</v>
      </c>
      <c r="J22" s="24">
        <f t="shared" si="0"/>
        <v>686.07</v>
      </c>
      <c r="K22" s="25">
        <f t="shared" si="0"/>
        <v>141.57</v>
      </c>
      <c r="L22" s="25">
        <f t="shared" si="0"/>
        <v>141.57</v>
      </c>
      <c r="M22" s="25">
        <f t="shared" si="0"/>
        <v>141.57</v>
      </c>
      <c r="N22" s="25">
        <f t="shared" si="0"/>
        <v>70.8</v>
      </c>
      <c r="O22" s="25">
        <f t="shared" si="0"/>
        <v>70.8</v>
      </c>
      <c r="P22" s="25">
        <f t="shared" si="0"/>
        <v>70.8</v>
      </c>
      <c r="Q22" s="25">
        <f t="shared" si="0"/>
        <v>70.8</v>
      </c>
      <c r="R22" s="25">
        <f t="shared" si="0"/>
        <v>70.8</v>
      </c>
      <c r="S22" s="52">
        <f t="shared" si="0"/>
        <v>51.98</v>
      </c>
    </row>
    <row r="23" spans="1:19" x14ac:dyDescent="0.25">
      <c r="A23" s="100"/>
      <c r="B23" s="51" t="s">
        <v>39</v>
      </c>
      <c r="C23" s="24">
        <f t="shared" si="1"/>
        <v>205.82</v>
      </c>
      <c r="D23" s="24">
        <f t="shared" si="0"/>
        <v>205.82</v>
      </c>
      <c r="E23" s="24">
        <f t="shared" si="0"/>
        <v>205.82</v>
      </c>
      <c r="F23" s="24">
        <f t="shared" si="0"/>
        <v>384.62</v>
      </c>
      <c r="G23" s="24">
        <f t="shared" si="0"/>
        <v>494.8</v>
      </c>
      <c r="H23" s="24">
        <f t="shared" si="0"/>
        <v>494.8</v>
      </c>
      <c r="I23" s="24">
        <f t="shared" si="0"/>
        <v>686.07</v>
      </c>
      <c r="J23" s="24">
        <f t="shared" si="0"/>
        <v>686.07</v>
      </c>
      <c r="K23" s="25">
        <f t="shared" si="0"/>
        <v>136.13</v>
      </c>
      <c r="L23" s="25">
        <f t="shared" si="0"/>
        <v>136.13</v>
      </c>
      <c r="M23" s="25">
        <f t="shared" si="0"/>
        <v>136.13</v>
      </c>
      <c r="N23" s="25">
        <f t="shared" si="0"/>
        <v>68.08</v>
      </c>
      <c r="O23" s="25">
        <f t="shared" si="0"/>
        <v>68.08</v>
      </c>
      <c r="P23" s="25">
        <f t="shared" si="0"/>
        <v>68.08</v>
      </c>
      <c r="Q23" s="25">
        <f t="shared" si="0"/>
        <v>68.08</v>
      </c>
      <c r="R23" s="25">
        <f t="shared" si="0"/>
        <v>68.08</v>
      </c>
      <c r="S23" s="52">
        <f t="shared" si="0"/>
        <v>51.98</v>
      </c>
    </row>
    <row r="24" spans="1:19" x14ac:dyDescent="0.25">
      <c r="A24" s="100"/>
      <c r="B24" s="51" t="s">
        <v>40</v>
      </c>
      <c r="C24" s="24">
        <f t="shared" si="1"/>
        <v>784.08</v>
      </c>
      <c r="D24" s="24">
        <f t="shared" si="0"/>
        <v>784.08</v>
      </c>
      <c r="E24" s="24">
        <f t="shared" si="0"/>
        <v>784.08</v>
      </c>
      <c r="F24" s="24">
        <f t="shared" si="0"/>
        <v>1465.2</v>
      </c>
      <c r="G24" s="24">
        <f t="shared" si="0"/>
        <v>1884.96</v>
      </c>
      <c r="H24" s="24">
        <f t="shared" si="0"/>
        <v>1884.96</v>
      </c>
      <c r="I24" s="24">
        <f t="shared" si="0"/>
        <v>2613.6</v>
      </c>
      <c r="J24" s="24">
        <f t="shared" si="0"/>
        <v>2613.6</v>
      </c>
      <c r="K24" s="25">
        <f t="shared" si="0"/>
        <v>435.6</v>
      </c>
      <c r="L24" s="25">
        <f t="shared" si="0"/>
        <v>435.6</v>
      </c>
      <c r="M24" s="25">
        <f t="shared" si="0"/>
        <v>435.6</v>
      </c>
      <c r="N24" s="25">
        <f t="shared" si="0"/>
        <v>217.84</v>
      </c>
      <c r="O24" s="25">
        <f t="shared" si="0"/>
        <v>217.84</v>
      </c>
      <c r="P24" s="25">
        <f t="shared" si="0"/>
        <v>217.84</v>
      </c>
      <c r="Q24" s="25">
        <f t="shared" si="0"/>
        <v>217.84</v>
      </c>
      <c r="R24" s="25">
        <f t="shared" si="0"/>
        <v>217.84</v>
      </c>
      <c r="S24" s="52">
        <f t="shared" si="0"/>
        <v>198</v>
      </c>
    </row>
    <row r="25" spans="1:19" x14ac:dyDescent="0.25">
      <c r="A25" s="100"/>
      <c r="B25" s="51" t="s">
        <v>41</v>
      </c>
      <c r="C25" s="24">
        <f t="shared" si="1"/>
        <v>254.83</v>
      </c>
      <c r="D25" s="24">
        <f t="shared" si="0"/>
        <v>254.83</v>
      </c>
      <c r="E25" s="24">
        <f t="shared" si="0"/>
        <v>254.83</v>
      </c>
      <c r="F25" s="24">
        <f t="shared" si="0"/>
        <v>476.19</v>
      </c>
      <c r="G25" s="24">
        <f t="shared" si="0"/>
        <v>612.61</v>
      </c>
      <c r="H25" s="24">
        <f t="shared" si="0"/>
        <v>612.61</v>
      </c>
      <c r="I25" s="24">
        <f t="shared" si="0"/>
        <v>849.42</v>
      </c>
      <c r="J25" s="24">
        <f t="shared" si="0"/>
        <v>849.42</v>
      </c>
      <c r="K25" s="25">
        <f t="shared" si="0"/>
        <v>152.46</v>
      </c>
      <c r="L25" s="25">
        <f t="shared" si="0"/>
        <v>152.46</v>
      </c>
      <c r="M25" s="25">
        <f t="shared" si="0"/>
        <v>152.46</v>
      </c>
      <c r="N25" s="25">
        <f t="shared" si="0"/>
        <v>76.239999999999995</v>
      </c>
      <c r="O25" s="25">
        <f t="shared" si="0"/>
        <v>76.239999999999995</v>
      </c>
      <c r="P25" s="25">
        <f t="shared" si="0"/>
        <v>76.239999999999995</v>
      </c>
      <c r="Q25" s="25">
        <f t="shared" si="0"/>
        <v>76.239999999999995</v>
      </c>
      <c r="R25" s="25">
        <f t="shared" si="0"/>
        <v>76.239999999999995</v>
      </c>
      <c r="S25" s="52">
        <f t="shared" si="0"/>
        <v>64.349999999999994</v>
      </c>
    </row>
    <row r="26" spans="1:19" ht="15.75" thickBot="1" x14ac:dyDescent="0.3">
      <c r="A26" s="100"/>
      <c r="B26" s="53" t="s">
        <v>42</v>
      </c>
      <c r="C26" s="54">
        <f t="shared" si="1"/>
        <v>1960.2</v>
      </c>
      <c r="D26" s="54">
        <f t="shared" si="0"/>
        <v>1960.2</v>
      </c>
      <c r="E26" s="54">
        <f t="shared" si="0"/>
        <v>1960.2</v>
      </c>
      <c r="F26" s="54">
        <f t="shared" si="0"/>
        <v>3663</v>
      </c>
      <c r="G26" s="54">
        <f t="shared" si="0"/>
        <v>4712.3999999999996</v>
      </c>
      <c r="H26" s="54">
        <f t="shared" si="0"/>
        <v>4712.3999999999996</v>
      </c>
      <c r="I26" s="54">
        <f t="shared" si="0"/>
        <v>6534</v>
      </c>
      <c r="J26" s="54">
        <f t="shared" si="0"/>
        <v>6534</v>
      </c>
      <c r="K26" s="55">
        <f t="shared" si="0"/>
        <v>1089</v>
      </c>
      <c r="L26" s="55">
        <f t="shared" si="0"/>
        <v>1089</v>
      </c>
      <c r="M26" s="55">
        <f t="shared" si="0"/>
        <v>1089</v>
      </c>
      <c r="N26" s="55">
        <f t="shared" si="0"/>
        <v>544.6</v>
      </c>
      <c r="O26" s="55">
        <f t="shared" si="0"/>
        <v>544.6</v>
      </c>
      <c r="P26" s="55">
        <f t="shared" si="0"/>
        <v>544.6</v>
      </c>
      <c r="Q26" s="55">
        <f t="shared" si="0"/>
        <v>544.6</v>
      </c>
      <c r="R26" s="55">
        <f t="shared" si="0"/>
        <v>544.6</v>
      </c>
      <c r="S26" s="56">
        <f t="shared" si="0"/>
        <v>495</v>
      </c>
    </row>
    <row r="30" spans="1:19" x14ac:dyDescent="0.25">
      <c r="C30" s="72"/>
      <c r="D30" s="72"/>
      <c r="E30" s="75">
        <f>Arkusz1!F21</f>
        <v>0</v>
      </c>
      <c r="F30" s="72"/>
      <c r="G30" s="72"/>
      <c r="H30" s="75">
        <f>Arkusz1!I21</f>
        <v>0</v>
      </c>
      <c r="I30" s="72"/>
      <c r="J30" s="72"/>
    </row>
    <row r="31" spans="1:19" x14ac:dyDescent="0.25">
      <c r="C31" s="75">
        <f>Arkusz1!D22</f>
        <v>0</v>
      </c>
      <c r="D31" s="75">
        <f>Arkusz1!E22</f>
        <v>0</v>
      </c>
      <c r="E31" s="72"/>
      <c r="F31" s="75">
        <f>Arkusz1!G22</f>
        <v>0</v>
      </c>
      <c r="G31" s="75">
        <f>Arkusz1!H22</f>
        <v>0</v>
      </c>
      <c r="H31" s="72"/>
      <c r="I31" s="75">
        <f>Arkusz1!J22</f>
        <v>0</v>
      </c>
      <c r="J31" s="75">
        <f>Arkusz1!K22</f>
        <v>0</v>
      </c>
    </row>
    <row r="32" spans="1:19" x14ac:dyDescent="0.25">
      <c r="C32" s="75">
        <f>Arkusz1!D23</f>
        <v>0</v>
      </c>
      <c r="D32" s="75">
        <f>Arkusz1!E23</f>
        <v>0</v>
      </c>
      <c r="E32" s="72"/>
      <c r="F32" s="75">
        <f>Arkusz1!G23</f>
        <v>0</v>
      </c>
      <c r="G32" s="75">
        <f>Arkusz1!H23</f>
        <v>0</v>
      </c>
      <c r="H32" s="72"/>
      <c r="I32" s="75">
        <f>Arkusz1!J23</f>
        <v>0</v>
      </c>
      <c r="J32" s="75">
        <f>Arkusz1!K23</f>
        <v>0</v>
      </c>
    </row>
    <row r="33" spans="3:10" x14ac:dyDescent="0.25">
      <c r="C33" s="76">
        <f>Arkusz1!D24</f>
        <v>0</v>
      </c>
      <c r="D33" s="75">
        <f>Arkusz1!E24</f>
        <v>0</v>
      </c>
      <c r="E33" s="72"/>
      <c r="F33" s="75">
        <f>Arkusz1!G24</f>
        <v>0</v>
      </c>
      <c r="G33" s="75">
        <f>Arkusz1!H24</f>
        <v>0</v>
      </c>
      <c r="H33" s="72"/>
      <c r="I33" s="75">
        <f>Arkusz1!J24</f>
        <v>0</v>
      </c>
      <c r="J33" s="75">
        <f>Arkusz1!K24</f>
        <v>0</v>
      </c>
    </row>
    <row r="34" spans="3:10" x14ac:dyDescent="0.25">
      <c r="C34" s="74"/>
      <c r="D34" s="77"/>
      <c r="E34" s="66">
        <f>E30*E$6</f>
        <v>0</v>
      </c>
      <c r="F34" s="74"/>
      <c r="G34" s="74"/>
      <c r="H34" s="74"/>
      <c r="I34" s="74"/>
      <c r="J34" s="74"/>
    </row>
    <row r="35" spans="3:10" x14ac:dyDescent="0.25">
      <c r="C35" s="74"/>
      <c r="D35" s="74"/>
      <c r="E35" s="74"/>
      <c r="F35" s="74"/>
      <c r="G35" s="74"/>
      <c r="H35" s="66">
        <f>H30*H$6</f>
        <v>0</v>
      </c>
      <c r="I35" s="74"/>
      <c r="J35" s="74"/>
    </row>
    <row r="36" spans="3:10" x14ac:dyDescent="0.25">
      <c r="C36" s="66">
        <f>C31*C$6</f>
        <v>0</v>
      </c>
      <c r="D36" s="66">
        <f>D31*D$6</f>
        <v>0</v>
      </c>
      <c r="E36" s="74"/>
      <c r="F36" s="74"/>
      <c r="G36" s="74"/>
      <c r="H36" s="74"/>
      <c r="I36" s="74"/>
      <c r="J36" s="74"/>
    </row>
    <row r="37" spans="3:10" x14ac:dyDescent="0.25">
      <c r="C37" s="74"/>
      <c r="D37" s="74"/>
      <c r="E37" s="74"/>
      <c r="F37" s="66">
        <f>F31*F$6</f>
        <v>0</v>
      </c>
      <c r="G37" s="66">
        <f>G31*G$6</f>
        <v>0</v>
      </c>
      <c r="H37" s="74"/>
      <c r="I37" s="66">
        <f>I31*I$6</f>
        <v>0</v>
      </c>
      <c r="J37" s="66">
        <f>J31*J$6</f>
        <v>0</v>
      </c>
    </row>
    <row r="38" spans="3:10" x14ac:dyDescent="0.25">
      <c r="C38" s="66">
        <f>C32*C$6</f>
        <v>0</v>
      </c>
      <c r="D38" s="66">
        <f>D32*D$6</f>
        <v>0</v>
      </c>
      <c r="E38" s="74"/>
      <c r="F38" s="74"/>
      <c r="G38" s="74"/>
      <c r="H38" s="74"/>
      <c r="I38" s="74"/>
      <c r="J38" s="74"/>
    </row>
    <row r="39" spans="3:10" x14ac:dyDescent="0.25">
      <c r="C39" s="74"/>
      <c r="D39" s="74"/>
      <c r="E39" s="74"/>
      <c r="F39" s="66">
        <f>F32*F$6</f>
        <v>0</v>
      </c>
      <c r="G39" s="66">
        <f>G32*G$6</f>
        <v>0</v>
      </c>
      <c r="H39" s="74"/>
      <c r="I39" s="66">
        <f>I32*I$6</f>
        <v>0</v>
      </c>
      <c r="J39" s="66">
        <f>J32*J$6</f>
        <v>0</v>
      </c>
    </row>
    <row r="40" spans="3:10" x14ac:dyDescent="0.25">
      <c r="C40" s="66">
        <f>C33*C$6</f>
        <v>0</v>
      </c>
      <c r="D40" s="66">
        <f>D33*D$6</f>
        <v>0</v>
      </c>
      <c r="E40" s="74"/>
      <c r="F40" s="74"/>
      <c r="G40" s="74"/>
      <c r="H40" s="74"/>
      <c r="I40" s="74"/>
      <c r="J40" s="74"/>
    </row>
    <row r="41" spans="3:10" x14ac:dyDescent="0.25">
      <c r="C41" s="74"/>
      <c r="D41" s="74"/>
      <c r="E41" s="74"/>
      <c r="F41" s="66">
        <f>F33*F$6</f>
        <v>0</v>
      </c>
      <c r="G41" s="66">
        <f>G33*G$6</f>
        <v>0</v>
      </c>
      <c r="H41" s="74"/>
      <c r="I41" s="66">
        <f>I33*I$6</f>
        <v>0</v>
      </c>
      <c r="J41" s="66">
        <f>J33*J$6</f>
        <v>0</v>
      </c>
    </row>
    <row r="43" spans="3:10" x14ac:dyDescent="0.25">
      <c r="C43" s="69">
        <f>Arkusz1!D49</f>
        <v>0</v>
      </c>
      <c r="D43" s="69">
        <f>Arkusz1!E49</f>
        <v>0</v>
      </c>
      <c r="E43" s="69">
        <f>Arkusz1!F49</f>
        <v>0</v>
      </c>
      <c r="F43" s="69">
        <f>Arkusz1!G49</f>
        <v>0</v>
      </c>
      <c r="G43" s="69">
        <f>Arkusz1!H49</f>
        <v>0</v>
      </c>
      <c r="H43" s="69">
        <f>Arkusz1!I49</f>
        <v>0</v>
      </c>
      <c r="I43" s="69">
        <f>Arkusz1!J49</f>
        <v>0</v>
      </c>
      <c r="J43" s="69">
        <f>Arkusz1!K49</f>
        <v>0</v>
      </c>
    </row>
    <row r="44" spans="3:10" x14ac:dyDescent="0.25">
      <c r="C44" s="66">
        <f>C43*K$6</f>
        <v>0</v>
      </c>
      <c r="D44" s="66">
        <f t="shared" ref="D44:I44" si="2">D43*L$6</f>
        <v>0</v>
      </c>
      <c r="E44" s="66">
        <f t="shared" si="2"/>
        <v>0</v>
      </c>
      <c r="F44" s="66">
        <f t="shared" si="2"/>
        <v>0</v>
      </c>
      <c r="G44" s="66">
        <f t="shared" si="2"/>
        <v>0</v>
      </c>
      <c r="H44" s="66">
        <f t="shared" si="2"/>
        <v>0</v>
      </c>
      <c r="I44" s="66">
        <f t="shared" si="2"/>
        <v>0</v>
      </c>
      <c r="J44" s="66">
        <f>J43*R$6</f>
        <v>0</v>
      </c>
    </row>
    <row r="46" spans="3:10" x14ac:dyDescent="0.25">
      <c r="C46" s="75">
        <f>Arkusz1!D61</f>
        <v>0</v>
      </c>
      <c r="D46" s="75">
        <f>Arkusz1!E61</f>
        <v>0</v>
      </c>
      <c r="E46" s="75">
        <f>Arkusz1!F61</f>
        <v>0</v>
      </c>
      <c r="F46" s="75">
        <f>Arkusz1!G61</f>
        <v>0</v>
      </c>
      <c r="G46" s="75">
        <f>Arkusz1!H61</f>
        <v>0</v>
      </c>
      <c r="H46" s="75">
        <f>Arkusz1!I61</f>
        <v>0</v>
      </c>
      <c r="I46" s="75">
        <f>Arkusz1!J61</f>
        <v>0</v>
      </c>
      <c r="J46" s="75">
        <f>Arkusz1!K61</f>
        <v>0</v>
      </c>
    </row>
    <row r="47" spans="3:10" x14ac:dyDescent="0.25">
      <c r="C47" s="75">
        <f>Arkusz1!D62</f>
        <v>0</v>
      </c>
      <c r="D47" s="75">
        <f>Arkusz1!E62</f>
        <v>0</v>
      </c>
      <c r="E47" s="75">
        <f>Arkusz1!F62</f>
        <v>0</v>
      </c>
      <c r="F47" s="75">
        <f>Arkusz1!G62</f>
        <v>0</v>
      </c>
      <c r="G47" s="75">
        <f>Arkusz1!H62</f>
        <v>0</v>
      </c>
      <c r="H47" s="75">
        <f>Arkusz1!I62</f>
        <v>0</v>
      </c>
      <c r="I47" s="75">
        <f>Arkusz1!J62</f>
        <v>0</v>
      </c>
      <c r="J47" s="75">
        <f>Arkusz1!K62</f>
        <v>0</v>
      </c>
    </row>
    <row r="48" spans="3:10" x14ac:dyDescent="0.25">
      <c r="C48" s="72"/>
      <c r="D48" s="72"/>
      <c r="E48" s="72"/>
      <c r="F48" s="75">
        <f>Arkusz1!G63</f>
        <v>0</v>
      </c>
      <c r="G48" s="72"/>
      <c r="H48" s="75">
        <f>Arkusz1!I63</f>
        <v>0</v>
      </c>
      <c r="I48" s="75">
        <f>Arkusz1!J63</f>
        <v>0</v>
      </c>
      <c r="J48" s="72"/>
    </row>
    <row r="49" spans="3:10" x14ac:dyDescent="0.25">
      <c r="C49" s="66">
        <f>C46*C$6</f>
        <v>0</v>
      </c>
      <c r="D49" s="66">
        <f>D46*D$6</f>
        <v>0</v>
      </c>
      <c r="E49" s="66">
        <f>E46*E$6</f>
        <v>0</v>
      </c>
      <c r="F49" s="74"/>
      <c r="G49" s="74"/>
      <c r="H49" s="74"/>
      <c r="I49" s="74"/>
      <c r="J49" s="74"/>
    </row>
    <row r="50" spans="3:10" x14ac:dyDescent="0.25">
      <c r="C50" s="74"/>
      <c r="D50" s="74"/>
      <c r="E50" s="74"/>
      <c r="F50" s="66">
        <f>F46*F$6</f>
        <v>0</v>
      </c>
      <c r="G50" s="66">
        <f>G46*G$6</f>
        <v>0</v>
      </c>
      <c r="H50" s="66">
        <f>H46*H$6</f>
        <v>0</v>
      </c>
      <c r="I50" s="66">
        <f>I46*I$6</f>
        <v>0</v>
      </c>
      <c r="J50" s="66">
        <f>J46*J$6</f>
        <v>0</v>
      </c>
    </row>
    <row r="51" spans="3:10" x14ac:dyDescent="0.25">
      <c r="C51" s="66">
        <f t="shared" ref="C51:J51" si="3">C47*K$6</f>
        <v>0</v>
      </c>
      <c r="D51" s="66">
        <f t="shared" si="3"/>
        <v>0</v>
      </c>
      <c r="E51" s="66">
        <f t="shared" si="3"/>
        <v>0</v>
      </c>
      <c r="F51" s="66">
        <f t="shared" si="3"/>
        <v>0</v>
      </c>
      <c r="G51" s="66">
        <f t="shared" si="3"/>
        <v>0</v>
      </c>
      <c r="H51" s="66">
        <f t="shared" si="3"/>
        <v>0</v>
      </c>
      <c r="I51" s="66">
        <f t="shared" si="3"/>
        <v>0</v>
      </c>
      <c r="J51" s="66">
        <f t="shared" si="3"/>
        <v>0</v>
      </c>
    </row>
    <row r="52" spans="3:10" x14ac:dyDescent="0.25">
      <c r="C52" s="74"/>
      <c r="D52" s="74"/>
      <c r="E52" s="74"/>
      <c r="F52" s="66">
        <f>F48*$S$6</f>
        <v>0</v>
      </c>
      <c r="G52" s="74"/>
      <c r="H52" s="66">
        <f>H48*$S$6</f>
        <v>0</v>
      </c>
      <c r="I52" s="66">
        <f>I48*$S$6</f>
        <v>0</v>
      </c>
      <c r="J52" s="74"/>
    </row>
  </sheetData>
  <protectedRanges>
    <protectedRange sqref="C43:J43" name="Rozstęp26"/>
    <protectedRange sqref="C44:J44 E34 H35 C36:D36 F37:G37 I37:J37 C38:D38 F39:G39 I39:J39 C40:D40 F41:G41 I41:J41 C49:E49 F50:J50 C51:J51 F52 H52:I52" name="Rozstęp26_2"/>
    <protectedRange sqref="H37 H39 H41" name="Rozstęp17_1_3"/>
    <protectedRange sqref="I35" name="Rozstęp15_1_3"/>
    <protectedRange sqref="F35" name="Rozstęp14_1_3"/>
    <protectedRange sqref="C34" name="Rozstęp13_1_3"/>
    <protectedRange sqref="C30:J33" name="Rozstęp7_1_4"/>
    <protectedRange sqref="C46:J48" name="Rozstęp28_4_2"/>
    <protectedRange sqref="G52 J52" name="Rozstęp34_4_1"/>
  </protectedRanges>
  <mergeCells count="2">
    <mergeCell ref="A9:A17"/>
    <mergeCell ref="A18:A26"/>
  </mergeCells>
  <dataValidations count="1">
    <dataValidation allowBlank="1" showErrorMessage="1" sqref="B6:S17 B18:B26" xr:uid="{00000000-0002-0000-0100-000003000000}"/>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2</vt:i4>
      </vt:variant>
    </vt:vector>
  </HeadingPairs>
  <TitlesOfParts>
    <vt:vector size="4" baseType="lpstr">
      <vt:lpstr>Arkusz1</vt:lpstr>
      <vt:lpstr>Arkusz2</vt:lpstr>
      <vt:lpstr>Arkusz1!_ftn1</vt:lpstr>
      <vt:lpstr>Arkusz1!_ftnref1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Klonowski</dc:creator>
  <cp:lastModifiedBy>Łęczycka Natalia</cp:lastModifiedBy>
  <cp:lastPrinted>2024-04-04T11:08:55Z</cp:lastPrinted>
  <dcterms:created xsi:type="dcterms:W3CDTF">2023-05-16T07:50:15Z</dcterms:created>
  <dcterms:modified xsi:type="dcterms:W3CDTF">2025-04-23T10:37:10Z</dcterms:modified>
</cp:coreProperties>
</file>