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natalia.leczycka\Documents\Rozporządzenie 2025\2025\załączniki 2025 KO Olsztyn\"/>
    </mc:Choice>
  </mc:AlternateContent>
  <xr:revisionPtr revIDLastSave="0" documentId="8_{9F571B21-45C4-4499-A3D3-7188C53F34EF}" xr6:coauthVersionLast="47" xr6:coauthVersionMax="47" xr10:uidLastSave="{00000000-0000-0000-0000-000000000000}"/>
  <bookViews>
    <workbookView xWindow="-120" yWindow="-120" windowWidth="29040" windowHeight="15840" xr2:uid="{00000000-000D-0000-FFFF-FFFF00000000}"/>
  </bookViews>
  <sheets>
    <sheet name="Arkusz1" sheetId="1" r:id="rId1"/>
    <sheet name="Arkusz2" sheetId="2" state="hidden" r:id="rId2"/>
  </sheets>
  <definedNames>
    <definedName name="_ftn1" localSheetId="0">Arkusz1!$C$30</definedName>
    <definedName name="_ftnref1" localSheetId="0">Arkusz1!$C$27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7" i="1" l="1"/>
  <c r="I67" i="1"/>
  <c r="G67" i="1"/>
  <c r="G68" i="1" s="1"/>
  <c r="K66" i="1"/>
  <c r="J66" i="1"/>
  <c r="I66" i="1"/>
  <c r="H66" i="1"/>
  <c r="G66" i="1"/>
  <c r="F66" i="1"/>
  <c r="E66" i="1"/>
  <c r="D66" i="1"/>
  <c r="K65" i="1"/>
  <c r="K68" i="1" s="1"/>
  <c r="J65" i="1"/>
  <c r="J68" i="1" s="1"/>
  <c r="I65" i="1"/>
  <c r="H65" i="1"/>
  <c r="G65" i="1"/>
  <c r="F64" i="1"/>
  <c r="E64" i="1"/>
  <c r="D64" i="1"/>
  <c r="K32" i="1"/>
  <c r="F25" i="1"/>
  <c r="F33" i="1" s="1"/>
  <c r="K30" i="1"/>
  <c r="J32" i="1"/>
  <c r="J30" i="1"/>
  <c r="J33" i="1" s="1"/>
  <c r="K28" i="1"/>
  <c r="J28" i="1"/>
  <c r="H32" i="1"/>
  <c r="H30" i="1"/>
  <c r="H28" i="1"/>
  <c r="E31" i="1"/>
  <c r="E29" i="1"/>
  <c r="D31" i="1"/>
  <c r="D29" i="1"/>
  <c r="G32" i="1"/>
  <c r="G30" i="1"/>
  <c r="G28" i="1"/>
  <c r="G33" i="1" s="1"/>
  <c r="E27" i="1"/>
  <c r="D27" i="1"/>
  <c r="I26" i="1"/>
  <c r="I51" i="2"/>
  <c r="I50" i="2"/>
  <c r="E49" i="2"/>
  <c r="C46" i="2"/>
  <c r="C49" i="2" s="1"/>
  <c r="D46" i="2"/>
  <c r="D49" i="2" s="1"/>
  <c r="E46" i="2"/>
  <c r="F46" i="2"/>
  <c r="F50" i="2" s="1"/>
  <c r="G46" i="2"/>
  <c r="G50" i="2" s="1"/>
  <c r="H46" i="2"/>
  <c r="H50" i="2" s="1"/>
  <c r="I46" i="2"/>
  <c r="J46" i="2"/>
  <c r="J50" i="2" s="1"/>
  <c r="C47" i="2"/>
  <c r="C51" i="2" s="1"/>
  <c r="D47" i="2"/>
  <c r="D51" i="2" s="1"/>
  <c r="E47" i="2"/>
  <c r="E51" i="2" s="1"/>
  <c r="F47" i="2"/>
  <c r="F51" i="2" s="1"/>
  <c r="G47" i="2"/>
  <c r="G51" i="2" s="1"/>
  <c r="H47" i="2"/>
  <c r="H51" i="2" s="1"/>
  <c r="I47" i="2"/>
  <c r="J47" i="2"/>
  <c r="J51" i="2" s="1"/>
  <c r="F48" i="2"/>
  <c r="F52" i="2" s="1"/>
  <c r="H48" i="2"/>
  <c r="H52" i="2" s="1"/>
  <c r="I48" i="2"/>
  <c r="I52" i="2" s="1"/>
  <c r="C31" i="2"/>
  <c r="C36" i="2" s="1"/>
  <c r="D31" i="2"/>
  <c r="D36" i="2" s="1"/>
  <c r="F31" i="2"/>
  <c r="F37" i="2" s="1"/>
  <c r="G31" i="2"/>
  <c r="G37" i="2" s="1"/>
  <c r="I31" i="2"/>
  <c r="I37" i="2" s="1"/>
  <c r="J31" i="2"/>
  <c r="J37" i="2" s="1"/>
  <c r="C32" i="2"/>
  <c r="C38" i="2" s="1"/>
  <c r="D32" i="2"/>
  <c r="D38" i="2" s="1"/>
  <c r="F32" i="2"/>
  <c r="F39" i="2" s="1"/>
  <c r="G32" i="2"/>
  <c r="G39" i="2" s="1"/>
  <c r="I32" i="2"/>
  <c r="I39" i="2" s="1"/>
  <c r="J32" i="2"/>
  <c r="J39" i="2" s="1"/>
  <c r="C33" i="2"/>
  <c r="C40" i="2" s="1"/>
  <c r="D33" i="2"/>
  <c r="D40" i="2" s="1"/>
  <c r="F33" i="2"/>
  <c r="F41" i="2" s="1"/>
  <c r="G33" i="2"/>
  <c r="G41" i="2" s="1"/>
  <c r="I33" i="2"/>
  <c r="I41" i="2" s="1"/>
  <c r="J33" i="2"/>
  <c r="J41" i="2" s="1"/>
  <c r="E30" i="2"/>
  <c r="E34" i="2" s="1"/>
  <c r="H30" i="2"/>
  <c r="H35" i="2" s="1"/>
  <c r="C43" i="2"/>
  <c r="C44" i="2" s="1"/>
  <c r="D43" i="2"/>
  <c r="D44" i="2" s="1"/>
  <c r="E43" i="2"/>
  <c r="E44" i="2" s="1"/>
  <c r="F43" i="2"/>
  <c r="F44" i="2" s="1"/>
  <c r="G43" i="2"/>
  <c r="G44" i="2" s="1"/>
  <c r="H43" i="2"/>
  <c r="H44" i="2" s="1"/>
  <c r="I43" i="2"/>
  <c r="I44" i="2" s="1"/>
  <c r="J43" i="2"/>
  <c r="J44" i="2"/>
  <c r="I68" i="1"/>
  <c r="F68" i="1"/>
  <c r="E68" i="1"/>
  <c r="L64" i="1"/>
  <c r="K50" i="1"/>
  <c r="J50" i="1"/>
  <c r="I50" i="1"/>
  <c r="H50" i="1"/>
  <c r="G50" i="1"/>
  <c r="F50" i="1"/>
  <c r="E50" i="1"/>
  <c r="D50" i="1"/>
  <c r="I33" i="1"/>
  <c r="E33" i="1"/>
  <c r="L66" i="1" l="1"/>
  <c r="D68" i="1"/>
  <c r="H33" i="1"/>
  <c r="D33" i="1"/>
  <c r="K33" i="1"/>
  <c r="L67" i="1"/>
  <c r="L65" i="1"/>
  <c r="H68" i="1"/>
  <c r="L32" i="1"/>
  <c r="L31" i="1"/>
  <c r="L30" i="1"/>
  <c r="L29" i="1"/>
  <c r="L28" i="1"/>
  <c r="L27" i="1"/>
  <c r="L26" i="1"/>
  <c r="L25" i="1"/>
  <c r="L33" i="1" l="1"/>
  <c r="L50" i="1"/>
  <c r="L51" i="1" s="1"/>
  <c r="L52" i="1" s="1"/>
  <c r="S26" i="2" l="1"/>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R21" i="2"/>
  <c r="Q21" i="2"/>
  <c r="P21" i="2"/>
  <c r="O21" i="2"/>
  <c r="N21" i="2"/>
  <c r="M21" i="2"/>
  <c r="L21" i="2"/>
  <c r="K21" i="2"/>
  <c r="J21" i="2"/>
  <c r="I21" i="2"/>
  <c r="H21" i="2"/>
  <c r="G21" i="2"/>
  <c r="F21" i="2"/>
  <c r="E21" i="2"/>
  <c r="D21" i="2"/>
  <c r="C21" i="2"/>
  <c r="S20" i="2"/>
  <c r="R20" i="2"/>
  <c r="Q20" i="2"/>
  <c r="P20" i="2"/>
  <c r="O20" i="2"/>
  <c r="N20" i="2"/>
  <c r="M20" i="2"/>
  <c r="L20" i="2"/>
  <c r="K20" i="2"/>
  <c r="J20" i="2"/>
  <c r="I20" i="2"/>
  <c r="H20" i="2"/>
  <c r="G20" i="2"/>
  <c r="F20" i="2"/>
  <c r="E20" i="2"/>
  <c r="D20" i="2"/>
  <c r="C20" i="2"/>
  <c r="S19" i="2"/>
  <c r="R19" i="2"/>
  <c r="Q19" i="2"/>
  <c r="P19" i="2"/>
  <c r="O19" i="2"/>
  <c r="N19" i="2"/>
  <c r="M19" i="2"/>
  <c r="L19" i="2"/>
  <c r="K19" i="2"/>
  <c r="J19" i="2"/>
  <c r="I19" i="2"/>
  <c r="H19" i="2"/>
  <c r="G19" i="2"/>
  <c r="F19" i="2"/>
  <c r="E19" i="2"/>
  <c r="D19" i="2"/>
  <c r="C19" i="2"/>
  <c r="S18" i="2"/>
  <c r="R18" i="2"/>
  <c r="Q18" i="2"/>
  <c r="P18" i="2"/>
  <c r="O18" i="2"/>
  <c r="N18" i="2"/>
  <c r="M18" i="2"/>
  <c r="L18" i="2"/>
  <c r="K18" i="2"/>
  <c r="J18" i="2"/>
  <c r="I18" i="2"/>
  <c r="H18" i="2"/>
  <c r="G18" i="2"/>
  <c r="F18" i="2"/>
  <c r="E18" i="2"/>
  <c r="D18" i="2"/>
  <c r="C18" i="2"/>
  <c r="L68" i="1" l="1"/>
  <c r="L69" i="1" s="1"/>
  <c r="L70" i="1" s="1"/>
  <c r="L34" i="1"/>
  <c r="I54" i="1"/>
  <c r="L35" i="1" l="1"/>
  <c r="G80" i="1" s="1"/>
  <c r="I37" i="1" l="1"/>
</calcChain>
</file>

<file path=xl/sharedStrings.xml><?xml version="1.0" encoding="utf-8"?>
<sst xmlns="http://schemas.openxmlformats.org/spreadsheetml/2006/main" count="160" uniqueCount="98">
  <si>
    <t>Nazwa jednostki samorządu terytorialnego</t>
  </si>
  <si>
    <t>Kod TERYT</t>
  </si>
  <si>
    <t>(należy wybrać właściwy wiersz z listy rozwijanej)</t>
  </si>
  <si>
    <t>Poz.</t>
  </si>
  <si>
    <t>Razem</t>
  </si>
  <si>
    <t>klasa I</t>
  </si>
  <si>
    <t>klasa II</t>
  </si>
  <si>
    <t>klasa III</t>
  </si>
  <si>
    <t>klasa IV</t>
  </si>
  <si>
    <t>klasa V</t>
  </si>
  <si>
    <t>klasa VI</t>
  </si>
  <si>
    <t>klasa VII</t>
  </si>
  <si>
    <t>klasa VIII</t>
  </si>
  <si>
    <t>7</t>
  </si>
  <si>
    <t>9</t>
  </si>
  <si>
    <t>11</t>
  </si>
  <si>
    <t>Wnioskowana kwota dotacji (suma kwot wskazanych w poz. 13, kol. 11 i poz. 14, kol. 11)</t>
  </si>
  <si>
    <t xml:space="preserve">Łączna kwota dotacji celowej na wyposażenie szkół w podręczniki lub materiały edukacyjne, w tym koszty obsługi zadania (poz. 15, kol. 11), wynosi </t>
  </si>
  <si>
    <t>Wnioskowana kwota dotacji (suma kwot wskazanych w poz. 2, kol. 11 i poz. 3, kol. 11)</t>
  </si>
  <si>
    <t xml:space="preserve">Łączna kwota dotacji celowej na wyposażenie szkół w materiały ćwiczeniowe, w tym koszty obsługi zadania (poz. 4, kol. 11), wynosi </t>
  </si>
  <si>
    <t>IV. Kwota dotacji celowej na wyposażenie szkół (zespołów szkół) w podręczniki, materiały edukacyjne lub materiały ćwiczeniowe uwzględniająca kwoty refundacji</t>
  </si>
  <si>
    <t>, z tego:</t>
  </si>
  <si>
    <t>- wydatki bieżące</t>
  </si>
  <si>
    <t>- wydatki majątkowe</t>
  </si>
  <si>
    <t>data sporządzenia</t>
  </si>
  <si>
    <t>….......................................................................</t>
  </si>
  <si>
    <t>informacja składana po raz pierwszy</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</si>
  <si>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</si>
  <si>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</si>
  <si>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</si>
  <si>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</si>
  <si>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</si>
  <si>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</si>
  <si>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</si>
  <si>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</si>
  <si>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</si>
  <si>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</si>
  <si>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</si>
  <si>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</si>
  <si>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</si>
  <si>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</si>
  <si>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</si>
  <si>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</si>
  <si>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</si>
  <si>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Załącznik nr 4</t>
  </si>
  <si>
    <r>
      <t>Wyszczególnienie</t>
    </r>
    <r>
      <rPr>
        <vertAlign val="superscript"/>
        <sz val="11"/>
        <color theme="1"/>
        <rFont val="Times New Roman"/>
        <family val="1"/>
        <charset val="238"/>
      </rPr>
      <t>[1]</t>
    </r>
  </si>
  <si>
    <r>
      <t>Wyszczególnienie</t>
    </r>
    <r>
      <rPr>
        <vertAlign val="superscript"/>
        <sz val="11"/>
        <color rgb="FF000000"/>
        <rFont val="Times New Roman"/>
        <family val="1"/>
        <charset val="238"/>
      </rPr>
      <t>[1]</t>
    </r>
  </si>
  <si>
    <t>Szkoły podstawowe</t>
  </si>
  <si>
    <t>Szkoły artystyczne realizujące kształcenie ogólne w zakresie szkoły podstawowej</t>
  </si>
  <si>
    <t>Koszty obsługi zadania (1% kwoty wskazanej w poz. 13, kol. 11) po zaokrągleniu w dół do pełnych groszy</t>
  </si>
  <si>
    <t>I. Dotacja celowa na wyposażenie szkół w podręczniki lub materiały edukacyjne</t>
  </si>
  <si>
    <t>II. Dotacja celowa na wyposażenie szkół w materiały ćwiczeniowe</t>
  </si>
  <si>
    <t>Środki niezbędne na wyposażenie szkół podstawowych w materiały ćwiczeniowe dla liczby uczniów wskazanej w poz. 1 (kwota nie może być wyższa od iloczynu liczby uczniów wskazanej odpowiednio w:
- poz. 1, kol. 3-5 oraz kwoty 54,45 zł na ucznia,
- poz. 1, kol. 6-10 oraz kwoty 27,23 zł na ucznia)</t>
  </si>
  <si>
    <t>Koszty obsługi zadania (1% kwoty wskazanej w poz. 2, kol. 11) po zaokrągleniu w dół do pełnych groszy</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</si>
  <si>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t>
  </si>
  <si>
    <t>Koszty obsługi zadania (1% kwoty wskazanej w poz. 8, kol. 11) po zaokrągleniu w dół do pełnych groszy</t>
  </si>
  <si>
    <t>Wnioskowana kwota dotacji (suma kwot wskazanych w poz. 8, kol. 11 i poz. 9, kol. 11)</t>
  </si>
  <si>
    <t>[6]</t>
  </si>
  <si>
    <t>[7]</t>
  </si>
  <si>
    <t>[8]</t>
  </si>
  <si>
    <t>[1]</t>
  </si>
  <si>
    <t>[3]</t>
  </si>
  <si>
    <t>[4]</t>
  </si>
  <si>
    <t>[5]</t>
  </si>
  <si>
    <t xml:space="preserve">Suma kwot wskazanych w pkt I (poz. 15, kol. 11), pkt II (poz. 4, kol. 11) i pkt III (poz. 10, kol. 11) wynosi </t>
  </si>
  <si>
    <t>pieczęć i podpis
 wójta / burmistrza / prezydenta miasta / starosty / marszałka województwa*</t>
  </si>
  <si>
    <t>*W przypadku wniosku przekazywanego w postaci:
1) elektronicznej opatrzonego kwalifikowanym podpisem elektronicznym, podpisem osobistym lub podpisem zaufanym umieszcza się ten podpis;
2) papierowej i elektronicznej we:
    a) wniosku w postaci papierowej umieszcza się pieczęć i podpis wójta / burmistrza / prezydenta miasta / starosty / marszałka województwa,
    b) wniosku w postaci elektronicznej nie umieszcza się pieczęci i podpisu wójta / burmistrza / prezydenta miasta / starosty / marszałka województwa.</t>
  </si>
  <si>
    <t>Kwota bazowa</t>
  </si>
  <si>
    <t>Wniosek o udzielenie dotacji celowej na wyposażenie szkół w podręczniki, materiały edukacyjne lub materiały ćwiczeniowe w 2025 r.</t>
  </si>
  <si>
    <t>III. Dotacja celowa na refundację kosztów poniesionych w roku szkolnym 2024/2025 na zapewnienie podręczników, materiałów edukacyjnych lub materiałów ćwiczeniowych</t>
  </si>
  <si>
    <t>Prognozowana liczba uczniów danych klas w roku szkolnym 2025/2026 powiększona o liczbę uczniów równą liczbie oddziałów danych klas</t>
  </si>
  <si>
    <r>
      <t>Prognozowany wzrost liczby uczniów klas I, II, IV, V, VII i VIII w roku szkolnym 2025/2026 w stosunku do odpowiednio: 
- liczby uczniów klas I szkół podstawowych, którym w roku szkolnym 2023/2024 i 2024/2025 szkoły te zapewniły podręczniki do zajęć z zakresu edukacji: polonistycznej, matematycznej, przyrodniczej i społecznej, podręczniki do zajęć z zakresu danego języka obcego nowożytnego lub materiały edukacyjne,
- liczby uczniów klas II szkół podstawowych, którym w roku szkolnym 2024/2025 szkoły te zapewniły podręczniki do zajęć z zakresu edukacji: polonistycznej, matematycznej, przyrodniczej i społecznej, podręczniki do zajęć z zakresu danego języka obcego nowożytnego lub materiały edukacyjne,
- liczby uczniów klas IV i VII szkół podstawowych, którym w roku szkolnym 2023/2024 i 2024/2025 szkoły te zapewniły podręczniki lub materiały edukacyjne,
- liczby uczniów klas V i VIII szkół podstawowych, którym w roku szkolnym 2024/2025 szkoły te zapewniły podręczniki lub materiały edukacyjne</t>
    </r>
    <r>
      <rPr>
        <vertAlign val="superscript"/>
        <sz val="10"/>
        <color rgb="FF000000"/>
        <rFont val="Times New Roman"/>
        <family val="1"/>
        <charset val="238"/>
      </rPr>
      <t>[3]</t>
    </r>
  </si>
  <si>
    <r>
      <t>Liczba uczniów danych klas w roku szkolnym 2025/2026,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 i II,
- podręczników lub materiałów edukacyjnych, w przypadku uczniów klas IV, V, VII i VIII</t>
    </r>
    <r>
      <rPr>
        <vertAlign val="superscript"/>
        <sz val="10"/>
        <color rgb="FF000000"/>
        <rFont val="Times New Roman"/>
        <family val="1"/>
        <charset val="238"/>
      </rPr>
      <t>[5]</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</si>
  <si>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5 oraz kwoty 98,01 zł na ucznia)</t>
  </si>
  <si>
    <t>Środki niezbędne na wyposażenie szkół podstawowych w podręczniki lub materiały edukacyjne dla liczby uczniów wskazanej w poz. 1 (kwota nie może być wyższa od iloczynu liczby uczniów wskazanej w poz. 1, kol. 8 oraz kwoty 235,62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</si>
  <si>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 i 4 oraz kwoty 98,01 zł na ucznia)</t>
  </si>
  <si>
    <t>Środki niezbędne na wyposażenie szkół podstawowych w podręczniki lub materiały edukacyjne dla liczby uczniów wskazanej w poz. 2 (kwota nie może być wyższa od iloczynu liczby uczniów wskazanej odpowiednio w:
- poz. 2, kol. 6 oraz kwoty 183,15 zł na ucznia,
- poz. 2, kol. 7 oraz kwoty 235,62 zł na ucznia,
- poz. 2, kol. 9 i 10 oraz kwoty 326,70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</si>
  <si>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3 i 4 oraz kwoty 98,01 zł na ucznia)</t>
  </si>
  <si>
    <t>Środki niezbędne na wyposażenie szkół podstawowych w podręczniki lub materiały edukacyjne dla liczby uczniów wskazanej w poz. 3 (kwota nie może być wyższa od iloczynu liczby uczniów wskazanej odpowiednio w:
- poz. 3, kol. 6 oraz kwoty 183,15 zł na ucznia,
- poz. 3, kol. 7 oraz kwoty 235,62 zł na ucznia,
- poz. 3, kol. 9 i 10 oraz kwoty 326,70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</si>
  <si>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3 i 4 oraz kwoty 98,01 zł na ucznia)</t>
  </si>
  <si>
    <t>Środki niezbędne na wyposażenie szkół podstawowych w podręczniki lub materiały edukacyjne dla liczby uczniów wskazanej w poz. 4 (kwota nie może być wyższa od iloczynu liczby uczniów wskazanej odpowiednio w:
- poz. 4, kol. 6 oraz kwoty 183,15 zł na ucznia,
- poz. 4, kol. 7 oraz kwoty 235,62 zł na ucznia,
- poz. 4, kol. 9 i 10 oraz kwoty 326,70 zł na ucznia)</t>
  </si>
  <si>
    <r>
      <t>Środki niezbędne na wyposażenie szkół podstawowych w podręczniki lub materiały edukacyjne (suma kwot wskazanych w poz. 5</t>
    </r>
    <r>
      <rPr>
        <sz val="9"/>
        <color rgb="FF000000"/>
        <rFont val="Symbol"/>
        <family val="1"/>
        <charset val="2"/>
      </rPr>
      <t>-</t>
    </r>
    <r>
      <rPr>
        <sz val="9"/>
        <color rgb="FF000000"/>
        <rFont val="Times New Roman"/>
        <family val="1"/>
        <charset val="238"/>
      </rPr>
      <t>12)</t>
    </r>
  </si>
  <si>
    <t>Ilekroć w wyszczególnieniu jest mowa o szkołach podstawowych – należy przez to rozumieć także szkoły artystyczne realizujące kształcenie ogólne w zakresie szkoły podstawowej prowadzone przez jednostki samorządu terytorialnego.</t>
  </si>
  <si>
    <t>Należy wypełnić poz. 2 w przypadku, gdy w roku szkolnym 2025/2026 liczba uczniów:
1) klas I, IV i VII szkół podstawowych oraz klas szkół artystycznych realizujących kształcenie ogólne w zakresie klas I, IV i VII szkoły podstawowej ulegnie zwiększeniu w stosunku do liczby uczniów tych klas w roku szkolnym 2023/2024 i 2024/2025 lub
2) klas II, V i VIII szkół podstawowych oraz klas szkół artystycznych realizujących kształcenie ogólne w zakresie klas II, V i VIII szkoły podstawowej ulegnie zwiększeniu w stosunku do liczby uczniów tych klas w roku szkolnym 2024/2025.</t>
  </si>
  <si>
    <t>Należy wypełnić poz. 3 w przypadku, gdy w roku szkolnym:
1) 2023/2024 nie funkcjonowały klasy I, IV i VII szkół podstawowych oraz klasy szkół artystycznych realizujących kształcenie ogólne w zakresie klas I, IV i VII szkoły podstawowej lub nie uczęszczali do tych klas uczniowie lub
2) 2024/2025 nie funkcjonowały klasy I, II, IV, V, VII i VIII szkół podstawowych oraz klasy szkół artystycznych realizujących kształcenie ogólne w zakresie klas I, II, IV, V, VII i VIII szkoły podstawowej lub nie uczęszczali do tych klas uczniowie.</t>
  </si>
  <si>
    <t>Należy wypełnić poz. 4 w przypadku, gdy liczba uczniów danych klas w roku szkolnym 2025/2026 nie ulegnie zwiększeniu w stosunku do liczby uczniów danych klas w roku szkolnym 2023/2024 lub 2024/2025, a istnieje konieczność zakupu podręczników lub materiałów edukacyjnych z powodu niedokonania takiego zakupu ze środków ostatniej dotacji celowej na wszystkich uczniów tej klasy udzielonej odpowiednio w 2023 r. lub 2024 r.</t>
  </si>
  <si>
    <t>Prognozowana liczba uczniów danych klas w roku szkolnym 2025/2026</t>
  </si>
  <si>
    <r>
      <t>Prognozowana liczba uczniów danych klas w roku szkolnym 2025/2026 powiększona o liczbę uczniów równą liczbie oddziałów danych klas</t>
    </r>
    <r>
      <rPr>
        <vertAlign val="superscript"/>
        <sz val="10"/>
        <color theme="1"/>
        <rFont val="Times New Roman"/>
        <family val="1"/>
        <charset val="238"/>
      </rPr>
      <t>[4]</t>
    </r>
  </si>
  <si>
    <r>
      <t>Wzrost liczby uczniów danych klas w ciągu roku szkolnego 2024/2025 w stosunku do liczby uczniów tych klas, którym w 2024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rgb="FF000000"/>
        <rFont val="Times New Roman"/>
        <family val="1"/>
        <charset val="238"/>
      </rPr>
      <t>[6]</t>
    </r>
  </si>
  <si>
    <r>
      <t>Wzrost liczby uczniów danych klas w ciągu roku szkolnego 2024/2025 w stosunku do liczby uczniów tych klas, którym w 2024 r. szkoły podstawowe ze środków dotacji celowej zapewniły materiały ćwiczeniowe</t>
    </r>
    <r>
      <rPr>
        <vertAlign val="superscript"/>
        <sz val="10"/>
        <color rgb="FF000000"/>
        <rFont val="Times New Roman"/>
        <family val="1"/>
        <charset val="238"/>
      </rPr>
      <t>[7]</t>
    </r>
  </si>
  <si>
    <r>
      <t>Liczba uczniów danych klas w roku szkolnym 2024/2025,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r>
    <r>
      <rPr>
        <vertAlign val="superscript"/>
        <sz val="10"/>
        <color rgb="FF000000"/>
        <rFont val="Times New Roman"/>
        <family val="1"/>
        <charset val="238"/>
      </rPr>
      <t>[8]</t>
    </r>
  </si>
  <si>
    <t>Środki niezbędne na wyposażenie szkół podstawowych w podręczniki lub materiały edukacyjne dla liczby uczniów wskazanej w poz. 1 (kwota nie może być wyższa od iloczynu liczby uczniów wskazanej odpowiednio w:
- poz. 1, kol. 6 oraz kwoty 183,15 zł na ucznia,
- poz. 1, kol. 7 i 8 oraz kwoty 235,62 zł na ucznia,
- poz. 1, kol. 9 i 10 oraz kwoty 326,70 zł na ucznia)</t>
  </si>
  <si>
    <t>Środki niezbędne na wyposażenie szkół podstawowych w materiały ćwiczeniowe dla liczby uczniów wskazanej w poz. 2 (kwota nie może być wyższa od iloczynu liczby uczniów wskazanej odpowiednio w:
- poz. 2, kol. 3–5 oraz kwoty 54,45 zł na ucznia,
- poz. 2, kol. 6–10 oraz kwoty 27,23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</si>
  <si>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6, 8 i 9 oraz kwoty 24,75 zł na ucznia)</t>
  </si>
  <si>
    <r>
      <t>Środki podlegające refundacji (suma kwot wskazanych w poz. 4</t>
    </r>
    <r>
      <rPr>
        <sz val="9"/>
        <color rgb="FF000000"/>
        <rFont val="Symbol"/>
        <family val="1"/>
        <charset val="2"/>
      </rPr>
      <t>-</t>
    </r>
    <r>
      <rPr>
        <sz val="9"/>
        <color rgb="FF000000"/>
        <rFont val="Times New Roman"/>
        <family val="1"/>
        <charset val="238"/>
      </rPr>
      <t>7)</t>
    </r>
  </si>
  <si>
    <t>Należy wypełnić poz. 1 w przypadku, gdy w roku szkolnym 2024/2025 szkoły podstawowe oraz szkoły artystyczne realizujące kształcenie ogólne w zakresie szkoły podstawowej zapewniły uczniom podręczniki lub materiały edukacyjne podlegające refundacji z dotacji celowej w 2025 r.</t>
  </si>
  <si>
    <t>Należy wypełnić poz. 2 w przypadku, gdy w roku szkolnym 2024/2025 szkoły podstawowe oraz szkoły artystyczne realizujące kształcenie ogólne w zakresie szkoły podstawowej zapewniły uczniom materiały ćwiczeniowe podlegające refundacji z dotacji celowej w 2025 r.</t>
  </si>
  <si>
    <t>W poz. 3, kol. 9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</si>
</sst>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3"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11"/>
      <color theme="1"/>
      <name val="Times New Roman"/>
      <family val="1"/>
      <charset val="238"/>
    </font>
    <font>
      <vertAlign val="superscript"/>
      <sz val="11"/>
      <color theme="1"/>
      <name val="Times New Roman"/>
      <family val="1"/>
      <charset val="238"/>
    </font>
    <font>
      <vertAlign val="superscript"/>
      <sz val="10"/>
      <color rgb="FF000000"/>
      <name val="Times New Roman"/>
      <family val="1"/>
      <charset val="238"/>
    </font>
    <font>
      <sz val="11"/>
      <color rgb="FF000000"/>
      <name val="Times New Roman"/>
      <family val="1"/>
      <charset val="238"/>
    </font>
    <font>
      <vertAlign val="superscript"/>
      <sz val="11"/>
      <color rgb="FF000000"/>
      <name val="Times New Roman"/>
      <family val="1"/>
      <charset val="238"/>
    </font>
    <font>
      <sz val="9"/>
      <color rgb="FF000000"/>
      <name val="Calibri"/>
      <family val="2"/>
      <charset val="238"/>
      <scheme val="minor"/>
    </font>
    <font>
      <sz val="8"/>
      <color rgb="FF000000"/>
      <name val="Calibri"/>
      <family val="2"/>
      <charset val="238"/>
      <scheme val="minor"/>
    </font>
    <font>
      <sz val="11"/>
      <color theme="1"/>
      <name val="Times New Roman"/>
      <family val="2"/>
      <charset val="238"/>
    </font>
    <font>
      <sz val="9"/>
      <color rgb="FF000000"/>
      <name val="Symbol"/>
      <family val="1"/>
      <charset val="2"/>
    </font>
    <font>
      <vertAlign val="superscript"/>
      <sz val="10"/>
      <color theme="1"/>
      <name val="Times New Roman"/>
      <family val="1"/>
      <charset val="238"/>
    </font>
    <font>
      <sz val="10"/>
      <color theme="1"/>
      <name val="Times New Roman"/>
      <family val="2"/>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44" fontId="19" fillId="0" borderId="0" applyFont="0" applyFill="0" applyBorder="0" applyAlignment="0" applyProtection="0"/>
  </cellStyleXfs>
  <cellXfs count="101">
    <xf numFmtId="0" fontId="0" fillId="0" borderId="0" xfId="0"/>
    <xf numFmtId="0" fontId="0" fillId="2" borderId="0" xfId="0" applyFill="1"/>
    <xf numFmtId="0" fontId="1" fillId="2" borderId="0" xfId="0" applyFont="1" applyFill="1"/>
    <xf numFmtId="49" fontId="0" fillId="2" borderId="0" xfId="0" applyNumberFormat="1" applyFill="1" applyAlignment="1">
      <alignment wrapText="1"/>
    </xf>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4" fillId="0" borderId="0" xfId="0" applyFont="1"/>
    <xf numFmtId="0" fontId="7" fillId="2" borderId="0" xfId="0" applyFont="1" applyFill="1" applyAlignment="1">
      <alignment horizontal="justify" vertical="center"/>
    </xf>
    <xf numFmtId="0" fontId="0" fillId="5" borderId="0" xfId="0" applyFill="1"/>
    <xf numFmtId="0" fontId="6" fillId="5" borderId="0" xfId="0" applyFont="1" applyFill="1" applyAlignment="1">
      <alignment horizontal="right"/>
    </xf>
    <xf numFmtId="0" fontId="8" fillId="2" borderId="0" xfId="0" applyFont="1" applyFill="1" applyAlignment="1">
      <alignment horizontal="right" vertical="top"/>
    </xf>
    <xf numFmtId="0" fontId="8" fillId="2" borderId="0" xfId="0" applyFont="1" applyFill="1"/>
    <xf numFmtId="0" fontId="8" fillId="0" borderId="0" xfId="0" applyFont="1"/>
    <xf numFmtId="0" fontId="1" fillId="5" borderId="0" xfId="0" applyFont="1" applyFill="1" applyAlignment="1">
      <alignment horizontal="right"/>
    </xf>
    <xf numFmtId="0" fontId="9" fillId="2" borderId="0" xfId="0" applyFont="1" applyFill="1" applyAlignment="1">
      <alignment horizontal="right" vertical="top"/>
    </xf>
    <xf numFmtId="0" fontId="4" fillId="2" borderId="0" xfId="0" applyFont="1" applyFill="1"/>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10" fillId="0" borderId="0" xfId="0" applyFont="1"/>
    <xf numFmtId="0" fontId="8" fillId="0" borderId="0" xfId="0" applyFont="1" applyAlignment="1">
      <alignment horizontal="center" vertical="center"/>
    </xf>
    <xf numFmtId="4" fontId="8" fillId="6" borderId="5" xfId="0" applyNumberFormat="1" applyFont="1" applyFill="1" applyBorder="1" applyAlignment="1">
      <alignment horizontal="center" vertical="center"/>
    </xf>
    <xf numFmtId="4" fontId="8" fillId="7" borderId="5" xfId="0" applyNumberFormat="1" applyFont="1" applyFill="1" applyBorder="1" applyAlignment="1">
      <alignment horizontal="center" vertical="center"/>
    </xf>
    <xf numFmtId="0" fontId="8" fillId="2" borderId="5"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7" borderId="7" xfId="0" applyFont="1" applyFill="1" applyBorder="1" applyAlignment="1">
      <alignment horizontal="center" vertical="center"/>
    </xf>
    <xf numFmtId="0" fontId="8" fillId="2" borderId="7"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6" borderId="9" xfId="0" applyFont="1" applyFill="1" applyBorder="1" applyAlignment="1">
      <alignment horizontal="center" vertical="center"/>
    </xf>
    <xf numFmtId="0" fontId="11" fillId="7"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6" borderId="5" xfId="0" applyFont="1" applyFill="1" applyBorder="1" applyAlignment="1">
      <alignment horizontal="center" vertical="center"/>
    </xf>
    <xf numFmtId="0" fontId="11" fillId="7" borderId="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6" borderId="14" xfId="0" applyFont="1" applyFill="1" applyBorder="1" applyAlignment="1">
      <alignment horizontal="center" vertical="center"/>
    </xf>
    <xf numFmtId="0" fontId="11" fillId="7" borderId="14" xfId="0" applyFont="1" applyFill="1" applyBorder="1" applyAlignment="1">
      <alignment horizontal="center" vertical="center"/>
    </xf>
    <xf numFmtId="0" fontId="11" fillId="2" borderId="15" xfId="0" applyFont="1" applyFill="1" applyBorder="1" applyAlignment="1">
      <alignment horizontal="center" vertical="center"/>
    </xf>
    <xf numFmtId="0" fontId="8" fillId="2" borderId="8" xfId="0" applyFont="1" applyFill="1" applyBorder="1" applyAlignment="1">
      <alignment horizontal="center" vertical="center"/>
    </xf>
    <xf numFmtId="4" fontId="8" fillId="6" borderId="9" xfId="0" applyNumberFormat="1" applyFont="1" applyFill="1" applyBorder="1" applyAlignment="1">
      <alignment horizontal="center" vertical="center"/>
    </xf>
    <xf numFmtId="4" fontId="8" fillId="7" borderId="9" xfId="0" applyNumberFormat="1" applyFont="1" applyFill="1" applyBorder="1" applyAlignment="1">
      <alignment horizontal="center" vertical="center"/>
    </xf>
    <xf numFmtId="4" fontId="8" fillId="0" borderId="10" xfId="0" applyNumberFormat="1" applyFont="1" applyBorder="1" applyAlignment="1">
      <alignment horizontal="center" vertical="center"/>
    </xf>
    <xf numFmtId="0" fontId="8" fillId="2" borderId="11" xfId="0" applyFont="1" applyFill="1" applyBorder="1" applyAlignment="1">
      <alignment horizontal="center" vertical="center"/>
    </xf>
    <xf numFmtId="4" fontId="8" fillId="0" borderId="12" xfId="0" applyNumberFormat="1" applyFont="1" applyBorder="1" applyAlignment="1">
      <alignment horizontal="center" vertical="center"/>
    </xf>
    <xf numFmtId="0" fontId="8" fillId="2" borderId="13" xfId="0" applyFont="1" applyFill="1" applyBorder="1" applyAlignment="1">
      <alignment horizontal="center" vertical="center"/>
    </xf>
    <xf numFmtId="4" fontId="8" fillId="6" borderId="14" xfId="0" applyNumberFormat="1" applyFont="1" applyFill="1" applyBorder="1" applyAlignment="1">
      <alignment horizontal="center" vertical="center"/>
    </xf>
    <xf numFmtId="4" fontId="8" fillId="7" borderId="14" xfId="0" applyNumberFormat="1" applyFont="1" applyFill="1" applyBorder="1" applyAlignment="1">
      <alignment horizontal="center" vertical="center"/>
    </xf>
    <xf numFmtId="4" fontId="8" fillId="0" borderId="15"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xf>
    <xf numFmtId="0" fontId="5" fillId="0" borderId="5" xfId="0" applyFont="1" applyBorder="1" applyAlignment="1">
      <alignment horizontal="justify" vertical="center" wrapText="1"/>
    </xf>
    <xf numFmtId="44" fontId="6" fillId="0" borderId="5" xfId="0" applyNumberFormat="1" applyFont="1" applyBorder="1" applyAlignment="1">
      <alignment horizontal="center" vertical="center" wrapText="1"/>
    </xf>
    <xf numFmtId="44" fontId="6" fillId="4" borderId="5" xfId="0" applyNumberFormat="1" applyFont="1" applyFill="1" applyBorder="1" applyAlignment="1">
      <alignment horizontal="center" vertical="center" wrapText="1"/>
    </xf>
    <xf numFmtId="0" fontId="2" fillId="0" borderId="0" xfId="0" applyFont="1"/>
    <xf numFmtId="44" fontId="12" fillId="2" borderId="5" xfId="0" applyNumberFormat="1" applyFont="1" applyFill="1" applyBorder="1"/>
    <xf numFmtId="44" fontId="12" fillId="3" borderId="5" xfId="0" applyNumberFormat="1" applyFont="1" applyFill="1" applyBorder="1"/>
    <xf numFmtId="44" fontId="12" fillId="0" borderId="5" xfId="0" applyNumberFormat="1" applyFont="1" applyBorder="1"/>
    <xf numFmtId="44" fontId="6" fillId="2" borderId="5" xfId="0" applyNumberFormat="1" applyFont="1" applyFill="1" applyBorder="1" applyAlignment="1">
      <alignment horizontal="center" vertical="center" wrapText="1"/>
    </xf>
    <xf numFmtId="0" fontId="6" fillId="2" borderId="0" xfId="0" applyFont="1" applyFill="1" applyAlignment="1">
      <alignment horizontal="right"/>
    </xf>
    <xf numFmtId="44" fontId="12" fillId="2" borderId="0" xfId="0" applyNumberFormat="1" applyFont="1" applyFill="1"/>
    <xf numFmtId="3" fontId="6" fillId="2" borderId="5" xfId="0" applyNumberFormat="1" applyFont="1" applyFill="1" applyBorder="1" applyAlignment="1">
      <alignment horizontal="center" vertical="center" wrapText="1"/>
    </xf>
    <xf numFmtId="0" fontId="3" fillId="2" borderId="0" xfId="0" applyFont="1" applyFill="1"/>
    <xf numFmtId="0" fontId="0" fillId="2" borderId="0" xfId="0" applyFill="1" applyAlignment="1">
      <alignment vertical="top" wrapText="1"/>
    </xf>
    <xf numFmtId="3" fontId="6" fillId="8" borderId="16" xfId="0" applyNumberFormat="1" applyFont="1" applyFill="1" applyBorder="1" applyAlignment="1">
      <alignment horizontal="center" vertical="center" wrapText="1"/>
    </xf>
    <xf numFmtId="0" fontId="6" fillId="8" borderId="16" xfId="0" applyFont="1" applyFill="1" applyBorder="1" applyAlignment="1">
      <alignment horizontal="center" vertical="center" wrapText="1"/>
    </xf>
    <xf numFmtId="44" fontId="6" fillId="8" borderId="16" xfId="0" applyNumberFormat="1" applyFont="1" applyFill="1" applyBorder="1" applyAlignment="1">
      <alignment horizontal="center" vertical="center" wrapText="1"/>
    </xf>
    <xf numFmtId="3" fontId="6" fillId="0" borderId="5"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44" fontId="6" fillId="8" borderId="16" xfId="1" applyFont="1" applyFill="1" applyBorder="1" applyAlignment="1">
      <alignment horizontal="center" vertical="center" wrapText="1"/>
    </xf>
    <xf numFmtId="0" fontId="22" fillId="2" borderId="0" xfId="0" applyFont="1" applyFill="1" applyAlignment="1">
      <alignment horizontal="left" vertical="top" wrapText="1"/>
    </xf>
    <xf numFmtId="0" fontId="0" fillId="2" borderId="0" xfId="0" applyFill="1" applyAlignment="1">
      <alignment horizontal="center" vertical="center" wrapText="1"/>
    </xf>
    <xf numFmtId="0" fontId="5"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0" fillId="3" borderId="5" xfId="0" applyFill="1" applyBorder="1" applyAlignment="1">
      <alignment horizontal="center" vertical="center" wrapText="1"/>
    </xf>
    <xf numFmtId="0" fontId="0" fillId="2" borderId="5" xfId="0" applyFill="1" applyBorder="1" applyAlignment="1">
      <alignment horizontal="left" vertical="center" wrapText="1"/>
    </xf>
    <xf numFmtId="0" fontId="0" fillId="2" borderId="0" xfId="0" applyFill="1" applyAlignment="1">
      <alignment horizontal="center"/>
    </xf>
    <xf numFmtId="0" fontId="17" fillId="2" borderId="1" xfId="0" applyFont="1" applyFill="1" applyBorder="1" applyAlignment="1">
      <alignment vertical="top" wrapText="1"/>
    </xf>
    <xf numFmtId="0" fontId="17" fillId="2" borderId="2" xfId="0" applyFont="1" applyFill="1" applyBorder="1" applyAlignment="1">
      <alignment vertical="top" wrapText="1"/>
    </xf>
    <xf numFmtId="0" fontId="17" fillId="2" borderId="3" xfId="0" applyFont="1" applyFill="1" applyBorder="1" applyAlignment="1">
      <alignment vertical="top" wrapText="1"/>
    </xf>
    <xf numFmtId="0" fontId="18" fillId="2" borderId="1" xfId="0" applyFont="1" applyFill="1" applyBorder="1" applyAlignment="1">
      <alignment horizontal="left" vertical="top"/>
    </xf>
    <xf numFmtId="0" fontId="18" fillId="2" borderId="2" xfId="0" applyFont="1" applyFill="1" applyBorder="1" applyAlignment="1">
      <alignment horizontal="left" vertical="top"/>
    </xf>
    <xf numFmtId="0" fontId="18" fillId="2" borderId="3" xfId="0" applyFont="1" applyFill="1" applyBorder="1" applyAlignment="1">
      <alignment horizontal="left" vertical="top"/>
    </xf>
    <xf numFmtId="0" fontId="18" fillId="2" borderId="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3" xfId="0" applyFont="1" applyFill="1" applyBorder="1" applyAlignment="1">
      <alignment horizontal="left" vertical="top" wrapText="1"/>
    </xf>
    <xf numFmtId="49" fontId="0" fillId="3" borderId="5" xfId="0" applyNumberFormat="1" applyFill="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3" borderId="5" xfId="0" applyFill="1" applyBorder="1" applyAlignment="1">
      <alignment horizontal="center"/>
    </xf>
    <xf numFmtId="0" fontId="0" fillId="0" borderId="5" xfId="0" applyBorder="1" applyAlignment="1">
      <alignment horizontal="center" vertical="center"/>
    </xf>
    <xf numFmtId="0" fontId="1" fillId="0" borderId="4" xfId="0" applyFont="1" applyBorder="1" applyAlignment="1">
      <alignment horizontal="right" vertical="center" textRotation="255"/>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46"/>
  <sheetViews>
    <sheetView tabSelected="1" topLeftCell="A63" zoomScaleNormal="100" zoomScaleSheetLayoutView="100" workbookViewId="0">
      <selection activeCell="F2" sqref="F2:L2"/>
    </sheetView>
  </sheetViews>
  <sheetFormatPr defaultRowHeight="15" x14ac:dyDescent="0.25"/>
  <cols>
    <col min="1" max="1" width="9.140625" style="1"/>
    <col min="3" max="3" width="62.7109375" customWidth="1"/>
    <col min="4" max="4" width="19.140625" customWidth="1"/>
    <col min="5" max="12" width="16.42578125" customWidth="1"/>
    <col min="13" max="13" width="9.140625" style="1"/>
  </cols>
  <sheetData>
    <row r="1" spans="2:21" x14ac:dyDescent="0.25">
      <c r="B1" s="1"/>
      <c r="C1" s="1"/>
      <c r="D1" s="1"/>
      <c r="E1" s="1"/>
      <c r="F1" s="1"/>
      <c r="G1" s="1"/>
      <c r="H1" s="1"/>
      <c r="I1" s="1"/>
      <c r="J1" s="1"/>
      <c r="K1" s="1"/>
      <c r="L1" s="2" t="s">
        <v>44</v>
      </c>
    </row>
    <row r="2" spans="2:21" x14ac:dyDescent="0.25">
      <c r="B2" s="3"/>
      <c r="C2" s="3"/>
      <c r="D2" s="3"/>
      <c r="E2" s="4"/>
      <c r="F2" s="94"/>
      <c r="G2" s="94"/>
      <c r="H2" s="94"/>
      <c r="I2" s="94"/>
      <c r="J2" s="94"/>
      <c r="K2" s="94"/>
      <c r="L2" s="94"/>
    </row>
    <row r="3" spans="2:21" x14ac:dyDescent="0.25">
      <c r="B3" s="2"/>
      <c r="C3" s="1"/>
      <c r="D3" s="1"/>
      <c r="E3" s="1"/>
      <c r="F3" s="5" t="s">
        <v>0</v>
      </c>
      <c r="I3" s="1"/>
      <c r="K3" s="1"/>
      <c r="L3" s="1"/>
    </row>
    <row r="4" spans="2:21" x14ac:dyDescent="0.25">
      <c r="B4" s="3"/>
      <c r="C4" s="3"/>
      <c r="D4" s="3"/>
      <c r="E4" s="4"/>
      <c r="F4" s="94"/>
      <c r="G4" s="94"/>
      <c r="H4" s="94"/>
      <c r="I4" s="94"/>
      <c r="J4" s="94"/>
      <c r="K4" s="1"/>
      <c r="L4" s="1"/>
    </row>
    <row r="5" spans="2:21" x14ac:dyDescent="0.25">
      <c r="B5" s="6"/>
      <c r="C5" s="1"/>
      <c r="D5" s="1"/>
      <c r="E5" s="1"/>
      <c r="F5" s="5" t="s">
        <v>1</v>
      </c>
      <c r="G5" s="1"/>
      <c r="H5" s="1"/>
      <c r="I5" s="1"/>
      <c r="K5" s="1"/>
      <c r="L5" s="1"/>
    </row>
    <row r="6" spans="2:21" x14ac:dyDescent="0.25">
      <c r="B6" s="3"/>
      <c r="C6" s="3"/>
      <c r="D6" s="3"/>
      <c r="E6" s="1"/>
      <c r="F6" s="1"/>
      <c r="G6" s="1"/>
      <c r="H6" s="1"/>
      <c r="I6" s="1"/>
      <c r="J6" s="1"/>
      <c r="K6" s="1"/>
      <c r="L6" s="1"/>
    </row>
    <row r="7" spans="2:21" x14ac:dyDescent="0.25">
      <c r="B7" s="2"/>
      <c r="C7" s="1"/>
      <c r="D7" s="1"/>
      <c r="E7" s="1"/>
      <c r="F7" s="1"/>
      <c r="G7" s="1"/>
      <c r="H7" s="1"/>
      <c r="I7" s="1"/>
      <c r="J7" s="1"/>
      <c r="K7" s="1"/>
      <c r="L7" s="1"/>
    </row>
    <row r="8" spans="2:21" x14ac:dyDescent="0.25">
      <c r="B8" s="1"/>
      <c r="C8" s="1"/>
      <c r="D8" s="1"/>
      <c r="E8" s="1"/>
      <c r="F8" s="1"/>
      <c r="G8" s="1"/>
      <c r="H8" s="1"/>
      <c r="I8" s="1"/>
      <c r="J8" s="1"/>
      <c r="K8" s="1"/>
      <c r="L8" s="1"/>
    </row>
    <row r="9" spans="2:21" ht="18.75" x14ac:dyDescent="0.3">
      <c r="B9" s="95" t="s">
        <v>68</v>
      </c>
      <c r="C9" s="96"/>
      <c r="D9" s="96"/>
      <c r="E9" s="96"/>
      <c r="F9" s="96"/>
      <c r="G9" s="96"/>
      <c r="H9" s="96"/>
      <c r="I9" s="96"/>
      <c r="J9" s="96"/>
      <c r="K9" s="96"/>
      <c r="L9" s="97"/>
      <c r="M9" s="7"/>
      <c r="N9" s="62"/>
      <c r="O9" s="62"/>
      <c r="P9" s="62"/>
      <c r="Q9" s="62"/>
      <c r="R9" s="62"/>
      <c r="S9" s="62"/>
      <c r="T9" s="62"/>
      <c r="U9" s="62"/>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x14ac:dyDescent="0.25">
      <c r="B12" s="98"/>
      <c r="C12" s="98"/>
      <c r="D12" s="98"/>
      <c r="E12" s="98"/>
      <c r="F12" s="98"/>
      <c r="G12" s="5" t="s">
        <v>2</v>
      </c>
      <c r="J12" s="1"/>
      <c r="K12" s="1"/>
    </row>
    <row r="13" spans="2:21" x14ac:dyDescent="0.25">
      <c r="B13" s="1"/>
      <c r="C13" s="70"/>
      <c r="D13" s="1"/>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75" x14ac:dyDescent="0.25">
      <c r="B16" s="8" t="s">
        <v>50</v>
      </c>
      <c r="E16" s="1"/>
      <c r="F16" s="1"/>
      <c r="G16" s="1"/>
      <c r="H16" s="1"/>
      <c r="I16" s="1"/>
      <c r="J16" s="1"/>
      <c r="K16" s="1"/>
      <c r="L16" s="1"/>
    </row>
    <row r="17" spans="2:12" x14ac:dyDescent="0.25">
      <c r="B17" s="1"/>
      <c r="C17" s="1"/>
      <c r="D17" s="1"/>
      <c r="E17" s="1"/>
      <c r="F17" s="1"/>
      <c r="G17" s="1"/>
      <c r="H17" s="1"/>
      <c r="I17" s="1"/>
      <c r="J17" s="1"/>
      <c r="K17" s="1"/>
      <c r="L17" s="1"/>
    </row>
    <row r="18" spans="2:12" ht="30" customHeight="1" x14ac:dyDescent="0.25">
      <c r="B18" s="80" t="s">
        <v>3</v>
      </c>
      <c r="C18" s="99" t="s">
        <v>45</v>
      </c>
      <c r="D18" s="82"/>
      <c r="E18" s="82"/>
      <c r="F18" s="82"/>
      <c r="G18" s="82"/>
      <c r="H18" s="83" t="s">
        <v>2</v>
      </c>
      <c r="I18" s="83"/>
      <c r="J18" s="83"/>
      <c r="K18" s="83"/>
      <c r="L18" s="80" t="s">
        <v>4</v>
      </c>
    </row>
    <row r="19" spans="2:12" ht="16.5" customHeight="1" x14ac:dyDescent="0.25">
      <c r="B19" s="80"/>
      <c r="C19" s="99"/>
      <c r="D19" s="57" t="s">
        <v>5</v>
      </c>
      <c r="E19" s="57" t="s">
        <v>6</v>
      </c>
      <c r="F19" s="57" t="s">
        <v>7</v>
      </c>
      <c r="G19" s="57" t="s">
        <v>8</v>
      </c>
      <c r="H19" s="57" t="s">
        <v>9</v>
      </c>
      <c r="I19" s="57" t="s">
        <v>10</v>
      </c>
      <c r="J19" s="57" t="s">
        <v>11</v>
      </c>
      <c r="K19" s="57" t="s">
        <v>12</v>
      </c>
      <c r="L19" s="80"/>
    </row>
    <row r="20" spans="2:12" x14ac:dyDescent="0.25">
      <c r="B20" s="57">
        <v>1</v>
      </c>
      <c r="C20" s="57">
        <v>2</v>
      </c>
      <c r="D20" s="57">
        <v>3</v>
      </c>
      <c r="E20" s="57">
        <v>4</v>
      </c>
      <c r="F20" s="57">
        <v>5</v>
      </c>
      <c r="G20" s="57">
        <v>6</v>
      </c>
      <c r="H20" s="57">
        <v>7</v>
      </c>
      <c r="I20" s="57">
        <v>8</v>
      </c>
      <c r="J20" s="57">
        <v>9</v>
      </c>
      <c r="K20" s="57">
        <v>10</v>
      </c>
      <c r="L20" s="57">
        <v>11</v>
      </c>
    </row>
    <row r="21" spans="2:12" ht="24" x14ac:dyDescent="0.25">
      <c r="B21" s="57">
        <v>1</v>
      </c>
      <c r="C21" s="58" t="s">
        <v>70</v>
      </c>
      <c r="D21" s="72"/>
      <c r="E21" s="72"/>
      <c r="F21" s="75"/>
      <c r="G21" s="72"/>
      <c r="H21" s="72"/>
      <c r="I21" s="75"/>
      <c r="J21" s="72"/>
      <c r="K21" s="72"/>
      <c r="L21" s="73"/>
    </row>
    <row r="22" spans="2:12" ht="171.75" x14ac:dyDescent="0.25">
      <c r="B22" s="57">
        <v>2</v>
      </c>
      <c r="C22" s="59" t="s">
        <v>71</v>
      </c>
      <c r="D22" s="75"/>
      <c r="E22" s="75"/>
      <c r="F22" s="72"/>
      <c r="G22" s="75"/>
      <c r="H22" s="75"/>
      <c r="I22" s="72"/>
      <c r="J22" s="75"/>
      <c r="K22" s="75"/>
      <c r="L22" s="73"/>
    </row>
    <row r="23" spans="2:12" ht="27.75" x14ac:dyDescent="0.25">
      <c r="B23" s="57">
        <v>3</v>
      </c>
      <c r="C23" s="59" t="s">
        <v>87</v>
      </c>
      <c r="D23" s="75"/>
      <c r="E23" s="75"/>
      <c r="F23" s="72"/>
      <c r="G23" s="75"/>
      <c r="H23" s="75"/>
      <c r="I23" s="72"/>
      <c r="J23" s="75"/>
      <c r="K23" s="75"/>
      <c r="L23" s="73"/>
    </row>
    <row r="24" spans="2:12" ht="87.75" x14ac:dyDescent="0.25">
      <c r="B24" s="57">
        <v>4</v>
      </c>
      <c r="C24" s="59" t="s">
        <v>72</v>
      </c>
      <c r="D24" s="76"/>
      <c r="E24" s="75"/>
      <c r="F24" s="72"/>
      <c r="G24" s="75"/>
      <c r="H24" s="75"/>
      <c r="I24" s="72"/>
      <c r="J24" s="75"/>
      <c r="K24" s="75"/>
      <c r="L24" s="73"/>
    </row>
    <row r="25" spans="2:12" ht="60" x14ac:dyDescent="0.25">
      <c r="B25" s="57">
        <v>5</v>
      </c>
      <c r="C25" s="59" t="s">
        <v>73</v>
      </c>
      <c r="D25" s="74"/>
      <c r="E25" s="77"/>
      <c r="F25" s="60">
        <f>F21*98.01</f>
        <v>0</v>
      </c>
      <c r="G25" s="74"/>
      <c r="H25" s="74"/>
      <c r="I25" s="74"/>
      <c r="J25" s="74"/>
      <c r="K25" s="74"/>
      <c r="L25" s="60">
        <f>F25</f>
        <v>0</v>
      </c>
    </row>
    <row r="26" spans="2:12" ht="36" x14ac:dyDescent="0.25">
      <c r="B26" s="57">
        <v>6</v>
      </c>
      <c r="C26" s="59" t="s">
        <v>74</v>
      </c>
      <c r="D26" s="74"/>
      <c r="E26" s="74"/>
      <c r="F26" s="74"/>
      <c r="G26" s="74"/>
      <c r="H26" s="74"/>
      <c r="I26" s="60">
        <f>I21*235.62</f>
        <v>0</v>
      </c>
      <c r="J26" s="74"/>
      <c r="K26" s="74"/>
      <c r="L26" s="60">
        <f>I26</f>
        <v>0</v>
      </c>
    </row>
    <row r="27" spans="2:12" ht="72" x14ac:dyDescent="0.25">
      <c r="B27" s="57" t="s">
        <v>13</v>
      </c>
      <c r="C27" s="59" t="s">
        <v>75</v>
      </c>
      <c r="D27" s="60">
        <f>D22*98.01</f>
        <v>0</v>
      </c>
      <c r="E27" s="60">
        <f>E22*98.01</f>
        <v>0</v>
      </c>
      <c r="F27" s="74"/>
      <c r="G27" s="74"/>
      <c r="H27" s="74"/>
      <c r="I27" s="74"/>
      <c r="J27" s="74"/>
      <c r="K27" s="74"/>
      <c r="L27" s="60">
        <f>D27+E27</f>
        <v>0</v>
      </c>
    </row>
    <row r="28" spans="2:12" ht="72" x14ac:dyDescent="0.25">
      <c r="B28" s="57">
        <v>8</v>
      </c>
      <c r="C28" s="59" t="s">
        <v>76</v>
      </c>
      <c r="D28" s="74"/>
      <c r="E28" s="74"/>
      <c r="F28" s="74"/>
      <c r="G28" s="60">
        <f>G22*183.15</f>
        <v>0</v>
      </c>
      <c r="H28" s="60">
        <f>H22*235.62</f>
        <v>0</v>
      </c>
      <c r="I28" s="74"/>
      <c r="J28" s="60">
        <f>J22*326.7</f>
        <v>0</v>
      </c>
      <c r="K28" s="60">
        <f>K22*326.7</f>
        <v>0</v>
      </c>
      <c r="L28" s="60">
        <f>G28+H28+J28+K28</f>
        <v>0</v>
      </c>
    </row>
    <row r="29" spans="2:12" ht="72" x14ac:dyDescent="0.25">
      <c r="B29" s="57" t="s">
        <v>14</v>
      </c>
      <c r="C29" s="59" t="s">
        <v>77</v>
      </c>
      <c r="D29" s="60">
        <f>D23*98.01</f>
        <v>0</v>
      </c>
      <c r="E29" s="60">
        <f>E23*98.01</f>
        <v>0</v>
      </c>
      <c r="F29" s="74"/>
      <c r="G29" s="74"/>
      <c r="H29" s="74"/>
      <c r="I29" s="74"/>
      <c r="J29" s="74"/>
      <c r="K29" s="74"/>
      <c r="L29" s="60">
        <f>D29+E29</f>
        <v>0</v>
      </c>
    </row>
    <row r="30" spans="2:12" ht="72" x14ac:dyDescent="0.25">
      <c r="B30" s="57">
        <v>10</v>
      </c>
      <c r="C30" s="59" t="s">
        <v>78</v>
      </c>
      <c r="D30" s="74"/>
      <c r="E30" s="74"/>
      <c r="F30" s="74"/>
      <c r="G30" s="60">
        <f>G23*183.15</f>
        <v>0</v>
      </c>
      <c r="H30" s="60">
        <f>H23*235.62</f>
        <v>0</v>
      </c>
      <c r="I30" s="74"/>
      <c r="J30" s="60">
        <f>J23*326.7</f>
        <v>0</v>
      </c>
      <c r="K30" s="60">
        <f>K23*326.7</f>
        <v>0</v>
      </c>
      <c r="L30" s="60">
        <f>G30+H30+J30+K30</f>
        <v>0</v>
      </c>
    </row>
    <row r="31" spans="2:12" ht="72" x14ac:dyDescent="0.25">
      <c r="B31" s="57" t="s">
        <v>15</v>
      </c>
      <c r="C31" s="59" t="s">
        <v>79</v>
      </c>
      <c r="D31" s="60">
        <f>D24*98.01</f>
        <v>0</v>
      </c>
      <c r="E31" s="60">
        <f>E24*98.01</f>
        <v>0</v>
      </c>
      <c r="F31" s="74"/>
      <c r="G31" s="74"/>
      <c r="H31" s="74"/>
      <c r="I31" s="74"/>
      <c r="J31" s="74"/>
      <c r="K31" s="74"/>
      <c r="L31" s="60">
        <f>D31+E31</f>
        <v>0</v>
      </c>
    </row>
    <row r="32" spans="2:12" ht="72" x14ac:dyDescent="0.25">
      <c r="B32" s="57">
        <v>12</v>
      </c>
      <c r="C32" s="59" t="s">
        <v>80</v>
      </c>
      <c r="D32" s="74"/>
      <c r="E32" s="74"/>
      <c r="F32" s="74"/>
      <c r="G32" s="60">
        <f>G24*183.15</f>
        <v>0</v>
      </c>
      <c r="H32" s="60">
        <f>H24*235.62</f>
        <v>0</v>
      </c>
      <c r="I32" s="74"/>
      <c r="J32" s="60">
        <f>J24*326.7</f>
        <v>0</v>
      </c>
      <c r="K32" s="60">
        <f>K24*326.7</f>
        <v>0</v>
      </c>
      <c r="L32" s="60">
        <f>G32+H32+J32+K32</f>
        <v>0</v>
      </c>
    </row>
    <row r="33" spans="2:12" ht="24" x14ac:dyDescent="0.25">
      <c r="B33" s="57">
        <v>13</v>
      </c>
      <c r="C33" s="59" t="s">
        <v>81</v>
      </c>
      <c r="D33" s="61">
        <f>D27+D29+D31</f>
        <v>0</v>
      </c>
      <c r="E33" s="61">
        <f>E27+E29+E31</f>
        <v>0</v>
      </c>
      <c r="F33" s="61">
        <f>F25</f>
        <v>0</v>
      </c>
      <c r="G33" s="61">
        <f>G28+G30+G32</f>
        <v>0</v>
      </c>
      <c r="H33" s="61">
        <f>H28+H30+H32</f>
        <v>0</v>
      </c>
      <c r="I33" s="61">
        <f>I26</f>
        <v>0</v>
      </c>
      <c r="J33" s="61">
        <f>J28+J30+J32</f>
        <v>0</v>
      </c>
      <c r="K33" s="61">
        <f>K28+K30+K32</f>
        <v>0</v>
      </c>
      <c r="L33" s="61">
        <f>SUM(L25:L32)</f>
        <v>0</v>
      </c>
    </row>
    <row r="34" spans="2:12" ht="24" x14ac:dyDescent="0.25">
      <c r="B34" s="57">
        <v>14</v>
      </c>
      <c r="C34" s="59" t="s">
        <v>49</v>
      </c>
      <c r="D34" s="73"/>
      <c r="E34" s="73"/>
      <c r="F34" s="73"/>
      <c r="G34" s="73"/>
      <c r="H34" s="73"/>
      <c r="I34" s="73"/>
      <c r="J34" s="73"/>
      <c r="K34" s="73"/>
      <c r="L34" s="60">
        <f>ROUNDDOWN(L33*1%,2)</f>
        <v>0</v>
      </c>
    </row>
    <row r="35" spans="2:12" ht="24" x14ac:dyDescent="0.25">
      <c r="B35" s="57">
        <v>15</v>
      </c>
      <c r="C35" s="59" t="s">
        <v>16</v>
      </c>
      <c r="D35" s="73"/>
      <c r="E35" s="73"/>
      <c r="F35" s="73"/>
      <c r="G35" s="73"/>
      <c r="H35" s="73"/>
      <c r="I35" s="73"/>
      <c r="J35" s="73"/>
      <c r="K35" s="73"/>
      <c r="L35" s="61">
        <f>SUM(L33:L34)</f>
        <v>0</v>
      </c>
    </row>
    <row r="36" spans="2:12" x14ac:dyDescent="0.25">
      <c r="B36" s="1"/>
      <c r="C36" s="1"/>
      <c r="D36" s="1"/>
      <c r="E36" s="1"/>
      <c r="F36" s="1"/>
      <c r="G36" s="1"/>
      <c r="H36" s="1"/>
      <c r="I36" s="1"/>
      <c r="J36" s="1"/>
      <c r="K36" s="1"/>
      <c r="L36" s="1"/>
    </row>
    <row r="37" spans="2:12" x14ac:dyDescent="0.25">
      <c r="B37" s="9"/>
      <c r="C37" s="10"/>
      <c r="D37" s="10"/>
      <c r="E37" s="10"/>
      <c r="F37" s="10"/>
      <c r="G37" s="10"/>
      <c r="H37" s="11" t="s">
        <v>17</v>
      </c>
      <c r="I37" s="65">
        <f>L35</f>
        <v>0</v>
      </c>
      <c r="J37" s="1"/>
      <c r="K37" s="1"/>
      <c r="L37" s="1"/>
    </row>
    <row r="38" spans="2:12" x14ac:dyDescent="0.25">
      <c r="B38" s="9"/>
      <c r="C38" s="1"/>
      <c r="D38" s="1"/>
      <c r="E38" s="1"/>
      <c r="F38" s="1"/>
      <c r="G38" s="1"/>
      <c r="H38" s="67"/>
      <c r="I38" s="68"/>
      <c r="J38" s="1"/>
      <c r="K38" s="1"/>
      <c r="L38" s="1"/>
    </row>
    <row r="39" spans="2:12" ht="15" customHeight="1" x14ac:dyDescent="0.25">
      <c r="B39" s="12" t="s">
        <v>60</v>
      </c>
      <c r="C39" s="88" t="s">
        <v>82</v>
      </c>
      <c r="D39" s="89"/>
      <c r="E39" s="89"/>
      <c r="F39" s="89"/>
      <c r="G39" s="89"/>
      <c r="H39" s="89"/>
      <c r="I39" s="89"/>
      <c r="J39" s="89"/>
      <c r="K39" s="89"/>
      <c r="L39" s="90"/>
    </row>
    <row r="40" spans="2:12" ht="39" customHeight="1" x14ac:dyDescent="0.25">
      <c r="B40" s="12" t="s">
        <v>61</v>
      </c>
      <c r="C40" s="91" t="s">
        <v>83</v>
      </c>
      <c r="D40" s="92"/>
      <c r="E40" s="92"/>
      <c r="F40" s="92"/>
      <c r="G40" s="92"/>
      <c r="H40" s="92"/>
      <c r="I40" s="92"/>
      <c r="J40" s="92"/>
      <c r="K40" s="92"/>
      <c r="L40" s="93"/>
    </row>
    <row r="41" spans="2:12" ht="48.75" customHeight="1" x14ac:dyDescent="0.25">
      <c r="B41" s="12" t="s">
        <v>62</v>
      </c>
      <c r="C41" s="91" t="s">
        <v>84</v>
      </c>
      <c r="D41" s="92"/>
      <c r="E41" s="92"/>
      <c r="F41" s="92"/>
      <c r="G41" s="92"/>
      <c r="H41" s="92"/>
      <c r="I41" s="92"/>
      <c r="J41" s="92"/>
      <c r="K41" s="92"/>
      <c r="L41" s="93"/>
    </row>
    <row r="42" spans="2:12" ht="27" customHeight="1" x14ac:dyDescent="0.25">
      <c r="B42" s="12" t="s">
        <v>63</v>
      </c>
      <c r="C42" s="91" t="s">
        <v>85</v>
      </c>
      <c r="D42" s="92"/>
      <c r="E42" s="92"/>
      <c r="F42" s="92"/>
      <c r="G42" s="92"/>
      <c r="H42" s="92"/>
      <c r="I42" s="92"/>
      <c r="J42" s="92"/>
      <c r="K42" s="92"/>
      <c r="L42" s="93"/>
    </row>
    <row r="43" spans="2:12" x14ac:dyDescent="0.25">
      <c r="B43" s="1"/>
      <c r="C43" s="13"/>
      <c r="D43" s="13"/>
      <c r="E43" s="1"/>
      <c r="F43" s="1"/>
      <c r="G43" s="1"/>
      <c r="H43" s="1"/>
      <c r="I43" s="1"/>
      <c r="J43" s="1"/>
      <c r="K43" s="1"/>
      <c r="L43" s="1"/>
    </row>
    <row r="44" spans="2:12" ht="15.75" x14ac:dyDescent="0.25">
      <c r="B44" s="17" t="s">
        <v>51</v>
      </c>
      <c r="C44" s="14"/>
      <c r="D44" s="13"/>
      <c r="E44" s="1"/>
      <c r="F44" s="1"/>
      <c r="G44" s="1"/>
      <c r="H44" s="1"/>
      <c r="I44" s="1"/>
      <c r="J44" s="1"/>
      <c r="K44" s="1"/>
      <c r="L44" s="1"/>
    </row>
    <row r="45" spans="2:12" x14ac:dyDescent="0.25">
      <c r="B45" s="14"/>
      <c r="C45" s="13"/>
      <c r="D45" s="13"/>
      <c r="E45" s="1"/>
      <c r="F45" s="1"/>
      <c r="G45" s="1"/>
      <c r="H45" s="1"/>
      <c r="I45" s="1"/>
      <c r="J45" s="1"/>
      <c r="K45" s="1"/>
      <c r="L45" s="1"/>
    </row>
    <row r="46" spans="2:12" ht="24" customHeight="1" x14ac:dyDescent="0.25">
      <c r="B46" s="80" t="s">
        <v>3</v>
      </c>
      <c r="C46" s="81" t="s">
        <v>46</v>
      </c>
      <c r="D46" s="82"/>
      <c r="E46" s="82"/>
      <c r="F46" s="82"/>
      <c r="G46" s="82"/>
      <c r="H46" s="83" t="s">
        <v>2</v>
      </c>
      <c r="I46" s="83"/>
      <c r="J46" s="83"/>
      <c r="K46" s="83"/>
      <c r="L46" s="80" t="s">
        <v>4</v>
      </c>
    </row>
    <row r="47" spans="2:12" ht="17.25" customHeight="1" x14ac:dyDescent="0.25">
      <c r="B47" s="80"/>
      <c r="C47" s="81"/>
      <c r="D47" s="57" t="s">
        <v>5</v>
      </c>
      <c r="E47" s="57" t="s">
        <v>6</v>
      </c>
      <c r="F47" s="57" t="s">
        <v>7</v>
      </c>
      <c r="G47" s="57" t="s">
        <v>8</v>
      </c>
      <c r="H47" s="57" t="s">
        <v>9</v>
      </c>
      <c r="I47" s="57" t="s">
        <v>10</v>
      </c>
      <c r="J47" s="57" t="s">
        <v>11</v>
      </c>
      <c r="K47" s="57" t="s">
        <v>12</v>
      </c>
      <c r="L47" s="80"/>
    </row>
    <row r="48" spans="2:12" x14ac:dyDescent="0.25">
      <c r="B48" s="57">
        <v>1</v>
      </c>
      <c r="C48" s="57">
        <v>2</v>
      </c>
      <c r="D48" s="57">
        <v>3</v>
      </c>
      <c r="E48" s="57">
        <v>4</v>
      </c>
      <c r="F48" s="57">
        <v>5</v>
      </c>
      <c r="G48" s="57">
        <v>6</v>
      </c>
      <c r="H48" s="57">
        <v>7</v>
      </c>
      <c r="I48" s="57">
        <v>8</v>
      </c>
      <c r="J48" s="57">
        <v>9</v>
      </c>
      <c r="K48" s="57">
        <v>10</v>
      </c>
      <c r="L48" s="57">
        <v>11</v>
      </c>
    </row>
    <row r="49" spans="2:12" x14ac:dyDescent="0.25">
      <c r="B49" s="57">
        <v>1</v>
      </c>
      <c r="C49" s="59" t="s">
        <v>86</v>
      </c>
      <c r="D49" s="69"/>
      <c r="E49" s="69"/>
      <c r="F49" s="69"/>
      <c r="G49" s="69"/>
      <c r="H49" s="69"/>
      <c r="I49" s="69"/>
      <c r="J49" s="69"/>
      <c r="K49" s="69"/>
      <c r="L49" s="73"/>
    </row>
    <row r="50" spans="2:12" ht="60" x14ac:dyDescent="0.25">
      <c r="B50" s="57">
        <v>2</v>
      </c>
      <c r="C50" s="59" t="s">
        <v>52</v>
      </c>
      <c r="D50" s="66">
        <f>D49*54.45</f>
        <v>0</v>
      </c>
      <c r="E50" s="66">
        <f>E49*54.45</f>
        <v>0</v>
      </c>
      <c r="F50" s="66">
        <f>F49*54.45</f>
        <v>0</v>
      </c>
      <c r="G50" s="66">
        <f>G49*27.23</f>
        <v>0</v>
      </c>
      <c r="H50" s="66">
        <f>H49*27.23</f>
        <v>0</v>
      </c>
      <c r="I50" s="66">
        <f>I49*27.23</f>
        <v>0</v>
      </c>
      <c r="J50" s="66">
        <f>J49*27.23</f>
        <v>0</v>
      </c>
      <c r="K50" s="66">
        <f>K49*27.23</f>
        <v>0</v>
      </c>
      <c r="L50" s="60">
        <f>SUM(D50:K50)</f>
        <v>0</v>
      </c>
    </row>
    <row r="51" spans="2:12" ht="24" x14ac:dyDescent="0.25">
      <c r="B51" s="57">
        <v>3</v>
      </c>
      <c r="C51" s="59" t="s">
        <v>53</v>
      </c>
      <c r="D51" s="73"/>
      <c r="E51" s="73"/>
      <c r="F51" s="73"/>
      <c r="G51" s="73"/>
      <c r="H51" s="73"/>
      <c r="I51" s="73"/>
      <c r="J51" s="73"/>
      <c r="K51" s="73"/>
      <c r="L51" s="60">
        <f>ROUNDDOWN(L50*1%,2)</f>
        <v>0</v>
      </c>
    </row>
    <row r="52" spans="2:12" ht="24" x14ac:dyDescent="0.25">
      <c r="B52" s="57">
        <v>4</v>
      </c>
      <c r="C52" s="59" t="s">
        <v>18</v>
      </c>
      <c r="D52" s="73"/>
      <c r="E52" s="73"/>
      <c r="F52" s="73"/>
      <c r="G52" s="73"/>
      <c r="H52" s="73"/>
      <c r="I52" s="73"/>
      <c r="J52" s="73"/>
      <c r="K52" s="73"/>
      <c r="L52" s="60">
        <f>SUM(L50:L51)</f>
        <v>0</v>
      </c>
    </row>
    <row r="53" spans="2:12" x14ac:dyDescent="0.25">
      <c r="B53" s="1"/>
      <c r="C53" s="1"/>
      <c r="D53" s="1"/>
      <c r="E53" s="1"/>
      <c r="F53" s="1"/>
      <c r="G53" s="1"/>
      <c r="H53" s="1"/>
      <c r="J53" s="1"/>
      <c r="K53" s="1"/>
      <c r="L53" s="1"/>
    </row>
    <row r="54" spans="2:12" x14ac:dyDescent="0.25">
      <c r="B54" s="1"/>
      <c r="C54" s="10"/>
      <c r="D54" s="10"/>
      <c r="E54" s="10"/>
      <c r="F54" s="10"/>
      <c r="G54" s="10"/>
      <c r="H54" s="15" t="s">
        <v>19</v>
      </c>
      <c r="I54" s="65">
        <f>L52</f>
        <v>0</v>
      </c>
      <c r="J54" s="1"/>
      <c r="K54" s="1"/>
      <c r="L54" s="1"/>
    </row>
    <row r="55" spans="2:12" x14ac:dyDescent="0.25">
      <c r="B55" s="1"/>
      <c r="C55" s="1"/>
      <c r="D55" s="1"/>
      <c r="E55" s="1"/>
      <c r="F55" s="1"/>
      <c r="G55" s="1"/>
      <c r="H55" s="1"/>
      <c r="I55" s="1"/>
      <c r="J55" s="1"/>
      <c r="K55" s="1"/>
      <c r="L55" s="1"/>
    </row>
    <row r="56" spans="2:12" ht="15.75" x14ac:dyDescent="0.25">
      <c r="B56" s="8" t="s">
        <v>69</v>
      </c>
      <c r="J56" s="1"/>
      <c r="K56" s="1"/>
      <c r="L56" s="1"/>
    </row>
    <row r="57" spans="2:12" x14ac:dyDescent="0.25">
      <c r="B57" s="1"/>
      <c r="C57" s="1"/>
      <c r="D57" s="1"/>
      <c r="E57" s="1"/>
      <c r="F57" s="1"/>
      <c r="G57" s="1"/>
      <c r="H57" s="1"/>
      <c r="I57" s="1"/>
      <c r="J57" s="1"/>
      <c r="K57" s="1"/>
      <c r="L57" s="1"/>
    </row>
    <row r="58" spans="2:12" ht="24.75" customHeight="1" x14ac:dyDescent="0.25">
      <c r="B58" s="80" t="s">
        <v>3</v>
      </c>
      <c r="C58" s="81" t="s">
        <v>46</v>
      </c>
      <c r="D58" s="82"/>
      <c r="E58" s="82"/>
      <c r="F58" s="82"/>
      <c r="G58" s="82"/>
      <c r="H58" s="83" t="s">
        <v>2</v>
      </c>
      <c r="I58" s="83"/>
      <c r="J58" s="83"/>
      <c r="K58" s="83"/>
      <c r="L58" s="80" t="s">
        <v>4</v>
      </c>
    </row>
    <row r="59" spans="2:12" ht="18.75" customHeight="1" x14ac:dyDescent="0.25">
      <c r="B59" s="80"/>
      <c r="C59" s="81"/>
      <c r="D59" s="57" t="s">
        <v>5</v>
      </c>
      <c r="E59" s="57" t="s">
        <v>6</v>
      </c>
      <c r="F59" s="57" t="s">
        <v>7</v>
      </c>
      <c r="G59" s="57" t="s">
        <v>8</v>
      </c>
      <c r="H59" s="57" t="s">
        <v>9</v>
      </c>
      <c r="I59" s="57" t="s">
        <v>10</v>
      </c>
      <c r="J59" s="57" t="s">
        <v>11</v>
      </c>
      <c r="K59" s="57" t="s">
        <v>12</v>
      </c>
      <c r="L59" s="80"/>
    </row>
    <row r="60" spans="2:12" ht="18.75" customHeight="1" x14ac:dyDescent="0.25">
      <c r="B60" s="57">
        <v>1</v>
      </c>
      <c r="C60" s="57">
        <v>2</v>
      </c>
      <c r="D60" s="57">
        <v>3</v>
      </c>
      <c r="E60" s="57">
        <v>4</v>
      </c>
      <c r="F60" s="57">
        <v>5</v>
      </c>
      <c r="G60" s="57">
        <v>6</v>
      </c>
      <c r="H60" s="57">
        <v>7</v>
      </c>
      <c r="I60" s="57">
        <v>8</v>
      </c>
      <c r="J60" s="57">
        <v>9</v>
      </c>
      <c r="K60" s="57">
        <v>10</v>
      </c>
      <c r="L60" s="57">
        <v>11</v>
      </c>
    </row>
    <row r="61" spans="2:12" ht="87.75" x14ac:dyDescent="0.25">
      <c r="B61" s="57">
        <v>1</v>
      </c>
      <c r="C61" s="59" t="s">
        <v>88</v>
      </c>
      <c r="D61" s="75"/>
      <c r="E61" s="75"/>
      <c r="F61" s="75"/>
      <c r="G61" s="75"/>
      <c r="H61" s="75"/>
      <c r="I61" s="75"/>
      <c r="J61" s="75"/>
      <c r="K61" s="75"/>
      <c r="L61" s="73"/>
    </row>
    <row r="62" spans="2:12" ht="39.75" x14ac:dyDescent="0.25">
      <c r="B62" s="57">
        <v>2</v>
      </c>
      <c r="C62" s="59" t="s">
        <v>89</v>
      </c>
      <c r="D62" s="75"/>
      <c r="E62" s="75"/>
      <c r="F62" s="75"/>
      <c r="G62" s="75"/>
      <c r="H62" s="75"/>
      <c r="I62" s="75"/>
      <c r="J62" s="75"/>
      <c r="K62" s="75"/>
      <c r="L62" s="73"/>
    </row>
    <row r="63" spans="2:12" ht="63.75" x14ac:dyDescent="0.25">
      <c r="B63" s="57">
        <v>3</v>
      </c>
      <c r="C63" s="59" t="s">
        <v>90</v>
      </c>
      <c r="D63" s="72"/>
      <c r="E63" s="72"/>
      <c r="F63" s="72"/>
      <c r="G63" s="75"/>
      <c r="H63" s="72"/>
      <c r="I63" s="75"/>
      <c r="J63" s="75"/>
      <c r="K63" s="72"/>
      <c r="L63" s="73"/>
    </row>
    <row r="64" spans="2:12" ht="72" x14ac:dyDescent="0.25">
      <c r="B64" s="57">
        <v>4</v>
      </c>
      <c r="C64" s="59" t="s">
        <v>54</v>
      </c>
      <c r="D64" s="60">
        <f>D61*98.01</f>
        <v>0</v>
      </c>
      <c r="E64" s="60">
        <f>E61*98.01</f>
        <v>0</v>
      </c>
      <c r="F64" s="60">
        <f>F61*98.01</f>
        <v>0</v>
      </c>
      <c r="G64" s="74"/>
      <c r="H64" s="74"/>
      <c r="I64" s="74"/>
      <c r="J64" s="74"/>
      <c r="K64" s="74"/>
      <c r="L64" s="60">
        <f>D64+E64+F64</f>
        <v>0</v>
      </c>
    </row>
    <row r="65" spans="2:12" ht="72" x14ac:dyDescent="0.25">
      <c r="B65" s="57">
        <v>5</v>
      </c>
      <c r="C65" s="59" t="s">
        <v>91</v>
      </c>
      <c r="D65" s="74"/>
      <c r="E65" s="74"/>
      <c r="F65" s="74"/>
      <c r="G65" s="60">
        <f>G61*183.15</f>
        <v>0</v>
      </c>
      <c r="H65" s="60">
        <f>H61*235.62</f>
        <v>0</v>
      </c>
      <c r="I65" s="60">
        <f>I61*235.62</f>
        <v>0</v>
      </c>
      <c r="J65" s="60">
        <f>J61*326.7</f>
        <v>0</v>
      </c>
      <c r="K65" s="60">
        <f>K61*326.7</f>
        <v>0</v>
      </c>
      <c r="L65" s="60">
        <f>G65+H65+I65+J65+K65</f>
        <v>0</v>
      </c>
    </row>
    <row r="66" spans="2:12" ht="60" x14ac:dyDescent="0.25">
      <c r="B66" s="57">
        <v>6</v>
      </c>
      <c r="C66" s="59" t="s">
        <v>92</v>
      </c>
      <c r="D66" s="60">
        <f>D62*54.45</f>
        <v>0</v>
      </c>
      <c r="E66" s="60">
        <f>E62*54.45</f>
        <v>0</v>
      </c>
      <c r="F66" s="60">
        <f>F62*54.45</f>
        <v>0</v>
      </c>
      <c r="G66" s="60">
        <f>G62*27.23</f>
        <v>0</v>
      </c>
      <c r="H66" s="60">
        <f>H62*27.23</f>
        <v>0</v>
      </c>
      <c r="I66" s="60">
        <f>I62*27.23</f>
        <v>0</v>
      </c>
      <c r="J66" s="60">
        <f>J62*27.23</f>
        <v>0</v>
      </c>
      <c r="K66" s="60">
        <f>K62*27.23</f>
        <v>0</v>
      </c>
      <c r="L66" s="60">
        <f>D66+E66+F66+G66+H66+I66+J66+K66</f>
        <v>0</v>
      </c>
    </row>
    <row r="67" spans="2:12" ht="72" x14ac:dyDescent="0.25">
      <c r="B67" s="57">
        <v>7</v>
      </c>
      <c r="C67" s="59" t="s">
        <v>93</v>
      </c>
      <c r="D67" s="74"/>
      <c r="E67" s="74"/>
      <c r="F67" s="74"/>
      <c r="G67" s="60">
        <f>G63*24.75</f>
        <v>0</v>
      </c>
      <c r="H67" s="74"/>
      <c r="I67" s="60">
        <f>I63*24.75</f>
        <v>0</v>
      </c>
      <c r="J67" s="60">
        <f>J63*24.75</f>
        <v>0</v>
      </c>
      <c r="K67" s="74"/>
      <c r="L67" s="60">
        <f>G67+I67+J67</f>
        <v>0</v>
      </c>
    </row>
    <row r="68" spans="2:12" x14ac:dyDescent="0.25">
      <c r="B68" s="57">
        <v>8</v>
      </c>
      <c r="C68" s="59" t="s">
        <v>94</v>
      </c>
      <c r="D68" s="60">
        <f>D64+D66</f>
        <v>0</v>
      </c>
      <c r="E68" s="60">
        <f>E64+E66</f>
        <v>0</v>
      </c>
      <c r="F68" s="60">
        <f>F64+F66</f>
        <v>0</v>
      </c>
      <c r="G68" s="60">
        <f>G65+G66+G67</f>
        <v>0</v>
      </c>
      <c r="H68" s="60">
        <f>H65+H66</f>
        <v>0</v>
      </c>
      <c r="I68" s="60">
        <f>I65+I66+I67</f>
        <v>0</v>
      </c>
      <c r="J68" s="60">
        <f>J65+J66+J67</f>
        <v>0</v>
      </c>
      <c r="K68" s="60">
        <f>K65+K66</f>
        <v>0</v>
      </c>
      <c r="L68" s="60">
        <f>SUM(L64:L67)</f>
        <v>0</v>
      </c>
    </row>
    <row r="69" spans="2:12" ht="24" x14ac:dyDescent="0.25">
      <c r="B69" s="57">
        <v>9</v>
      </c>
      <c r="C69" s="59" t="s">
        <v>55</v>
      </c>
      <c r="D69" s="73"/>
      <c r="E69" s="73"/>
      <c r="F69" s="73"/>
      <c r="G69" s="73"/>
      <c r="H69" s="73"/>
      <c r="I69" s="73"/>
      <c r="J69" s="73"/>
      <c r="K69" s="73"/>
      <c r="L69" s="60">
        <f>ROUNDDOWN(L68*1%,2)</f>
        <v>0</v>
      </c>
    </row>
    <row r="70" spans="2:12" ht="24" x14ac:dyDescent="0.25">
      <c r="B70" s="57">
        <v>10</v>
      </c>
      <c r="C70" s="59" t="s">
        <v>56</v>
      </c>
      <c r="D70" s="73"/>
      <c r="E70" s="73"/>
      <c r="F70" s="73"/>
      <c r="G70" s="73"/>
      <c r="H70" s="73"/>
      <c r="I70" s="73"/>
      <c r="J70" s="73"/>
      <c r="K70" s="73"/>
      <c r="L70" s="60">
        <f>SUM(L68:L69)</f>
        <v>0</v>
      </c>
    </row>
    <row r="71" spans="2:12" x14ac:dyDescent="0.25">
      <c r="B71" s="1"/>
      <c r="C71" s="1"/>
      <c r="D71" s="1"/>
      <c r="E71" s="1"/>
      <c r="F71" s="1"/>
      <c r="G71" s="1"/>
      <c r="H71" s="1"/>
      <c r="I71" s="1"/>
      <c r="J71" s="1"/>
      <c r="K71" s="1"/>
      <c r="L71" s="1"/>
    </row>
    <row r="72" spans="2:12" x14ac:dyDescent="0.25">
      <c r="B72" s="9"/>
      <c r="C72" s="1"/>
      <c r="D72" s="1"/>
      <c r="E72" s="1"/>
      <c r="F72" s="1"/>
      <c r="G72" s="1"/>
      <c r="H72" s="1"/>
      <c r="I72" s="1"/>
      <c r="J72" s="1"/>
      <c r="K72" s="1"/>
      <c r="L72" s="1"/>
    </row>
    <row r="73" spans="2:12" ht="31.5" customHeight="1" x14ac:dyDescent="0.25">
      <c r="B73" s="16" t="s">
        <v>57</v>
      </c>
      <c r="C73" s="85" t="s">
        <v>95</v>
      </c>
      <c r="D73" s="86"/>
      <c r="E73" s="86"/>
      <c r="F73" s="86"/>
      <c r="G73" s="86"/>
      <c r="H73" s="86"/>
      <c r="I73" s="86"/>
      <c r="J73" s="86"/>
      <c r="K73" s="86"/>
      <c r="L73" s="87"/>
    </row>
    <row r="74" spans="2:12" ht="17.25" customHeight="1" x14ac:dyDescent="0.25">
      <c r="B74" s="16" t="s">
        <v>58</v>
      </c>
      <c r="C74" s="85" t="s">
        <v>96</v>
      </c>
      <c r="D74" s="86"/>
      <c r="E74" s="86"/>
      <c r="F74" s="86"/>
      <c r="G74" s="86"/>
      <c r="H74" s="86"/>
      <c r="I74" s="86"/>
      <c r="J74" s="86"/>
      <c r="K74" s="86"/>
      <c r="L74" s="87"/>
    </row>
    <row r="75" spans="2:12" ht="27" customHeight="1" x14ac:dyDescent="0.25">
      <c r="B75" s="16" t="s">
        <v>59</v>
      </c>
      <c r="C75" s="85" t="s">
        <v>97</v>
      </c>
      <c r="D75" s="86"/>
      <c r="E75" s="86"/>
      <c r="F75" s="86"/>
      <c r="G75" s="86"/>
      <c r="H75" s="86"/>
      <c r="I75" s="86"/>
      <c r="J75" s="86"/>
      <c r="K75" s="86"/>
      <c r="L75" s="87"/>
    </row>
    <row r="76" spans="2:12" x14ac:dyDescent="0.25">
      <c r="B76" s="1"/>
      <c r="C76" s="1"/>
      <c r="D76" s="1"/>
      <c r="E76" s="1"/>
      <c r="F76" s="1"/>
      <c r="G76" s="1"/>
      <c r="H76" s="1"/>
      <c r="I76" s="1"/>
      <c r="J76" s="1"/>
      <c r="K76" s="1"/>
      <c r="L76" s="1"/>
    </row>
    <row r="77" spans="2:12" ht="24.75" customHeight="1" x14ac:dyDescent="0.25">
      <c r="B77" s="1"/>
      <c r="C77" s="1"/>
      <c r="D77" s="1"/>
      <c r="E77" s="1"/>
      <c r="F77" s="1"/>
      <c r="G77" s="1"/>
      <c r="H77" s="1"/>
      <c r="I77" s="1"/>
      <c r="J77" s="1"/>
      <c r="K77" s="1"/>
      <c r="L77" s="1"/>
    </row>
    <row r="78" spans="2:12" ht="15.75" x14ac:dyDescent="0.25">
      <c r="B78" s="17" t="s">
        <v>20</v>
      </c>
      <c r="C78" s="1"/>
      <c r="D78" s="1"/>
      <c r="E78" s="1"/>
      <c r="F78" s="1"/>
      <c r="G78" s="1"/>
      <c r="H78" s="1"/>
      <c r="I78" s="1"/>
      <c r="J78" s="1"/>
      <c r="K78" s="1"/>
      <c r="L78" s="1"/>
    </row>
    <row r="79" spans="2:12" x14ac:dyDescent="0.25">
      <c r="B79" s="1"/>
      <c r="C79" s="1"/>
      <c r="D79" s="1"/>
      <c r="E79" s="1"/>
      <c r="F79" s="1"/>
      <c r="G79" s="1"/>
      <c r="H79" s="1"/>
      <c r="I79" s="1"/>
      <c r="J79" s="1"/>
      <c r="K79" s="1"/>
      <c r="L79" s="1"/>
    </row>
    <row r="80" spans="2:12" x14ac:dyDescent="0.25">
      <c r="B80" s="1"/>
      <c r="C80" s="1"/>
      <c r="D80" s="1"/>
      <c r="E80" s="1"/>
      <c r="F80" s="18" t="s">
        <v>64</v>
      </c>
      <c r="G80" s="63">
        <f>SUM(L35,L52,L70)</f>
        <v>0</v>
      </c>
      <c r="H80" s="1" t="s">
        <v>21</v>
      </c>
      <c r="I80" s="1"/>
      <c r="J80" s="1"/>
      <c r="K80" s="1"/>
      <c r="L80" s="1"/>
    </row>
    <row r="81" spans="2:12" x14ac:dyDescent="0.25">
      <c r="B81" s="1"/>
      <c r="C81" s="1"/>
      <c r="D81" s="1"/>
      <c r="E81" s="1"/>
      <c r="F81" s="1"/>
      <c r="G81" s="1"/>
      <c r="H81" s="1"/>
      <c r="I81" s="1"/>
      <c r="J81" s="1"/>
      <c r="K81" s="1"/>
      <c r="L81" s="1"/>
    </row>
    <row r="82" spans="2:12" x14ac:dyDescent="0.25">
      <c r="B82" s="1"/>
      <c r="C82" s="1"/>
      <c r="D82" s="19" t="s">
        <v>22</v>
      </c>
      <c r="E82" s="64"/>
      <c r="F82" s="1"/>
      <c r="G82" s="1"/>
      <c r="H82" s="1"/>
      <c r="I82" s="1"/>
      <c r="J82" s="1"/>
      <c r="K82" s="1"/>
      <c r="L82" s="1"/>
    </row>
    <row r="83" spans="2:12" x14ac:dyDescent="0.25">
      <c r="B83" s="1"/>
      <c r="C83" s="1"/>
      <c r="D83" s="19" t="s">
        <v>23</v>
      </c>
      <c r="E83" s="64"/>
      <c r="F83" s="1"/>
      <c r="G83" s="1"/>
      <c r="H83" s="1"/>
      <c r="I83" s="1"/>
      <c r="J83" s="1"/>
      <c r="K83" s="1"/>
      <c r="L83" s="1"/>
    </row>
    <row r="84" spans="2:12" x14ac:dyDescent="0.25">
      <c r="B84" s="1"/>
      <c r="C84" s="1"/>
      <c r="D84" s="1"/>
      <c r="E84" s="1"/>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20"/>
      <c r="D88" s="1"/>
      <c r="E88" s="1"/>
      <c r="F88" s="1"/>
      <c r="G88" s="1"/>
      <c r="H88" s="1"/>
      <c r="I88" s="1"/>
      <c r="J88" s="1"/>
      <c r="K88" s="1"/>
      <c r="L88" s="1"/>
    </row>
    <row r="89" spans="2:12" x14ac:dyDescent="0.25">
      <c r="B89" s="1"/>
      <c r="C89" s="21" t="s">
        <v>24</v>
      </c>
      <c r="D89" s="1"/>
      <c r="E89" s="1"/>
      <c r="F89" s="1"/>
      <c r="G89" s="1"/>
      <c r="H89" s="1"/>
      <c r="I89" s="1"/>
      <c r="J89" s="1"/>
      <c r="K89" s="1"/>
      <c r="L89" s="1"/>
    </row>
    <row r="90" spans="2:12" x14ac:dyDescent="0.25">
      <c r="B90" s="1"/>
      <c r="C90" s="1"/>
      <c r="D90" s="1"/>
      <c r="E90" s="84" t="s">
        <v>25</v>
      </c>
      <c r="F90" s="84"/>
      <c r="G90" s="84"/>
      <c r="H90" s="1"/>
      <c r="I90" s="1"/>
      <c r="J90" s="1"/>
      <c r="K90" s="1"/>
      <c r="L90" s="1"/>
    </row>
    <row r="91" spans="2:12" ht="51" customHeight="1" x14ac:dyDescent="0.25">
      <c r="B91" s="1"/>
      <c r="C91" s="1"/>
      <c r="D91" s="79" t="s">
        <v>65</v>
      </c>
      <c r="E91" s="79"/>
      <c r="F91" s="79"/>
      <c r="G91" s="79"/>
      <c r="H91" s="79"/>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ht="74.25" customHeight="1" x14ac:dyDescent="0.25">
      <c r="B96" s="1"/>
      <c r="C96" s="78" t="s">
        <v>66</v>
      </c>
      <c r="D96" s="78"/>
      <c r="E96" s="78"/>
      <c r="F96" s="78"/>
      <c r="G96" s="78"/>
      <c r="H96" s="78"/>
      <c r="I96" s="78"/>
      <c r="J96" s="78"/>
      <c r="K96" s="78"/>
      <c r="L96" s="78"/>
    </row>
    <row r="97" spans="2:12" x14ac:dyDescent="0.25">
      <c r="B97" s="1"/>
      <c r="C97" s="71"/>
      <c r="D97" s="71"/>
      <c r="E97" s="71"/>
      <c r="F97" s="71"/>
      <c r="G97" s="71"/>
      <c r="H97" s="1"/>
      <c r="I97" s="1"/>
      <c r="J97" s="1"/>
      <c r="K97" s="1"/>
      <c r="L97" s="1"/>
    </row>
    <row r="98" spans="2:12" customFormat="1" x14ac:dyDescent="0.25">
      <c r="C98" s="71"/>
      <c r="D98" s="71"/>
      <c r="E98" s="71"/>
      <c r="F98" s="71"/>
      <c r="G98" s="71"/>
    </row>
    <row r="99" spans="2:12" customFormat="1" x14ac:dyDescent="0.25"/>
    <row r="100" spans="2:12" customFormat="1" x14ac:dyDescent="0.25"/>
    <row r="101" spans="2:12" customFormat="1" x14ac:dyDescent="0.25"/>
    <row r="102" spans="2:12" customFormat="1" x14ac:dyDescent="0.25"/>
    <row r="103" spans="2:12" customFormat="1" x14ac:dyDescent="0.25"/>
    <row r="104" spans="2:12" customFormat="1" x14ac:dyDescent="0.25"/>
    <row r="105" spans="2:12" customFormat="1" x14ac:dyDescent="0.25"/>
    <row r="106" spans="2:12" customFormat="1" x14ac:dyDescent="0.25"/>
    <row r="107" spans="2:12" customFormat="1" x14ac:dyDescent="0.25"/>
    <row r="108" spans="2:12" customFormat="1" x14ac:dyDescent="0.25"/>
    <row r="109" spans="2:12" customFormat="1" x14ac:dyDescent="0.25"/>
    <row r="110" spans="2:12" customFormat="1" x14ac:dyDescent="0.25"/>
    <row r="111" spans="2:12" customFormat="1" x14ac:dyDescent="0.25"/>
    <row r="112" spans="2: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sheetData>
  <protectedRanges>
    <protectedRange sqref="D58:G58" name="Rozstęp25"/>
    <protectedRange sqref="D46:G46" name="Rozstęp23"/>
    <protectedRange sqref="B12:F12" name="Rozstęp3"/>
    <protectedRange sqref="F2" name="Rozstęp1"/>
    <protectedRange sqref="F4:J4" name="Rozstęp2"/>
    <protectedRange sqref="D18:G18" name="Rozstęp4"/>
    <protectedRange sqref="H28:I28 H30:I30 H32:I32" name="Rozstęp17_1"/>
    <protectedRange sqref="J26" name="Rozstęp15_1"/>
    <protectedRange sqref="G26" name="Rozstęp14_1"/>
    <protectedRange sqref="D25" name="Rozstęp13_1"/>
    <protectedRange sqref="D21:K24" name="Rozstęp7_1"/>
    <protectedRange sqref="D49:K50" name="Rozstęp26"/>
    <protectedRange sqref="D66:K66" name="Rozstęp33_5"/>
    <protectedRange sqref="D64:F64 G65:K65" name="Rozstęp31_5"/>
    <protectedRange sqref="D61:K63" name="Rozstęp28_4"/>
    <protectedRange sqref="G67:K67" name="Rozstęp34_4"/>
  </protectedRanges>
  <mergeCells count="29">
    <mergeCell ref="F2:L2"/>
    <mergeCell ref="F4:J4"/>
    <mergeCell ref="B9:L9"/>
    <mergeCell ref="B12:F12"/>
    <mergeCell ref="B18:B19"/>
    <mergeCell ref="C18:C19"/>
    <mergeCell ref="D18:G18"/>
    <mergeCell ref="H18:K18"/>
    <mergeCell ref="L18:L19"/>
    <mergeCell ref="B46:B47"/>
    <mergeCell ref="C46:C47"/>
    <mergeCell ref="D46:G46"/>
    <mergeCell ref="C39:L39"/>
    <mergeCell ref="C40:L40"/>
    <mergeCell ref="C41:L41"/>
    <mergeCell ref="C42:L42"/>
    <mergeCell ref="H46:K46"/>
    <mergeCell ref="L46:L47"/>
    <mergeCell ref="C96:L96"/>
    <mergeCell ref="D91:H91"/>
    <mergeCell ref="B58:B59"/>
    <mergeCell ref="C58:C59"/>
    <mergeCell ref="D58:G58"/>
    <mergeCell ref="H58:K58"/>
    <mergeCell ref="E90:G90"/>
    <mergeCell ref="C73:L73"/>
    <mergeCell ref="C74:L74"/>
    <mergeCell ref="C75:L75"/>
    <mergeCell ref="L58:L59"/>
  </mergeCells>
  <dataValidations count="1">
    <dataValidation type="date" operator="greaterThan" allowBlank="1" showInputMessage="1" showErrorMessage="1" sqref="C88" xr:uid="{A4ED85C2-150D-45C0-B181-5D7F504F77D7}">
      <formula1>44927</formula1>
    </dataValidation>
  </dataValidations>
  <pageMargins left="0.7" right="0.7" top="0.75" bottom="0.75" header="0.3" footer="0.3"/>
  <pageSetup paperSize="9" scale="55" fitToHeight="0" orientation="landscape" r:id="rId1"/>
  <rowBreaks count="1" manualBreakCount="1">
    <brk id="54"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157B9D57-9001-401B-9323-767CA460206C}">
          <x14:formula1>
            <xm:f>Arkusz2!$B$1:$B$2</xm:f>
          </x14:formula1>
          <xm:sqref>D18:G18 D46:G46 D58:G58</xm:sqref>
        </x14:dataValidation>
        <x14:dataValidation type="list" allowBlank="1" showInputMessage="1" showErrorMessage="1" errorTitle="Uwaga" error="Wpisz właściwe lub wybierz z listy" promptTitle="Uwaga" prompt="Wybierz z listy rozwijanej" xr:uid="{7C4EAEA7-DB83-44AB-88BC-4C59EEA4CED2}">
          <x14:formula1>
            <xm:f>Arkusz2!$A$1:$A$2</xm:f>
          </x14:formula1>
          <xm:sqref>B12:F12</xm:sqref>
        </x14:dataValidation>
        <x14:dataValidation type="custom" allowBlank="1" showInputMessage="1" showErrorMessage="1" error="Kwota nie może być wyższa od iloczynu liczby uczniów oraz kwoty na ucznia" xr:uid="{858F33A4-15B3-454A-9203-B8952BA2A395}">
          <x14:formula1>
            <xm:f>D25&lt;=Arkusz2!C34</xm:f>
          </x14:formula1>
          <xm:sqref>D25:K32</xm:sqref>
        </x14:dataValidation>
        <x14:dataValidation type="custom" allowBlank="1" showInputMessage="1" showErrorMessage="1" error="Kwota nie może być wyższa od iloczynu liczby uczniów oraz kwoty na ucznia" xr:uid="{4A949806-3BE0-4600-8A57-F584E1ECEABE}">
          <x14:formula1>
            <xm:f>D50&lt;=Arkusz2!C44</xm:f>
          </x14:formula1>
          <xm:sqref>D50:K50</xm:sqref>
        </x14:dataValidation>
        <x14:dataValidation type="custom" allowBlank="1" showInputMessage="1" showErrorMessage="1" error="Kwota nie może być wyższa od iloczynu liczby uczniów oraz kwoty na ucznia" xr:uid="{D6158ABD-7FD4-44CD-997A-418C59EA5B01}">
          <x14:formula1>
            <xm:f>D64&lt;=Arkusz2!C49</xm:f>
          </x14:formula1>
          <xm:sqref>D64:K67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2"/>
  <sheetViews>
    <sheetView workbookViewId="0">
      <selection activeCell="B4" sqref="B4"/>
    </sheetView>
  </sheetViews>
  <sheetFormatPr defaultRowHeight="15" x14ac:dyDescent="0.25"/>
  <cols>
    <col min="1" max="1" width="31.5703125" style="22" customWidth="1"/>
    <col min="2" max="2" width="35.42578125" style="22" customWidth="1"/>
    <col min="3" max="16384" width="9.140625" style="22"/>
  </cols>
  <sheetData>
    <row r="1" spans="1:19" x14ac:dyDescent="0.25">
      <c r="A1" s="22" t="s">
        <v>26</v>
      </c>
      <c r="B1" s="22" t="s">
        <v>47</v>
      </c>
    </row>
    <row r="2" spans="1:19" x14ac:dyDescent="0.25">
      <c r="A2" s="22" t="s">
        <v>27</v>
      </c>
      <c r="B2" s="22" t="s">
        <v>48</v>
      </c>
    </row>
    <row r="6" spans="1:19" x14ac:dyDescent="0.25">
      <c r="B6" s="23" t="s">
        <v>67</v>
      </c>
      <c r="C6" s="24">
        <v>98.01</v>
      </c>
      <c r="D6" s="24">
        <v>98.01</v>
      </c>
      <c r="E6" s="24">
        <v>98.01</v>
      </c>
      <c r="F6" s="24">
        <v>183.15</v>
      </c>
      <c r="G6" s="24">
        <v>235.62</v>
      </c>
      <c r="H6" s="24">
        <v>235.62</v>
      </c>
      <c r="I6" s="24">
        <v>326.7</v>
      </c>
      <c r="J6" s="24">
        <v>326.7</v>
      </c>
      <c r="K6" s="25">
        <v>54.45</v>
      </c>
      <c r="L6" s="25">
        <v>54.45</v>
      </c>
      <c r="M6" s="25">
        <v>54.45</v>
      </c>
      <c r="N6" s="25">
        <v>27.23</v>
      </c>
      <c r="O6" s="25">
        <v>27.23</v>
      </c>
      <c r="P6" s="25">
        <v>27.23</v>
      </c>
      <c r="Q6" s="25">
        <v>27.23</v>
      </c>
      <c r="R6" s="25">
        <v>27.23</v>
      </c>
      <c r="S6" s="26">
        <v>24.75</v>
      </c>
    </row>
    <row r="7" spans="1:19" ht="36" x14ac:dyDescent="0.25">
      <c r="B7" s="23"/>
      <c r="C7" s="27" t="s">
        <v>5</v>
      </c>
      <c r="D7" s="28" t="s">
        <v>6</v>
      </c>
      <c r="E7" s="28" t="s">
        <v>7</v>
      </c>
      <c r="F7" s="28" t="s">
        <v>8</v>
      </c>
      <c r="G7" s="28" t="s">
        <v>9</v>
      </c>
      <c r="H7" s="28" t="s">
        <v>10</v>
      </c>
      <c r="I7" s="28" t="s">
        <v>11</v>
      </c>
      <c r="J7" s="28" t="s">
        <v>28</v>
      </c>
      <c r="K7" s="29" t="s">
        <v>5</v>
      </c>
      <c r="L7" s="30" t="s">
        <v>6</v>
      </c>
      <c r="M7" s="30" t="s">
        <v>7</v>
      </c>
      <c r="N7" s="30" t="s">
        <v>8</v>
      </c>
      <c r="O7" s="30" t="s">
        <v>9</v>
      </c>
      <c r="P7" s="30" t="s">
        <v>10</v>
      </c>
      <c r="Q7" s="30" t="s">
        <v>11</v>
      </c>
      <c r="R7" s="30" t="s">
        <v>28</v>
      </c>
      <c r="S7" s="31" t="s">
        <v>29</v>
      </c>
    </row>
    <row r="8" spans="1:19" ht="15.75" thickBot="1" x14ac:dyDescent="0.3">
      <c r="B8" s="23"/>
      <c r="C8" s="32" t="s">
        <v>30</v>
      </c>
      <c r="D8" s="32" t="s">
        <v>30</v>
      </c>
      <c r="E8" s="32" t="s">
        <v>30</v>
      </c>
      <c r="F8" s="32" t="s">
        <v>30</v>
      </c>
      <c r="G8" s="32" t="s">
        <v>30</v>
      </c>
      <c r="H8" s="32" t="s">
        <v>30</v>
      </c>
      <c r="I8" s="32" t="s">
        <v>30</v>
      </c>
      <c r="J8" s="32" t="s">
        <v>30</v>
      </c>
      <c r="K8" s="33" t="s">
        <v>31</v>
      </c>
      <c r="L8" s="33" t="s">
        <v>31</v>
      </c>
      <c r="M8" s="33" t="s">
        <v>31</v>
      </c>
      <c r="N8" s="33" t="s">
        <v>31</v>
      </c>
      <c r="O8" s="33" t="s">
        <v>31</v>
      </c>
      <c r="P8" s="33" t="s">
        <v>31</v>
      </c>
      <c r="Q8" s="33" t="s">
        <v>31</v>
      </c>
      <c r="R8" s="33" t="s">
        <v>31</v>
      </c>
      <c r="S8" s="34" t="s">
        <v>32</v>
      </c>
    </row>
    <row r="9" spans="1:19" x14ac:dyDescent="0.25">
      <c r="A9" s="100" t="s">
        <v>33</v>
      </c>
      <c r="B9" s="35" t="s">
        <v>34</v>
      </c>
      <c r="C9" s="36">
        <v>2.8</v>
      </c>
      <c r="D9" s="36">
        <v>2.8</v>
      </c>
      <c r="E9" s="36">
        <v>2.8</v>
      </c>
      <c r="F9" s="36">
        <v>2.1</v>
      </c>
      <c r="G9" s="36">
        <v>2.1</v>
      </c>
      <c r="H9" s="36">
        <v>2.1</v>
      </c>
      <c r="I9" s="36">
        <v>2.1</v>
      </c>
      <c r="J9" s="36">
        <v>2.1</v>
      </c>
      <c r="K9" s="37">
        <v>2.5</v>
      </c>
      <c r="L9" s="37">
        <v>2.5</v>
      </c>
      <c r="M9" s="37">
        <v>2.5</v>
      </c>
      <c r="N9" s="37">
        <v>2.5</v>
      </c>
      <c r="O9" s="37">
        <v>2.5</v>
      </c>
      <c r="P9" s="37">
        <v>2.5</v>
      </c>
      <c r="Q9" s="37">
        <v>2.5</v>
      </c>
      <c r="R9" s="37">
        <v>2.5</v>
      </c>
      <c r="S9" s="38">
        <v>2.1</v>
      </c>
    </row>
    <row r="10" spans="1:19" x14ac:dyDescent="0.25">
      <c r="A10" s="100"/>
      <c r="B10" s="39" t="s">
        <v>35</v>
      </c>
      <c r="C10" s="40">
        <v>2</v>
      </c>
      <c r="D10" s="40">
        <v>2</v>
      </c>
      <c r="E10" s="40">
        <v>2</v>
      </c>
      <c r="F10" s="40">
        <v>2</v>
      </c>
      <c r="G10" s="40">
        <v>2</v>
      </c>
      <c r="H10" s="40">
        <v>2</v>
      </c>
      <c r="I10" s="40">
        <v>2</v>
      </c>
      <c r="J10" s="40">
        <v>2</v>
      </c>
      <c r="K10" s="41">
        <v>2.8</v>
      </c>
      <c r="L10" s="41">
        <v>2.8</v>
      </c>
      <c r="M10" s="41">
        <v>2.8</v>
      </c>
      <c r="N10" s="41">
        <v>2.8</v>
      </c>
      <c r="O10" s="41">
        <v>2.8</v>
      </c>
      <c r="P10" s="41">
        <v>2.8</v>
      </c>
      <c r="Q10" s="41">
        <v>2.8</v>
      </c>
      <c r="R10" s="41">
        <v>2.8</v>
      </c>
      <c r="S10" s="42">
        <v>1</v>
      </c>
    </row>
    <row r="11" spans="1:19" x14ac:dyDescent="0.25">
      <c r="A11" s="100"/>
      <c r="B11" s="39" t="s">
        <v>36</v>
      </c>
      <c r="C11" s="40">
        <v>2.8</v>
      </c>
      <c r="D11" s="40">
        <v>2.8</v>
      </c>
      <c r="E11" s="40">
        <v>2.8</v>
      </c>
      <c r="F11" s="40">
        <v>2.1</v>
      </c>
      <c r="G11" s="40">
        <v>2.1</v>
      </c>
      <c r="H11" s="40">
        <v>2.1</v>
      </c>
      <c r="I11" s="40">
        <v>2.1</v>
      </c>
      <c r="J11" s="40">
        <v>2.1</v>
      </c>
      <c r="K11" s="41">
        <v>2.8</v>
      </c>
      <c r="L11" s="41">
        <v>2.8</v>
      </c>
      <c r="M11" s="41">
        <v>2.8</v>
      </c>
      <c r="N11" s="41">
        <v>2.8</v>
      </c>
      <c r="O11" s="41">
        <v>2.8</v>
      </c>
      <c r="P11" s="41">
        <v>2.8</v>
      </c>
      <c r="Q11" s="41">
        <v>2.8</v>
      </c>
      <c r="R11" s="41">
        <v>2.8</v>
      </c>
      <c r="S11" s="42">
        <v>2.1</v>
      </c>
    </row>
    <row r="12" spans="1:19" x14ac:dyDescent="0.25">
      <c r="A12" s="100"/>
      <c r="B12" s="39" t="s">
        <v>37</v>
      </c>
      <c r="C12" s="40">
        <v>2.8</v>
      </c>
      <c r="D12" s="40">
        <v>2.8</v>
      </c>
      <c r="E12" s="40">
        <v>2.8</v>
      </c>
      <c r="F12" s="40">
        <v>2.1</v>
      </c>
      <c r="G12" s="40">
        <v>2.1</v>
      </c>
      <c r="H12" s="40">
        <v>2.1</v>
      </c>
      <c r="I12" s="40">
        <v>2.1</v>
      </c>
      <c r="J12" s="40">
        <v>2.1</v>
      </c>
      <c r="K12" s="41">
        <v>2.5</v>
      </c>
      <c r="L12" s="41">
        <v>2.5</v>
      </c>
      <c r="M12" s="41">
        <v>2.5</v>
      </c>
      <c r="N12" s="41">
        <v>2.5</v>
      </c>
      <c r="O12" s="41">
        <v>2.5</v>
      </c>
      <c r="P12" s="41">
        <v>2.5</v>
      </c>
      <c r="Q12" s="41">
        <v>2.5</v>
      </c>
      <c r="R12" s="41">
        <v>2.5</v>
      </c>
      <c r="S12" s="42">
        <v>2.1</v>
      </c>
    </row>
    <row r="13" spans="1:19" x14ac:dyDescent="0.25">
      <c r="A13" s="100"/>
      <c r="B13" s="39" t="s">
        <v>38</v>
      </c>
      <c r="C13" s="40">
        <v>2.8</v>
      </c>
      <c r="D13" s="40">
        <v>2.8</v>
      </c>
      <c r="E13" s="40">
        <v>2.8</v>
      </c>
      <c r="F13" s="40">
        <v>2.1</v>
      </c>
      <c r="G13" s="40">
        <v>2.1</v>
      </c>
      <c r="H13" s="40">
        <v>2.1</v>
      </c>
      <c r="I13" s="40">
        <v>2.1</v>
      </c>
      <c r="J13" s="40">
        <v>2.1</v>
      </c>
      <c r="K13" s="41">
        <v>2.6</v>
      </c>
      <c r="L13" s="41">
        <v>2.6</v>
      </c>
      <c r="M13" s="41">
        <v>2.6</v>
      </c>
      <c r="N13" s="41">
        <v>2.6</v>
      </c>
      <c r="O13" s="41">
        <v>2.6</v>
      </c>
      <c r="P13" s="41">
        <v>2.6</v>
      </c>
      <c r="Q13" s="41">
        <v>2.6</v>
      </c>
      <c r="R13" s="41">
        <v>2.6</v>
      </c>
      <c r="S13" s="42">
        <v>2.1</v>
      </c>
    </row>
    <row r="14" spans="1:19" x14ac:dyDescent="0.25">
      <c r="A14" s="100"/>
      <c r="B14" s="39" t="s">
        <v>39</v>
      </c>
      <c r="C14" s="40">
        <v>2.1</v>
      </c>
      <c r="D14" s="40">
        <v>2.1</v>
      </c>
      <c r="E14" s="40">
        <v>2.1</v>
      </c>
      <c r="F14" s="40">
        <v>2.1</v>
      </c>
      <c r="G14" s="40">
        <v>2.1</v>
      </c>
      <c r="H14" s="40">
        <v>2.1</v>
      </c>
      <c r="I14" s="40">
        <v>2.1</v>
      </c>
      <c r="J14" s="40">
        <v>2.1</v>
      </c>
      <c r="K14" s="41">
        <v>2.5</v>
      </c>
      <c r="L14" s="41">
        <v>2.5</v>
      </c>
      <c r="M14" s="41">
        <v>2.5</v>
      </c>
      <c r="N14" s="41">
        <v>2.5</v>
      </c>
      <c r="O14" s="41">
        <v>2.5</v>
      </c>
      <c r="P14" s="41">
        <v>2.5</v>
      </c>
      <c r="Q14" s="41">
        <v>2.5</v>
      </c>
      <c r="R14" s="41">
        <v>2.5</v>
      </c>
      <c r="S14" s="42">
        <v>2.1</v>
      </c>
    </row>
    <row r="15" spans="1:19" x14ac:dyDescent="0.25">
      <c r="A15" s="100"/>
      <c r="B15" s="39" t="s">
        <v>40</v>
      </c>
      <c r="C15" s="40">
        <v>8</v>
      </c>
      <c r="D15" s="40">
        <v>8</v>
      </c>
      <c r="E15" s="40">
        <v>8</v>
      </c>
      <c r="F15" s="40">
        <v>8</v>
      </c>
      <c r="G15" s="40">
        <v>8</v>
      </c>
      <c r="H15" s="40">
        <v>8</v>
      </c>
      <c r="I15" s="40">
        <v>8</v>
      </c>
      <c r="J15" s="40">
        <v>8</v>
      </c>
      <c r="K15" s="41">
        <v>8</v>
      </c>
      <c r="L15" s="41">
        <v>8</v>
      </c>
      <c r="M15" s="41">
        <v>8</v>
      </c>
      <c r="N15" s="41">
        <v>8</v>
      </c>
      <c r="O15" s="41">
        <v>8</v>
      </c>
      <c r="P15" s="41">
        <v>8</v>
      </c>
      <c r="Q15" s="41">
        <v>8</v>
      </c>
      <c r="R15" s="41">
        <v>8</v>
      </c>
      <c r="S15" s="42">
        <v>8</v>
      </c>
    </row>
    <row r="16" spans="1:19" x14ac:dyDescent="0.25">
      <c r="A16" s="100"/>
      <c r="B16" s="39" t="s">
        <v>41</v>
      </c>
      <c r="C16" s="40">
        <v>2.6</v>
      </c>
      <c r="D16" s="40">
        <v>2.6</v>
      </c>
      <c r="E16" s="40">
        <v>2.6</v>
      </c>
      <c r="F16" s="40">
        <v>2.6</v>
      </c>
      <c r="G16" s="40">
        <v>2.6</v>
      </c>
      <c r="H16" s="40">
        <v>2.6</v>
      </c>
      <c r="I16" s="40">
        <v>2.6</v>
      </c>
      <c r="J16" s="40">
        <v>2.6</v>
      </c>
      <c r="K16" s="41">
        <v>2.8</v>
      </c>
      <c r="L16" s="41">
        <v>2.8</v>
      </c>
      <c r="M16" s="41">
        <v>2.8</v>
      </c>
      <c r="N16" s="41">
        <v>2.8</v>
      </c>
      <c r="O16" s="41">
        <v>2.8</v>
      </c>
      <c r="P16" s="41">
        <v>2.8</v>
      </c>
      <c r="Q16" s="41">
        <v>2.8</v>
      </c>
      <c r="R16" s="41">
        <v>2.8</v>
      </c>
      <c r="S16" s="42">
        <v>2.6</v>
      </c>
    </row>
    <row r="17" spans="1:19" ht="15.75" thickBot="1" x14ac:dyDescent="0.3">
      <c r="A17" s="100"/>
      <c r="B17" s="43" t="s">
        <v>42</v>
      </c>
      <c r="C17" s="44">
        <v>20</v>
      </c>
      <c r="D17" s="44">
        <v>20</v>
      </c>
      <c r="E17" s="44">
        <v>20</v>
      </c>
      <c r="F17" s="44">
        <v>20</v>
      </c>
      <c r="G17" s="44">
        <v>20</v>
      </c>
      <c r="H17" s="44">
        <v>20</v>
      </c>
      <c r="I17" s="44">
        <v>20</v>
      </c>
      <c r="J17" s="44">
        <v>20</v>
      </c>
      <c r="K17" s="45">
        <v>20</v>
      </c>
      <c r="L17" s="45">
        <v>20</v>
      </c>
      <c r="M17" s="45">
        <v>20</v>
      </c>
      <c r="N17" s="45">
        <v>20</v>
      </c>
      <c r="O17" s="45">
        <v>20</v>
      </c>
      <c r="P17" s="45">
        <v>20</v>
      </c>
      <c r="Q17" s="45">
        <v>20</v>
      </c>
      <c r="R17" s="45">
        <v>20</v>
      </c>
      <c r="S17" s="46">
        <v>20</v>
      </c>
    </row>
    <row r="18" spans="1:19" x14ac:dyDescent="0.25">
      <c r="A18" s="100" t="s">
        <v>43</v>
      </c>
      <c r="B18" s="47" t="s">
        <v>34</v>
      </c>
      <c r="C18" s="48">
        <f>ROUND(C$6*C9,2)</f>
        <v>274.43</v>
      </c>
      <c r="D18" s="48">
        <f t="shared" ref="D18:S26" si="0">ROUND(D$6*D9,2)</f>
        <v>274.43</v>
      </c>
      <c r="E18" s="48">
        <f t="shared" si="0"/>
        <v>274.43</v>
      </c>
      <c r="F18" s="48">
        <f t="shared" si="0"/>
        <v>384.62</v>
      </c>
      <c r="G18" s="48">
        <f t="shared" si="0"/>
        <v>494.8</v>
      </c>
      <c r="H18" s="48">
        <f t="shared" si="0"/>
        <v>494.8</v>
      </c>
      <c r="I18" s="48">
        <f t="shared" si="0"/>
        <v>686.07</v>
      </c>
      <c r="J18" s="48">
        <f t="shared" si="0"/>
        <v>686.07</v>
      </c>
      <c r="K18" s="49">
        <f t="shared" si="0"/>
        <v>136.13</v>
      </c>
      <c r="L18" s="49">
        <f t="shared" si="0"/>
        <v>136.13</v>
      </c>
      <c r="M18" s="49">
        <f t="shared" si="0"/>
        <v>136.13</v>
      </c>
      <c r="N18" s="49">
        <f t="shared" si="0"/>
        <v>68.08</v>
      </c>
      <c r="O18" s="49">
        <f t="shared" si="0"/>
        <v>68.08</v>
      </c>
      <c r="P18" s="49">
        <f t="shared" si="0"/>
        <v>68.08</v>
      </c>
      <c r="Q18" s="49">
        <f t="shared" si="0"/>
        <v>68.08</v>
      </c>
      <c r="R18" s="49">
        <f t="shared" si="0"/>
        <v>68.08</v>
      </c>
      <c r="S18" s="50">
        <f t="shared" si="0"/>
        <v>51.98</v>
      </c>
    </row>
    <row r="19" spans="1:19" x14ac:dyDescent="0.25">
      <c r="A19" s="100"/>
      <c r="B19" s="51" t="s">
        <v>35</v>
      </c>
      <c r="C19" s="24">
        <f t="shared" ref="C19:R26" si="1">ROUND(C$6*C10,2)</f>
        <v>196.02</v>
      </c>
      <c r="D19" s="24">
        <f t="shared" si="1"/>
        <v>196.02</v>
      </c>
      <c r="E19" s="24">
        <f t="shared" si="1"/>
        <v>196.02</v>
      </c>
      <c r="F19" s="24">
        <f t="shared" si="1"/>
        <v>366.3</v>
      </c>
      <c r="G19" s="24">
        <f t="shared" si="1"/>
        <v>471.24</v>
      </c>
      <c r="H19" s="24">
        <f t="shared" si="1"/>
        <v>471.24</v>
      </c>
      <c r="I19" s="24">
        <f t="shared" si="1"/>
        <v>653.4</v>
      </c>
      <c r="J19" s="24">
        <f t="shared" si="1"/>
        <v>653.4</v>
      </c>
      <c r="K19" s="25">
        <f t="shared" si="1"/>
        <v>152.46</v>
      </c>
      <c r="L19" s="25">
        <f t="shared" si="1"/>
        <v>152.46</v>
      </c>
      <c r="M19" s="25">
        <f t="shared" si="1"/>
        <v>152.46</v>
      </c>
      <c r="N19" s="25">
        <f t="shared" si="1"/>
        <v>76.239999999999995</v>
      </c>
      <c r="O19" s="25">
        <f t="shared" si="1"/>
        <v>76.239999999999995</v>
      </c>
      <c r="P19" s="25">
        <f t="shared" si="1"/>
        <v>76.239999999999995</v>
      </c>
      <c r="Q19" s="25">
        <f t="shared" si="1"/>
        <v>76.239999999999995</v>
      </c>
      <c r="R19" s="25">
        <f t="shared" si="1"/>
        <v>76.239999999999995</v>
      </c>
      <c r="S19" s="52">
        <f t="shared" si="0"/>
        <v>24.75</v>
      </c>
    </row>
    <row r="20" spans="1:19" x14ac:dyDescent="0.25">
      <c r="A20" s="100"/>
      <c r="B20" s="51" t="s">
        <v>36</v>
      </c>
      <c r="C20" s="24">
        <f t="shared" si="1"/>
        <v>274.43</v>
      </c>
      <c r="D20" s="24">
        <f t="shared" si="0"/>
        <v>274.43</v>
      </c>
      <c r="E20" s="24">
        <f t="shared" si="0"/>
        <v>274.43</v>
      </c>
      <c r="F20" s="24">
        <f t="shared" si="0"/>
        <v>384.62</v>
      </c>
      <c r="G20" s="24">
        <f t="shared" si="0"/>
        <v>494.8</v>
      </c>
      <c r="H20" s="24">
        <f t="shared" si="0"/>
        <v>494.8</v>
      </c>
      <c r="I20" s="24">
        <f t="shared" si="0"/>
        <v>686.07</v>
      </c>
      <c r="J20" s="24">
        <f t="shared" si="0"/>
        <v>686.07</v>
      </c>
      <c r="K20" s="25">
        <f t="shared" si="0"/>
        <v>152.46</v>
      </c>
      <c r="L20" s="25">
        <f t="shared" si="0"/>
        <v>152.46</v>
      </c>
      <c r="M20" s="25">
        <f t="shared" si="0"/>
        <v>152.46</v>
      </c>
      <c r="N20" s="25">
        <f t="shared" si="0"/>
        <v>76.239999999999995</v>
      </c>
      <c r="O20" s="25">
        <f t="shared" si="0"/>
        <v>76.239999999999995</v>
      </c>
      <c r="P20" s="25">
        <f t="shared" si="0"/>
        <v>76.239999999999995</v>
      </c>
      <c r="Q20" s="25">
        <f t="shared" si="0"/>
        <v>76.239999999999995</v>
      </c>
      <c r="R20" s="25">
        <f t="shared" si="0"/>
        <v>76.239999999999995</v>
      </c>
      <c r="S20" s="52">
        <f t="shared" si="0"/>
        <v>51.98</v>
      </c>
    </row>
    <row r="21" spans="1:19" x14ac:dyDescent="0.25">
      <c r="A21" s="100"/>
      <c r="B21" s="51" t="s">
        <v>37</v>
      </c>
      <c r="C21" s="24">
        <f t="shared" si="1"/>
        <v>274.43</v>
      </c>
      <c r="D21" s="24">
        <f t="shared" si="0"/>
        <v>274.43</v>
      </c>
      <c r="E21" s="24">
        <f t="shared" si="0"/>
        <v>274.43</v>
      </c>
      <c r="F21" s="24">
        <f t="shared" si="0"/>
        <v>384.62</v>
      </c>
      <c r="G21" s="24">
        <f t="shared" si="0"/>
        <v>494.8</v>
      </c>
      <c r="H21" s="24">
        <f t="shared" si="0"/>
        <v>494.8</v>
      </c>
      <c r="I21" s="24">
        <f t="shared" si="0"/>
        <v>686.07</v>
      </c>
      <c r="J21" s="24">
        <f t="shared" si="0"/>
        <v>686.07</v>
      </c>
      <c r="K21" s="25">
        <f t="shared" si="0"/>
        <v>136.13</v>
      </c>
      <c r="L21" s="25">
        <f t="shared" si="0"/>
        <v>136.13</v>
      </c>
      <c r="M21" s="25">
        <f t="shared" si="0"/>
        <v>136.13</v>
      </c>
      <c r="N21" s="25">
        <f t="shared" si="0"/>
        <v>68.08</v>
      </c>
      <c r="O21" s="25">
        <f t="shared" si="0"/>
        <v>68.08</v>
      </c>
      <c r="P21" s="25">
        <f t="shared" si="0"/>
        <v>68.08</v>
      </c>
      <c r="Q21" s="25">
        <f t="shared" si="0"/>
        <v>68.08</v>
      </c>
      <c r="R21" s="25">
        <f t="shared" si="0"/>
        <v>68.08</v>
      </c>
      <c r="S21" s="52">
        <f t="shared" si="0"/>
        <v>51.98</v>
      </c>
    </row>
    <row r="22" spans="1:19" x14ac:dyDescent="0.25">
      <c r="A22" s="100"/>
      <c r="B22" s="51" t="s">
        <v>38</v>
      </c>
      <c r="C22" s="24">
        <f t="shared" si="1"/>
        <v>274.43</v>
      </c>
      <c r="D22" s="24">
        <f t="shared" si="0"/>
        <v>274.43</v>
      </c>
      <c r="E22" s="24">
        <f t="shared" si="0"/>
        <v>274.43</v>
      </c>
      <c r="F22" s="24">
        <f t="shared" si="0"/>
        <v>384.62</v>
      </c>
      <c r="G22" s="24">
        <f t="shared" si="0"/>
        <v>494.8</v>
      </c>
      <c r="H22" s="24">
        <f t="shared" si="0"/>
        <v>494.8</v>
      </c>
      <c r="I22" s="24">
        <f t="shared" si="0"/>
        <v>686.07</v>
      </c>
      <c r="J22" s="24">
        <f t="shared" si="0"/>
        <v>686.07</v>
      </c>
      <c r="K22" s="25">
        <f t="shared" si="0"/>
        <v>141.57</v>
      </c>
      <c r="L22" s="25">
        <f t="shared" si="0"/>
        <v>141.57</v>
      </c>
      <c r="M22" s="25">
        <f t="shared" si="0"/>
        <v>141.57</v>
      </c>
      <c r="N22" s="25">
        <f t="shared" si="0"/>
        <v>70.8</v>
      </c>
      <c r="O22" s="25">
        <f t="shared" si="0"/>
        <v>70.8</v>
      </c>
      <c r="P22" s="25">
        <f t="shared" si="0"/>
        <v>70.8</v>
      </c>
      <c r="Q22" s="25">
        <f t="shared" si="0"/>
        <v>70.8</v>
      </c>
      <c r="R22" s="25">
        <f t="shared" si="0"/>
        <v>70.8</v>
      </c>
      <c r="S22" s="52">
        <f t="shared" si="0"/>
        <v>51.98</v>
      </c>
    </row>
    <row r="23" spans="1:19" x14ac:dyDescent="0.25">
      <c r="A23" s="100"/>
      <c r="B23" s="51" t="s">
        <v>39</v>
      </c>
      <c r="C23" s="24">
        <f t="shared" si="1"/>
        <v>205.82</v>
      </c>
      <c r="D23" s="24">
        <f t="shared" si="0"/>
        <v>205.82</v>
      </c>
      <c r="E23" s="24">
        <f t="shared" si="0"/>
        <v>205.82</v>
      </c>
      <c r="F23" s="24">
        <f t="shared" si="0"/>
        <v>384.62</v>
      </c>
      <c r="G23" s="24">
        <f t="shared" si="0"/>
        <v>494.8</v>
      </c>
      <c r="H23" s="24">
        <f t="shared" si="0"/>
        <v>494.8</v>
      </c>
      <c r="I23" s="24">
        <f t="shared" si="0"/>
        <v>686.07</v>
      </c>
      <c r="J23" s="24">
        <f t="shared" si="0"/>
        <v>686.07</v>
      </c>
      <c r="K23" s="25">
        <f t="shared" si="0"/>
        <v>136.13</v>
      </c>
      <c r="L23" s="25">
        <f t="shared" si="0"/>
        <v>136.13</v>
      </c>
      <c r="M23" s="25">
        <f t="shared" si="0"/>
        <v>136.13</v>
      </c>
      <c r="N23" s="25">
        <f t="shared" si="0"/>
        <v>68.08</v>
      </c>
      <c r="O23" s="25">
        <f t="shared" si="0"/>
        <v>68.08</v>
      </c>
      <c r="P23" s="25">
        <f t="shared" si="0"/>
        <v>68.08</v>
      </c>
      <c r="Q23" s="25">
        <f t="shared" si="0"/>
        <v>68.08</v>
      </c>
      <c r="R23" s="25">
        <f t="shared" si="0"/>
        <v>68.08</v>
      </c>
      <c r="S23" s="52">
        <f t="shared" si="0"/>
        <v>51.98</v>
      </c>
    </row>
    <row r="24" spans="1:19" x14ac:dyDescent="0.25">
      <c r="A24" s="100"/>
      <c r="B24" s="51" t="s">
        <v>40</v>
      </c>
      <c r="C24" s="24">
        <f t="shared" si="1"/>
        <v>784.08</v>
      </c>
      <c r="D24" s="24">
        <f t="shared" si="0"/>
        <v>784.08</v>
      </c>
      <c r="E24" s="24">
        <f t="shared" si="0"/>
        <v>784.08</v>
      </c>
      <c r="F24" s="24">
        <f t="shared" si="0"/>
        <v>1465.2</v>
      </c>
      <c r="G24" s="24">
        <f t="shared" si="0"/>
        <v>1884.96</v>
      </c>
      <c r="H24" s="24">
        <f t="shared" si="0"/>
        <v>1884.96</v>
      </c>
      <c r="I24" s="24">
        <f t="shared" si="0"/>
        <v>2613.6</v>
      </c>
      <c r="J24" s="24">
        <f t="shared" si="0"/>
        <v>2613.6</v>
      </c>
      <c r="K24" s="25">
        <f t="shared" si="0"/>
        <v>435.6</v>
      </c>
      <c r="L24" s="25">
        <f t="shared" si="0"/>
        <v>435.6</v>
      </c>
      <c r="M24" s="25">
        <f t="shared" si="0"/>
        <v>435.6</v>
      </c>
      <c r="N24" s="25">
        <f t="shared" si="0"/>
        <v>217.84</v>
      </c>
      <c r="O24" s="25">
        <f t="shared" si="0"/>
        <v>217.84</v>
      </c>
      <c r="P24" s="25">
        <f t="shared" si="0"/>
        <v>217.84</v>
      </c>
      <c r="Q24" s="25">
        <f t="shared" si="0"/>
        <v>217.84</v>
      </c>
      <c r="R24" s="25">
        <f t="shared" si="0"/>
        <v>217.84</v>
      </c>
      <c r="S24" s="52">
        <f t="shared" si="0"/>
        <v>198</v>
      </c>
    </row>
    <row r="25" spans="1:19" x14ac:dyDescent="0.25">
      <c r="A25" s="100"/>
      <c r="B25" s="51" t="s">
        <v>41</v>
      </c>
      <c r="C25" s="24">
        <f t="shared" si="1"/>
        <v>254.83</v>
      </c>
      <c r="D25" s="24">
        <f t="shared" si="0"/>
        <v>254.83</v>
      </c>
      <c r="E25" s="24">
        <f t="shared" si="0"/>
        <v>254.83</v>
      </c>
      <c r="F25" s="24">
        <f t="shared" si="0"/>
        <v>476.19</v>
      </c>
      <c r="G25" s="24">
        <f t="shared" si="0"/>
        <v>612.61</v>
      </c>
      <c r="H25" s="24">
        <f t="shared" si="0"/>
        <v>612.61</v>
      </c>
      <c r="I25" s="24">
        <f t="shared" si="0"/>
        <v>849.42</v>
      </c>
      <c r="J25" s="24">
        <f t="shared" si="0"/>
        <v>849.42</v>
      </c>
      <c r="K25" s="25">
        <f t="shared" si="0"/>
        <v>152.46</v>
      </c>
      <c r="L25" s="25">
        <f t="shared" si="0"/>
        <v>152.46</v>
      </c>
      <c r="M25" s="25">
        <f t="shared" si="0"/>
        <v>152.46</v>
      </c>
      <c r="N25" s="25">
        <f t="shared" si="0"/>
        <v>76.239999999999995</v>
      </c>
      <c r="O25" s="25">
        <f t="shared" si="0"/>
        <v>76.239999999999995</v>
      </c>
      <c r="P25" s="25">
        <f t="shared" si="0"/>
        <v>76.239999999999995</v>
      </c>
      <c r="Q25" s="25">
        <f t="shared" si="0"/>
        <v>76.239999999999995</v>
      </c>
      <c r="R25" s="25">
        <f t="shared" si="0"/>
        <v>76.239999999999995</v>
      </c>
      <c r="S25" s="52">
        <f t="shared" si="0"/>
        <v>64.349999999999994</v>
      </c>
    </row>
    <row r="26" spans="1:19" ht="15.75" thickBot="1" x14ac:dyDescent="0.3">
      <c r="A26" s="100"/>
      <c r="B26" s="53" t="s">
        <v>42</v>
      </c>
      <c r="C26" s="54">
        <f t="shared" si="1"/>
        <v>1960.2</v>
      </c>
      <c r="D26" s="54">
        <f t="shared" si="0"/>
        <v>1960.2</v>
      </c>
      <c r="E26" s="54">
        <f t="shared" si="0"/>
        <v>1960.2</v>
      </c>
      <c r="F26" s="54">
        <f t="shared" si="0"/>
        <v>3663</v>
      </c>
      <c r="G26" s="54">
        <f t="shared" si="0"/>
        <v>4712.3999999999996</v>
      </c>
      <c r="H26" s="54">
        <f t="shared" si="0"/>
        <v>4712.3999999999996</v>
      </c>
      <c r="I26" s="54">
        <f t="shared" si="0"/>
        <v>6534</v>
      </c>
      <c r="J26" s="54">
        <f t="shared" si="0"/>
        <v>6534</v>
      </c>
      <c r="K26" s="55">
        <f t="shared" si="0"/>
        <v>1089</v>
      </c>
      <c r="L26" s="55">
        <f t="shared" si="0"/>
        <v>1089</v>
      </c>
      <c r="M26" s="55">
        <f t="shared" si="0"/>
        <v>1089</v>
      </c>
      <c r="N26" s="55">
        <f t="shared" si="0"/>
        <v>544.6</v>
      </c>
      <c r="O26" s="55">
        <f t="shared" si="0"/>
        <v>544.6</v>
      </c>
      <c r="P26" s="55">
        <f t="shared" si="0"/>
        <v>544.6</v>
      </c>
      <c r="Q26" s="55">
        <f t="shared" si="0"/>
        <v>544.6</v>
      </c>
      <c r="R26" s="55">
        <f t="shared" si="0"/>
        <v>544.6</v>
      </c>
      <c r="S26" s="56">
        <f t="shared" si="0"/>
        <v>495</v>
      </c>
    </row>
    <row r="30" spans="1:19" x14ac:dyDescent="0.25">
      <c r="C30" s="72"/>
      <c r="D30" s="72"/>
      <c r="E30" s="75">
        <f>Arkusz1!F21</f>
        <v>0</v>
      </c>
      <c r="F30" s="72"/>
      <c r="G30" s="72"/>
      <c r="H30" s="75">
        <f>Arkusz1!I21</f>
        <v>0</v>
      </c>
      <c r="I30" s="72"/>
      <c r="J30" s="72"/>
    </row>
    <row r="31" spans="1:19" x14ac:dyDescent="0.25">
      <c r="C31" s="75">
        <f>Arkusz1!D22</f>
        <v>0</v>
      </c>
      <c r="D31" s="75">
        <f>Arkusz1!E22</f>
        <v>0</v>
      </c>
      <c r="E31" s="72"/>
      <c r="F31" s="75">
        <f>Arkusz1!G22</f>
        <v>0</v>
      </c>
      <c r="G31" s="75">
        <f>Arkusz1!H22</f>
        <v>0</v>
      </c>
      <c r="H31" s="72"/>
      <c r="I31" s="75">
        <f>Arkusz1!J22</f>
        <v>0</v>
      </c>
      <c r="J31" s="75">
        <f>Arkusz1!K22</f>
        <v>0</v>
      </c>
    </row>
    <row r="32" spans="1:19" x14ac:dyDescent="0.25">
      <c r="C32" s="75">
        <f>Arkusz1!D23</f>
        <v>0</v>
      </c>
      <c r="D32" s="75">
        <f>Arkusz1!E23</f>
        <v>0</v>
      </c>
      <c r="E32" s="72"/>
      <c r="F32" s="75">
        <f>Arkusz1!G23</f>
        <v>0</v>
      </c>
      <c r="G32" s="75">
        <f>Arkusz1!H23</f>
        <v>0</v>
      </c>
      <c r="H32" s="72"/>
      <c r="I32" s="75">
        <f>Arkusz1!J23</f>
        <v>0</v>
      </c>
      <c r="J32" s="75">
        <f>Arkusz1!K23</f>
        <v>0</v>
      </c>
    </row>
    <row r="33" spans="3:10" x14ac:dyDescent="0.25">
      <c r="C33" s="76">
        <f>Arkusz1!D24</f>
        <v>0</v>
      </c>
      <c r="D33" s="75">
        <f>Arkusz1!E24</f>
        <v>0</v>
      </c>
      <c r="E33" s="72"/>
      <c r="F33" s="75">
        <f>Arkusz1!G24</f>
        <v>0</v>
      </c>
      <c r="G33" s="75">
        <f>Arkusz1!H24</f>
        <v>0</v>
      </c>
      <c r="H33" s="72"/>
      <c r="I33" s="75">
        <f>Arkusz1!J24</f>
        <v>0</v>
      </c>
      <c r="J33" s="75">
        <f>Arkusz1!K24</f>
        <v>0</v>
      </c>
    </row>
    <row r="34" spans="3:10" x14ac:dyDescent="0.25">
      <c r="C34" s="74"/>
      <c r="D34" s="77"/>
      <c r="E34" s="66">
        <f>E30*E$6</f>
        <v>0</v>
      </c>
      <c r="F34" s="74"/>
      <c r="G34" s="74"/>
      <c r="H34" s="74"/>
      <c r="I34" s="74"/>
      <c r="J34" s="74"/>
    </row>
    <row r="35" spans="3:10" x14ac:dyDescent="0.25">
      <c r="C35" s="74"/>
      <c r="D35" s="74"/>
      <c r="E35" s="74"/>
      <c r="F35" s="74"/>
      <c r="G35" s="74"/>
      <c r="H35" s="66">
        <f>H30*H$6</f>
        <v>0</v>
      </c>
      <c r="I35" s="74"/>
      <c r="J35" s="74"/>
    </row>
    <row r="36" spans="3:10" x14ac:dyDescent="0.25">
      <c r="C36" s="66">
        <f>C31*C$6</f>
        <v>0</v>
      </c>
      <c r="D36" s="66">
        <f>D31*D$6</f>
        <v>0</v>
      </c>
      <c r="E36" s="74"/>
      <c r="F36" s="74"/>
      <c r="G36" s="74"/>
      <c r="H36" s="74"/>
      <c r="I36" s="74"/>
      <c r="J36" s="74"/>
    </row>
    <row r="37" spans="3:10" x14ac:dyDescent="0.25">
      <c r="C37" s="74"/>
      <c r="D37" s="74"/>
      <c r="E37" s="74"/>
      <c r="F37" s="66">
        <f>F31*F$6</f>
        <v>0</v>
      </c>
      <c r="G37" s="66">
        <f>G31*G$6</f>
        <v>0</v>
      </c>
      <c r="H37" s="74"/>
      <c r="I37" s="66">
        <f>I31*I$6</f>
        <v>0</v>
      </c>
      <c r="J37" s="66">
        <f>J31*J$6</f>
        <v>0</v>
      </c>
    </row>
    <row r="38" spans="3:10" x14ac:dyDescent="0.25">
      <c r="C38" s="66">
        <f>C32*C$6</f>
        <v>0</v>
      </c>
      <c r="D38" s="66">
        <f>D32*D$6</f>
        <v>0</v>
      </c>
      <c r="E38" s="74"/>
      <c r="F38" s="74"/>
      <c r="G38" s="74"/>
      <c r="H38" s="74"/>
      <c r="I38" s="74"/>
      <c r="J38" s="74"/>
    </row>
    <row r="39" spans="3:10" x14ac:dyDescent="0.25">
      <c r="C39" s="74"/>
      <c r="D39" s="74"/>
      <c r="E39" s="74"/>
      <c r="F39" s="66">
        <f>F32*F$6</f>
        <v>0</v>
      </c>
      <c r="G39" s="66">
        <f>G32*G$6</f>
        <v>0</v>
      </c>
      <c r="H39" s="74"/>
      <c r="I39" s="66">
        <f>I32*I$6</f>
        <v>0</v>
      </c>
      <c r="J39" s="66">
        <f>J32*J$6</f>
        <v>0</v>
      </c>
    </row>
    <row r="40" spans="3:10" x14ac:dyDescent="0.25">
      <c r="C40" s="66">
        <f>C33*C$6</f>
        <v>0</v>
      </c>
      <c r="D40" s="66">
        <f>D33*D$6</f>
        <v>0</v>
      </c>
      <c r="E40" s="74"/>
      <c r="F40" s="74"/>
      <c r="G40" s="74"/>
      <c r="H40" s="74"/>
      <c r="I40" s="74"/>
      <c r="J40" s="74"/>
    </row>
    <row r="41" spans="3:10" x14ac:dyDescent="0.25">
      <c r="C41" s="74"/>
      <c r="D41" s="74"/>
      <c r="E41" s="74"/>
      <c r="F41" s="66">
        <f>F33*F$6</f>
        <v>0</v>
      </c>
      <c r="G41" s="66">
        <f>G33*G$6</f>
        <v>0</v>
      </c>
      <c r="H41" s="74"/>
      <c r="I41" s="66">
        <f>I33*I$6</f>
        <v>0</v>
      </c>
      <c r="J41" s="66">
        <f>J33*J$6</f>
        <v>0</v>
      </c>
    </row>
    <row r="43" spans="3:10" x14ac:dyDescent="0.25">
      <c r="C43" s="69">
        <f>Arkusz1!D49</f>
        <v>0</v>
      </c>
      <c r="D43" s="69">
        <f>Arkusz1!E49</f>
        <v>0</v>
      </c>
      <c r="E43" s="69">
        <f>Arkusz1!F49</f>
        <v>0</v>
      </c>
      <c r="F43" s="69">
        <f>Arkusz1!G49</f>
        <v>0</v>
      </c>
      <c r="G43" s="69">
        <f>Arkusz1!H49</f>
        <v>0</v>
      </c>
      <c r="H43" s="69">
        <f>Arkusz1!I49</f>
        <v>0</v>
      </c>
      <c r="I43" s="69">
        <f>Arkusz1!J49</f>
        <v>0</v>
      </c>
      <c r="J43" s="69">
        <f>Arkusz1!K49</f>
        <v>0</v>
      </c>
    </row>
    <row r="44" spans="3:10" x14ac:dyDescent="0.25">
      <c r="C44" s="66">
        <f>C43*K$6</f>
        <v>0</v>
      </c>
      <c r="D44" s="66">
        <f t="shared" ref="D44:I44" si="2">D43*L$6</f>
        <v>0</v>
      </c>
      <c r="E44" s="66">
        <f t="shared" si="2"/>
        <v>0</v>
      </c>
      <c r="F44" s="66">
        <f t="shared" si="2"/>
        <v>0</v>
      </c>
      <c r="G44" s="66">
        <f t="shared" si="2"/>
        <v>0</v>
      </c>
      <c r="H44" s="66">
        <f t="shared" si="2"/>
        <v>0</v>
      </c>
      <c r="I44" s="66">
        <f t="shared" si="2"/>
        <v>0</v>
      </c>
      <c r="J44" s="66">
        <f>J43*R$6</f>
        <v>0</v>
      </c>
    </row>
    <row r="46" spans="3:10" x14ac:dyDescent="0.25">
      <c r="C46" s="75">
        <f>Arkusz1!D61</f>
        <v>0</v>
      </c>
      <c r="D46" s="75">
        <f>Arkusz1!E61</f>
        <v>0</v>
      </c>
      <c r="E46" s="75">
        <f>Arkusz1!F61</f>
        <v>0</v>
      </c>
      <c r="F46" s="75">
        <f>Arkusz1!G61</f>
        <v>0</v>
      </c>
      <c r="G46" s="75">
        <f>Arkusz1!H61</f>
        <v>0</v>
      </c>
      <c r="H46" s="75">
        <f>Arkusz1!I61</f>
        <v>0</v>
      </c>
      <c r="I46" s="75">
        <f>Arkusz1!J61</f>
        <v>0</v>
      </c>
      <c r="J46" s="75">
        <f>Arkusz1!K61</f>
        <v>0</v>
      </c>
    </row>
    <row r="47" spans="3:10" x14ac:dyDescent="0.25">
      <c r="C47" s="75">
        <f>Arkusz1!D62</f>
        <v>0</v>
      </c>
      <c r="D47" s="75">
        <f>Arkusz1!E62</f>
        <v>0</v>
      </c>
      <c r="E47" s="75">
        <f>Arkusz1!F62</f>
        <v>0</v>
      </c>
      <c r="F47" s="75">
        <f>Arkusz1!G62</f>
        <v>0</v>
      </c>
      <c r="G47" s="75">
        <f>Arkusz1!H62</f>
        <v>0</v>
      </c>
      <c r="H47" s="75">
        <f>Arkusz1!I62</f>
        <v>0</v>
      </c>
      <c r="I47" s="75">
        <f>Arkusz1!J62</f>
        <v>0</v>
      </c>
      <c r="J47" s="75">
        <f>Arkusz1!K62</f>
        <v>0</v>
      </c>
    </row>
    <row r="48" spans="3:10" x14ac:dyDescent="0.25">
      <c r="C48" s="72"/>
      <c r="D48" s="72"/>
      <c r="E48" s="72"/>
      <c r="F48" s="75">
        <f>Arkusz1!G63</f>
        <v>0</v>
      </c>
      <c r="G48" s="72"/>
      <c r="H48" s="75">
        <f>Arkusz1!I63</f>
        <v>0</v>
      </c>
      <c r="I48" s="75">
        <f>Arkusz1!J63</f>
        <v>0</v>
      </c>
      <c r="J48" s="72"/>
    </row>
    <row r="49" spans="3:10" x14ac:dyDescent="0.25">
      <c r="C49" s="66">
        <f>C46*C$6</f>
        <v>0</v>
      </c>
      <c r="D49" s="66">
        <f>D46*D$6</f>
        <v>0</v>
      </c>
      <c r="E49" s="66">
        <f>E46*E$6</f>
        <v>0</v>
      </c>
      <c r="F49" s="74"/>
      <c r="G49" s="74"/>
      <c r="H49" s="74"/>
      <c r="I49" s="74"/>
      <c r="J49" s="74"/>
    </row>
    <row r="50" spans="3:10" x14ac:dyDescent="0.25">
      <c r="C50" s="74"/>
      <c r="D50" s="74"/>
      <c r="E50" s="74"/>
      <c r="F50" s="66">
        <f>F46*F$6</f>
        <v>0</v>
      </c>
      <c r="G50" s="66">
        <f>G46*G$6</f>
        <v>0</v>
      </c>
      <c r="H50" s="66">
        <f>H46*H$6</f>
        <v>0</v>
      </c>
      <c r="I50" s="66">
        <f>I46*I$6</f>
        <v>0</v>
      </c>
      <c r="J50" s="66">
        <f>J46*J$6</f>
        <v>0</v>
      </c>
    </row>
    <row r="51" spans="3:10" x14ac:dyDescent="0.25">
      <c r="C51" s="66">
        <f t="shared" ref="C51:J51" si="3">C47*K$6</f>
        <v>0</v>
      </c>
      <c r="D51" s="66">
        <f t="shared" si="3"/>
        <v>0</v>
      </c>
      <c r="E51" s="66">
        <f t="shared" si="3"/>
        <v>0</v>
      </c>
      <c r="F51" s="66">
        <f t="shared" si="3"/>
        <v>0</v>
      </c>
      <c r="G51" s="66">
        <f t="shared" si="3"/>
        <v>0</v>
      </c>
      <c r="H51" s="66">
        <f t="shared" si="3"/>
        <v>0</v>
      </c>
      <c r="I51" s="66">
        <f t="shared" si="3"/>
        <v>0</v>
      </c>
      <c r="J51" s="66">
        <f t="shared" si="3"/>
        <v>0</v>
      </c>
    </row>
    <row r="52" spans="3:10" x14ac:dyDescent="0.25">
      <c r="C52" s="74"/>
      <c r="D52" s="74"/>
      <c r="E52" s="74"/>
      <c r="F52" s="66">
        <f>F48*$S$6</f>
        <v>0</v>
      </c>
      <c r="G52" s="74"/>
      <c r="H52" s="66">
        <f>H48*$S$6</f>
        <v>0</v>
      </c>
      <c r="I52" s="66">
        <f>I48*$S$6</f>
        <v>0</v>
      </c>
      <c r="J52" s="74"/>
    </row>
  </sheetData>
  <protectedRanges>
    <protectedRange sqref="C43:J43" name="Rozstęp26"/>
    <protectedRange sqref="C44:J44 E34 H35 C36:D36 F37:G37 I37:J37 C38:D38 F39:G39 I39:J39 C40:D40 F41:G41 I41:J41 C49:E49 F50:J50 C51:J51 F52 H52:I52" name="Rozstęp26_2"/>
    <protectedRange sqref="H37 H39 H41" name="Rozstęp17_1_3"/>
    <protectedRange sqref="I35" name="Rozstęp15_1_3"/>
    <protectedRange sqref="F35" name="Rozstęp14_1_3"/>
    <protectedRange sqref="C34" name="Rozstęp13_1_3"/>
    <protectedRange sqref="C30:J33" name="Rozstęp7_1_4"/>
    <protectedRange sqref="C46:J48" name="Rozstęp28_4_2"/>
    <protectedRange sqref="G52 J52" name="Rozstęp34_4_1"/>
  </protectedRanges>
  <mergeCells count="2">
    <mergeCell ref="A9:A17"/>
    <mergeCell ref="A18:A26"/>
  </mergeCells>
  <dataValidations count="1">
    <dataValidation allowBlank="1" showErrorMessage="1" sqref="B6:S17 B18:B26" xr:uid="{00000000-0002-0000-0100-000003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Arkusz1</vt:lpstr>
      <vt:lpstr>Arkusz2</vt:lpstr>
      <vt:lpstr>Arkusz1!_ftn1</vt:lpstr>
      <vt:lpstr>Arkusz1!_ftnref1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Łęczycka Natalia</cp:lastModifiedBy>
  <cp:lastPrinted>2024-04-04T11:08:55Z</cp:lastPrinted>
  <dcterms:created xsi:type="dcterms:W3CDTF">2023-05-16T07:50:15Z</dcterms:created>
  <dcterms:modified xsi:type="dcterms:W3CDTF">2025-04-23T10:37:10Z</dcterms:modified>
</cp:coreProperties>
</file>