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muszynski\Documents\16. Specustawa\01. Kalkulatory\KK\"/>
    </mc:Choice>
  </mc:AlternateContent>
  <bookViews>
    <workbookView xWindow="0" yWindow="0" windowWidth="7470" windowHeight="9705"/>
  </bookViews>
  <sheets>
    <sheet name="Wyliczen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7" i="2"/>
  <c r="E14" i="2" l="1"/>
  <c r="K8" i="2" l="1"/>
  <c r="K9" i="2" s="1"/>
  <c r="K10" i="2" s="1"/>
  <c r="K11" i="2" s="1"/>
  <c r="K12" i="2" s="1"/>
  <c r="K13" i="2" s="1"/>
  <c r="K14" i="2" s="1"/>
  <c r="K15" i="2" s="1"/>
  <c r="K16" i="2" s="1"/>
  <c r="K17" i="2" s="1"/>
  <c r="G9" i="2"/>
  <c r="G10" i="2" s="1"/>
  <c r="G11" i="2" s="1"/>
  <c r="G12" i="2" s="1"/>
  <c r="G13" i="2" s="1"/>
  <c r="G14" i="2" s="1"/>
  <c r="G15" i="2" s="1"/>
  <c r="G16" i="2" s="1"/>
  <c r="G17" i="2" s="1"/>
  <c r="G8" i="2"/>
  <c r="I8" i="2"/>
  <c r="I9" i="2"/>
  <c r="I10" i="2"/>
  <c r="I11" i="2"/>
  <c r="I12" i="2"/>
  <c r="I13" i="2"/>
  <c r="I7" i="2"/>
  <c r="I15" i="2"/>
  <c r="I16" i="2"/>
  <c r="I17" i="2"/>
  <c r="I14" i="2"/>
  <c r="E15" i="2"/>
  <c r="E16" i="2"/>
  <c r="E17" i="2"/>
  <c r="E8" i="2"/>
  <c r="E9" i="2"/>
  <c r="E10" i="2"/>
  <c r="E11" i="2"/>
  <c r="E12" i="2"/>
  <c r="E13" i="2"/>
  <c r="E7" i="2"/>
  <c r="I26" i="2" l="1"/>
  <c r="E45" i="2" l="1"/>
  <c r="E37" i="2"/>
  <c r="C25" i="2" l="1"/>
  <c r="D25" i="2" s="1"/>
  <c r="C6" i="2" l="1"/>
  <c r="D6" i="2" s="1"/>
  <c r="F6" i="2" s="1"/>
  <c r="F45" i="2" l="1"/>
  <c r="F37" i="2"/>
  <c r="K26" i="2"/>
  <c r="G6" i="2" l="1"/>
  <c r="H26" i="2"/>
  <c r="J26" i="2" s="1"/>
  <c r="L18" i="2"/>
</calcChain>
</file>

<file path=xl/sharedStrings.xml><?xml version="1.0" encoding="utf-8"?>
<sst xmlns="http://schemas.openxmlformats.org/spreadsheetml/2006/main" count="99" uniqueCount="66">
  <si>
    <t>[miesiąc]</t>
  </si>
  <si>
    <t>[MWh]</t>
  </si>
  <si>
    <t>[PLN/MWh]</t>
  </si>
  <si>
    <t>[PLN]</t>
  </si>
  <si>
    <t>[%]</t>
  </si>
  <si>
    <t>[TAK/NIE]</t>
  </si>
  <si>
    <t>Suma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</si>
  <si>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</si>
  <si>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</si>
  <si>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</si>
  <si>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</si>
  <si>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</si>
  <si>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</si>
  <si>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</si>
  <si>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</si>
  <si>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</si>
  <si>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</si>
  <si>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</si>
  <si>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</si>
  <si>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</si>
  <si>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</si>
  <si>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</si>
  <si>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</si>
  <si>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</si>
  <si>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</si>
  <si>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</si>
  <si>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</si>
  <si>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</si>
  <si>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</si>
  <si>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</si>
  <si>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Udział
(2/1)</t>
  </si>
  <si>
    <t>Warunek zużycia energii elektrycznej</t>
  </si>
  <si>
    <t>Warunek zużycia gazu ziemnego</t>
  </si>
  <si>
    <r>
      <t xml:space="preserve">Warunek zakupu energii elektrycznej i gazu ziemnego w 2021 r.
</t>
    </r>
    <r>
      <rPr>
        <i/>
        <sz val="11"/>
        <rFont val="Calibri"/>
        <family val="2"/>
        <charset val="238"/>
        <scheme val="minor"/>
      </rPr>
      <t xml:space="preserve">Koszty zakupu energii elektrycznej lub gazu ziemnego w 2021 r. muszą stanowić łącznie nie mniej niż 3% wartości produkcji </t>
    </r>
  </si>
  <si>
    <r>
      <t xml:space="preserve">Warunek zużycia energii elektrycznej lub gazu ziemnego
</t>
    </r>
    <r>
      <rPr>
        <i/>
        <sz val="11"/>
        <color theme="1"/>
        <rFont val="Calibri"/>
        <family val="2"/>
        <charset val="238"/>
        <scheme val="minor"/>
      </rPr>
      <t>W okresie od 1 września do 31 grudnia 2022 r. ilość gazu ziemnego lub energii elektrycznej przyjęta do obliczania kosztów kwalifikowanych nie może przekroczyć 70 % zużycia wnioskodawcy w analogicznym okresie w 2021 r.</t>
    </r>
  </si>
  <si>
    <r>
      <t xml:space="preserve">Warunek zakupu energii elektrycznej i gazu ziemnego w 2022 r.
</t>
    </r>
    <r>
      <rPr>
        <i/>
        <sz val="11"/>
        <rFont val="Calibri"/>
        <family val="2"/>
        <charset val="238"/>
        <scheme val="minor"/>
      </rPr>
      <t>Koszty zakupu energii elektrycznej lub gazu ziemnego w okresie styczeń-czerwiec 2022 r. muszą stanowić łącznie nie mniej niż 6% wartości produkcji w analogicznym okresie</t>
    </r>
  </si>
  <si>
    <t>Warunek zakupu energii elektrycznej i gazu ziemnego w 2021 r.</t>
  </si>
  <si>
    <t>Warunek zakupu energii elektrycznej i gazu ziemnego w 2022 r.</t>
  </si>
  <si>
    <t>Okres wnioskowany / okres referencyjny</t>
  </si>
  <si>
    <t>Porównanie zużycia energii elektrycznej
(okres wrzesień-grudzień 2021 r do okresu wrzesień -grudzień 2022 r.)</t>
  </si>
  <si>
    <t>Porównanie zużycia gazu ziemnego
(okres wrzesień-grudzień 2021 r do okresu wrzesień -grudzień 2022 r.)</t>
  </si>
  <si>
    <t>Wartość produkcji w 2021 r. (za okres styczeń-grudzień)</t>
  </si>
  <si>
    <t>Wartość produkcji w 2022 r.
(za okres styczeń-czerwiec)</t>
  </si>
  <si>
    <t>Koszty zakupu energii elektrycznej lub gazu ziemnego w 2022 r.
(za okres styczeń-czerwiec)</t>
  </si>
  <si>
    <t>Średnia cena netto za jednostkę energii elektrycznej
nabytej od dostawców zewnętrznych i zużytej przez wnioskodawcę w danym miesiącu 2022 r.</t>
  </si>
  <si>
    <t>12.</t>
  </si>
  <si>
    <t>Średnia cena netto za jednostkę energii elektrycznej nabytej od dostawców zewnętrznych i zużytej przez wnioskodawcę we wszystkich miesiącach 2021 r.</t>
  </si>
  <si>
    <t>Średnia cena netto za jednostkę gazu ziemnego nabytego od dostawców zewnętrznych i zużytego przez wnioskodawcę w danym miesiącu 2022 r.</t>
  </si>
  <si>
    <t>Średnia cena netto za jednostkę gazu ziemnego nabytego od dostawców zewnętrznych i zużytego przez wnioskodawcę we wszystkich miesiącach 2021 r.</t>
  </si>
  <si>
    <t>Wartość kosztów kwalifikowanych</t>
  </si>
  <si>
    <t>3a</t>
  </si>
  <si>
    <t>Ilość energii elektrycznej  nabytej od dostawców zewnętrznych i zużytej przez wnioskodawcę w danym miesiącu 2022 r.
(wartości rzeczywiste)</t>
  </si>
  <si>
    <t>Ilość energii elektrycznej  nabytej od dostawców zewnętrznych i zużytej przez wnioskodawcę w danym miesiącu 2022 r.
(wartości skorygowane dla spełenia Warunku z Tabeli 2)</t>
  </si>
  <si>
    <t>Tabela 1</t>
  </si>
  <si>
    <t>Tabela 2</t>
  </si>
  <si>
    <t>Tabela 3</t>
  </si>
  <si>
    <t>Tabela 4</t>
  </si>
  <si>
    <t>kolor zielony oznacza dane do wprowadzenia ręcznego</t>
  </si>
  <si>
    <t>Ilość gazu ziemnego nabytego od dostawców zewnętrznych i zużytego przez wnioskodawcę w danym miesiącu 2022 r.
(wartości rzeczywiste)</t>
  </si>
  <si>
    <t>Ilość gazu ziemnego nabytego od dostawców zewnętrznych i zużytego przez wnioskodawcę w danym miesiącu 2022 r.
(wartości skorygowane dla spełenia Warunku z Tabeli 2)</t>
  </si>
  <si>
    <t>Ilość energii elektrycznej  nabytej od dostawców zewnętrznych i zużytej przez wnioskodawcę w danym miesiącu 2022 r.
(wartości skorygowane dla spełenia Warunku)</t>
  </si>
  <si>
    <t>Ilość gazu ziemnego nabytego od dostawców zewnętrznych i zużytego przez wnioskodawcę w danym miesiącu 2022 r.
(wartości skorygowane dla spełenia Warunku)</t>
  </si>
  <si>
    <t>Koszty zakupu energii elektrycznej lub gazu ziemnego w 2021 r.
(za okres styczeń-grudzień)</t>
  </si>
  <si>
    <t>Ilość energii elektrycznej  nabytej od dostawców zewnętrznych i zużytej przez wnioskodawcę w danym miesiącu 2021 r.
(wartości rzeczywiste do porównania warunku)</t>
  </si>
  <si>
    <t>Ilość gazu ziemnego nabytego od dostawców zewnętrznych i zużytego przez wnioskodawcę w danym miesiącu 2021 r.
(wartości rzeczywiste do porównania warunku)</t>
  </si>
  <si>
    <t>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</si>
</sst>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gray06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1"/>
    </xf>
    <xf numFmtId="1" fontId="0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0" fontId="2" fillId="3" borderId="2" xfId="1" applyNumberFormat="1" applyFont="1" applyFill="1" applyBorder="1" applyAlignment="1">
      <alignment horizontal="center" vertical="center" wrapText="1"/>
    </xf>
    <xf numFmtId="10" fontId="2" fillId="3" borderId="5" xfId="1" applyNumberFormat="1" applyFont="1" applyFill="1" applyBorder="1" applyAlignment="1">
      <alignment horizontal="center" vertical="center" wrapText="1"/>
    </xf>
    <xf numFmtId="10" fontId="2" fillId="4" borderId="2" xfId="1" applyNumberFormat="1" applyFont="1" applyFill="1" applyBorder="1" applyAlignment="1">
      <alignment horizontal="center" vertic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right" vertical="center" inden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0" fontId="2" fillId="5" borderId="2" xfId="1" applyNumberFormat="1" applyFont="1" applyFill="1" applyBorder="1" applyAlignment="1">
      <alignment horizontal="center" vertical="center" wrapText="1"/>
    </xf>
    <xf numFmtId="10" fontId="2" fillId="5" borderId="5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 indent="1"/>
    </xf>
    <xf numFmtId="0" fontId="0" fillId="6" borderId="0" xfId="0" applyFill="1" applyAlignment="1">
      <alignment vertical="center"/>
    </xf>
    <xf numFmtId="164" fontId="0" fillId="7" borderId="1" xfId="0" applyNumberFormat="1" applyFill="1" applyBorder="1" applyAlignment="1">
      <alignment horizontal="right" vertical="center" indent="1"/>
    </xf>
    <xf numFmtId="4" fontId="0" fillId="6" borderId="1" xfId="0" applyNumberFormat="1" applyFont="1" applyFill="1" applyBorder="1" applyAlignment="1">
      <alignment horizontal="right" vertical="center" indent="1"/>
    </xf>
    <xf numFmtId="4" fontId="0" fillId="6" borderId="1" xfId="0" applyNumberFormat="1" applyFill="1" applyBorder="1" applyAlignment="1">
      <alignment horizontal="right" vertical="center" indent="1"/>
    </xf>
    <xf numFmtId="164" fontId="0" fillId="0" borderId="1" xfId="0" applyNumberFormat="1" applyFill="1" applyBorder="1" applyAlignment="1">
      <alignment horizontal="right" vertical="center" indent="1"/>
    </xf>
    <xf numFmtId="164" fontId="0" fillId="8" borderId="1" xfId="0" applyNumberFormat="1" applyFill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0" fillId="6" borderId="2" xfId="0" applyNumberFormat="1" applyFill="1" applyBorder="1" applyAlignment="1">
      <alignment horizontal="right" vertical="center" indent="1"/>
    </xf>
    <xf numFmtId="164" fontId="0" fillId="8" borderId="2" xfId="0" applyNumberFormat="1" applyFill="1" applyBorder="1" applyAlignment="1">
      <alignment horizontal="right" vertical="center" indent="1"/>
    </xf>
    <xf numFmtId="4" fontId="0" fillId="6" borderId="2" xfId="0" applyNumberFormat="1" applyFill="1" applyBorder="1" applyAlignment="1">
      <alignment horizontal="right" vertical="center" indent="1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43" fontId="2" fillId="2" borderId="0" xfId="2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 vertical="center" inden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showGridLines="0" tabSelected="1" zoomScale="85" zoomScaleNormal="85" workbookViewId="0">
      <selection activeCell="L17" sqref="L17"/>
    </sheetView>
  </sheetViews>
  <sheetFormatPr defaultRowHeight="15" x14ac:dyDescent="0.25"/>
  <cols>
    <col min="1" max="1" width="9.140625" style="26"/>
    <col min="2" max="2" width="5.7109375" style="25" customWidth="1"/>
    <col min="3" max="3" width="20.7109375" style="26" customWidth="1"/>
    <col min="4" max="12" width="25.7109375" style="26" customWidth="1"/>
    <col min="13" max="13" width="17.140625" style="26" customWidth="1"/>
    <col min="14" max="14" width="9.140625" style="26"/>
    <col min="15" max="15" width="23.28515625" style="26" customWidth="1"/>
    <col min="16" max="16" width="28.85546875" style="26" customWidth="1"/>
    <col min="17" max="17" width="15.140625" style="26" customWidth="1"/>
    <col min="18" max="18" width="15.7109375" style="26" customWidth="1"/>
    <col min="19" max="16384" width="9.140625" style="26"/>
  </cols>
  <sheetData>
    <row r="2" spans="2:12" ht="20.100000000000001" customHeight="1" x14ac:dyDescent="0.25">
      <c r="D2" s="56" t="s">
        <v>57</v>
      </c>
    </row>
    <row r="3" spans="2:12" ht="20.100000000000001" customHeight="1" x14ac:dyDescent="0.25">
      <c r="B3" s="72" t="s">
        <v>53</v>
      </c>
      <c r="C3" s="73"/>
    </row>
    <row r="4" spans="2:12" ht="120" customHeight="1" x14ac:dyDescent="0.25">
      <c r="B4" s="15" t="s">
        <v>7</v>
      </c>
      <c r="C4" s="13" t="s">
        <v>38</v>
      </c>
      <c r="D4" s="11" t="s">
        <v>51</v>
      </c>
      <c r="E4" s="11" t="s">
        <v>52</v>
      </c>
      <c r="F4" s="11" t="s">
        <v>44</v>
      </c>
      <c r="G4" s="11" t="s">
        <v>46</v>
      </c>
      <c r="H4" s="19" t="s">
        <v>58</v>
      </c>
      <c r="I4" s="19" t="s">
        <v>59</v>
      </c>
      <c r="J4" s="19" t="s">
        <v>47</v>
      </c>
      <c r="K4" s="19" t="s">
        <v>48</v>
      </c>
      <c r="L4" s="13" t="s">
        <v>49</v>
      </c>
    </row>
    <row r="5" spans="2:12" ht="20.100000000000001" customHeight="1" x14ac:dyDescent="0.25">
      <c r="B5" s="14"/>
      <c r="C5" s="14" t="s">
        <v>0</v>
      </c>
      <c r="D5" s="12" t="s">
        <v>1</v>
      </c>
      <c r="E5" s="12" t="s">
        <v>1</v>
      </c>
      <c r="F5" s="12" t="s">
        <v>2</v>
      </c>
      <c r="G5" s="12" t="s">
        <v>2</v>
      </c>
      <c r="H5" s="20" t="s">
        <v>1</v>
      </c>
      <c r="I5" s="20" t="s">
        <v>1</v>
      </c>
      <c r="J5" s="20" t="s">
        <v>2</v>
      </c>
      <c r="K5" s="20" t="s">
        <v>2</v>
      </c>
      <c r="L5" s="18" t="s">
        <v>3</v>
      </c>
    </row>
    <row r="6" spans="2:12" s="36" customFormat="1" ht="20.100000000000001" customHeight="1" x14ac:dyDescent="0.25">
      <c r="B6" s="34">
        <v>1</v>
      </c>
      <c r="C6" s="35">
        <f>B6+1</f>
        <v>2</v>
      </c>
      <c r="D6" s="35">
        <f t="shared" ref="D6" si="0">C6+1</f>
        <v>3</v>
      </c>
      <c r="E6" s="35" t="s">
        <v>50</v>
      </c>
      <c r="F6" s="35">
        <f>D6+1</f>
        <v>4</v>
      </c>
      <c r="G6" s="35">
        <f>E25+1</f>
        <v>5</v>
      </c>
      <c r="H6" s="35">
        <v>6</v>
      </c>
      <c r="I6" s="35" t="s">
        <v>65</v>
      </c>
      <c r="J6" s="35">
        <v>7</v>
      </c>
      <c r="K6" s="35">
        <v>8</v>
      </c>
      <c r="L6" s="35">
        <v>9</v>
      </c>
    </row>
    <row r="7" spans="2:12" ht="20.100000000000001" customHeight="1" x14ac:dyDescent="0.25">
      <c r="B7" s="17" t="s">
        <v>8</v>
      </c>
      <c r="C7" s="16" t="s">
        <v>19</v>
      </c>
      <c r="D7" s="55">
        <v>100</v>
      </c>
      <c r="E7" s="60">
        <f>D7</f>
        <v>100</v>
      </c>
      <c r="F7" s="59">
        <v>20</v>
      </c>
      <c r="G7" s="59">
        <v>12</v>
      </c>
      <c r="H7" s="55"/>
      <c r="I7" s="60">
        <f>H7</f>
        <v>0</v>
      </c>
      <c r="J7" s="59"/>
      <c r="K7" s="59">
        <v>12</v>
      </c>
      <c r="L7" s="32">
        <f>IF((E7*(F7-1.5*G7))&gt;0,(E7*(F7-1.5*G7)),0)+IF((I7*(J7-1.5*K7))&gt;0,(I7*(J7-1.5*K7)),0)</f>
        <v>200</v>
      </c>
    </row>
    <row r="8" spans="2:12" ht="20.100000000000001" customHeight="1" x14ac:dyDescent="0.25">
      <c r="B8" s="17" t="s">
        <v>9</v>
      </c>
      <c r="C8" s="16" t="s">
        <v>20</v>
      </c>
      <c r="D8" s="55">
        <v>200</v>
      </c>
      <c r="E8" s="60">
        <f t="shared" ref="E8:E13" si="1">D8</f>
        <v>200</v>
      </c>
      <c r="F8" s="59">
        <v>20</v>
      </c>
      <c r="G8" s="59">
        <f>G7</f>
        <v>12</v>
      </c>
      <c r="H8" s="55"/>
      <c r="I8" s="60">
        <f t="shared" ref="I8:I13" si="2">H8</f>
        <v>0</v>
      </c>
      <c r="J8" s="59"/>
      <c r="K8" s="59">
        <f>K7</f>
        <v>12</v>
      </c>
      <c r="L8" s="32">
        <f t="shared" ref="L8:L17" si="3">IF((E8*(F8-1.5*G8))&gt;0,(E8*(F8-1.5*G8)),0)+IF((I8*(J8-1.5*K8))&gt;0,(I8*(J8-1.5*K8)),0)</f>
        <v>400</v>
      </c>
    </row>
    <row r="9" spans="2:12" ht="20.100000000000001" customHeight="1" x14ac:dyDescent="0.25">
      <c r="B9" s="17" t="s">
        <v>10</v>
      </c>
      <c r="C9" s="16" t="s">
        <v>21</v>
      </c>
      <c r="D9" s="55"/>
      <c r="E9" s="60">
        <f t="shared" si="1"/>
        <v>0</v>
      </c>
      <c r="F9" s="59"/>
      <c r="G9" s="59">
        <f t="shared" ref="G9:G17" si="4">G8</f>
        <v>12</v>
      </c>
      <c r="H9" s="55">
        <v>300</v>
      </c>
      <c r="I9" s="60">
        <f t="shared" si="2"/>
        <v>300</v>
      </c>
      <c r="J9" s="59">
        <v>20</v>
      </c>
      <c r="K9" s="59">
        <f t="shared" ref="K9:K17" si="5">K8</f>
        <v>12</v>
      </c>
      <c r="L9" s="32">
        <f t="shared" si="3"/>
        <v>600</v>
      </c>
    </row>
    <row r="10" spans="2:12" ht="20.100000000000001" customHeight="1" x14ac:dyDescent="0.25">
      <c r="B10" s="17" t="s">
        <v>11</v>
      </c>
      <c r="C10" s="16" t="s">
        <v>22</v>
      </c>
      <c r="D10" s="55"/>
      <c r="E10" s="60">
        <f t="shared" si="1"/>
        <v>0</v>
      </c>
      <c r="F10" s="59"/>
      <c r="G10" s="59">
        <f t="shared" si="4"/>
        <v>12</v>
      </c>
      <c r="H10" s="55">
        <v>400</v>
      </c>
      <c r="I10" s="60">
        <f t="shared" si="2"/>
        <v>400</v>
      </c>
      <c r="J10" s="59">
        <v>20</v>
      </c>
      <c r="K10" s="59">
        <f t="shared" si="5"/>
        <v>12</v>
      </c>
      <c r="L10" s="32">
        <f t="shared" si="3"/>
        <v>800</v>
      </c>
    </row>
    <row r="11" spans="2:12" ht="20.100000000000001" customHeight="1" x14ac:dyDescent="0.25">
      <c r="B11" s="17" t="s">
        <v>12</v>
      </c>
      <c r="C11" s="16" t="s">
        <v>23</v>
      </c>
      <c r="D11" s="55">
        <v>500</v>
      </c>
      <c r="E11" s="60">
        <f t="shared" si="1"/>
        <v>500</v>
      </c>
      <c r="F11" s="59">
        <v>20</v>
      </c>
      <c r="G11" s="59">
        <f t="shared" si="4"/>
        <v>12</v>
      </c>
      <c r="H11" s="55">
        <v>500</v>
      </c>
      <c r="I11" s="60">
        <f t="shared" si="2"/>
        <v>500</v>
      </c>
      <c r="J11" s="59">
        <v>20</v>
      </c>
      <c r="K11" s="59">
        <f t="shared" si="5"/>
        <v>12</v>
      </c>
      <c r="L11" s="32">
        <f t="shared" si="3"/>
        <v>2000</v>
      </c>
    </row>
    <row r="12" spans="2:12" ht="20.100000000000001" customHeight="1" x14ac:dyDescent="0.25">
      <c r="B12" s="17" t="s">
        <v>13</v>
      </c>
      <c r="C12" s="16" t="s">
        <v>24</v>
      </c>
      <c r="D12" s="55">
        <v>600</v>
      </c>
      <c r="E12" s="60">
        <f t="shared" si="1"/>
        <v>600</v>
      </c>
      <c r="F12" s="59">
        <v>20</v>
      </c>
      <c r="G12" s="59">
        <f t="shared" si="4"/>
        <v>12</v>
      </c>
      <c r="H12" s="55">
        <v>600</v>
      </c>
      <c r="I12" s="60">
        <f t="shared" si="2"/>
        <v>600</v>
      </c>
      <c r="J12" s="59">
        <v>20</v>
      </c>
      <c r="K12" s="59">
        <f t="shared" si="5"/>
        <v>12</v>
      </c>
      <c r="L12" s="32">
        <f t="shared" si="3"/>
        <v>2400</v>
      </c>
    </row>
    <row r="13" spans="2:12" ht="20.100000000000001" customHeight="1" x14ac:dyDescent="0.25">
      <c r="B13" s="17" t="s">
        <v>14</v>
      </c>
      <c r="C13" s="16" t="s">
        <v>25</v>
      </c>
      <c r="D13" s="55"/>
      <c r="E13" s="60">
        <f t="shared" si="1"/>
        <v>0</v>
      </c>
      <c r="F13" s="59"/>
      <c r="G13" s="59">
        <f t="shared" si="4"/>
        <v>12</v>
      </c>
      <c r="H13" s="55"/>
      <c r="I13" s="60">
        <f t="shared" si="2"/>
        <v>0</v>
      </c>
      <c r="J13" s="59"/>
      <c r="K13" s="59">
        <f t="shared" si="5"/>
        <v>12</v>
      </c>
      <c r="L13" s="32">
        <f t="shared" si="3"/>
        <v>0</v>
      </c>
    </row>
    <row r="14" spans="2:12" ht="20.100000000000001" customHeight="1" x14ac:dyDescent="0.25">
      <c r="B14" s="17" t="s">
        <v>15</v>
      </c>
      <c r="C14" s="16" t="s">
        <v>26</v>
      </c>
      <c r="D14" s="55"/>
      <c r="E14" s="61">
        <f>D26</f>
        <v>0</v>
      </c>
      <c r="F14" s="59"/>
      <c r="G14" s="59">
        <f t="shared" si="4"/>
        <v>12</v>
      </c>
      <c r="H14" s="55"/>
      <c r="I14" s="61">
        <f>F26</f>
        <v>0</v>
      </c>
      <c r="J14" s="59"/>
      <c r="K14" s="59">
        <f t="shared" si="5"/>
        <v>12</v>
      </c>
      <c r="L14" s="32">
        <f t="shared" si="3"/>
        <v>0</v>
      </c>
    </row>
    <row r="15" spans="2:12" ht="20.100000000000001" customHeight="1" x14ac:dyDescent="0.25">
      <c r="B15" s="17" t="s">
        <v>16</v>
      </c>
      <c r="C15" s="16" t="s">
        <v>27</v>
      </c>
      <c r="D15" s="55">
        <v>700</v>
      </c>
      <c r="E15" s="61">
        <f t="shared" ref="E15:E17" si="6">D27</f>
        <v>220.00000000000006</v>
      </c>
      <c r="F15" s="59">
        <v>20</v>
      </c>
      <c r="G15" s="59">
        <f t="shared" si="4"/>
        <v>12</v>
      </c>
      <c r="H15" s="55"/>
      <c r="I15" s="61">
        <f t="shared" ref="I15:I17" si="7">F27</f>
        <v>0</v>
      </c>
      <c r="J15" s="59"/>
      <c r="K15" s="59">
        <f t="shared" si="5"/>
        <v>12</v>
      </c>
      <c r="L15" s="32">
        <f t="shared" si="3"/>
        <v>440.00000000000011</v>
      </c>
    </row>
    <row r="16" spans="2:12" ht="20.100000000000001" customHeight="1" x14ac:dyDescent="0.25">
      <c r="B16" s="17" t="s">
        <v>17</v>
      </c>
      <c r="C16" s="16" t="s">
        <v>28</v>
      </c>
      <c r="D16" s="55"/>
      <c r="E16" s="61">
        <f t="shared" si="6"/>
        <v>0</v>
      </c>
      <c r="F16" s="59"/>
      <c r="G16" s="59">
        <f t="shared" si="4"/>
        <v>12</v>
      </c>
      <c r="H16" s="55">
        <v>800</v>
      </c>
      <c r="I16" s="61">
        <f t="shared" si="7"/>
        <v>800</v>
      </c>
      <c r="J16" s="59">
        <v>20</v>
      </c>
      <c r="K16" s="59">
        <f t="shared" si="5"/>
        <v>12</v>
      </c>
      <c r="L16" s="32">
        <f t="shared" si="3"/>
        <v>1600</v>
      </c>
    </row>
    <row r="17" spans="2:15" ht="20.100000000000001" customHeight="1" x14ac:dyDescent="0.25">
      <c r="B17" s="17" t="s">
        <v>18</v>
      </c>
      <c r="C17" s="16" t="s">
        <v>29</v>
      </c>
      <c r="D17" s="64">
        <v>900</v>
      </c>
      <c r="E17" s="65">
        <f t="shared" si="6"/>
        <v>900</v>
      </c>
      <c r="F17" s="66">
        <v>20</v>
      </c>
      <c r="G17" s="59">
        <f t="shared" si="4"/>
        <v>12</v>
      </c>
      <c r="H17" s="64">
        <v>900</v>
      </c>
      <c r="I17" s="65">
        <f t="shared" si="7"/>
        <v>319.99999999999994</v>
      </c>
      <c r="J17" s="66">
        <v>20</v>
      </c>
      <c r="K17" s="59">
        <f t="shared" si="5"/>
        <v>12</v>
      </c>
      <c r="L17" s="32">
        <f t="shared" si="3"/>
        <v>2440</v>
      </c>
    </row>
    <row r="18" spans="2:15" s="50" customFormat="1" ht="20.100000000000001" customHeight="1" x14ac:dyDescent="0.25">
      <c r="B18" s="54" t="s">
        <v>45</v>
      </c>
      <c r="C18" s="68" t="s">
        <v>6</v>
      </c>
      <c r="D18" s="62"/>
      <c r="E18" s="67"/>
      <c r="F18" s="67"/>
      <c r="G18" s="67"/>
      <c r="H18" s="67"/>
      <c r="I18" s="67"/>
      <c r="J18" s="63"/>
      <c r="K18" s="69" t="s">
        <v>6</v>
      </c>
      <c r="L18" s="33">
        <f>SUM(L7:L17)</f>
        <v>10880</v>
      </c>
    </row>
    <row r="19" spans="2:15" ht="20.100000000000001" customHeight="1" x14ac:dyDescent="0.25">
      <c r="B19" s="10"/>
      <c r="C19" s="9"/>
      <c r="D19" s="9"/>
      <c r="E19" s="9"/>
      <c r="F19" s="9"/>
      <c r="G19" s="9"/>
      <c r="H19" s="9"/>
      <c r="I19" s="2"/>
      <c r="J19" s="2"/>
      <c r="K19" s="2"/>
      <c r="L19" s="2"/>
    </row>
    <row r="20" spans="2:15" ht="20.100000000000001" customHeight="1" x14ac:dyDescent="0.25">
      <c r="B20" s="10"/>
      <c r="C20" s="9"/>
      <c r="D20" s="9"/>
      <c r="E20" s="9"/>
      <c r="F20" s="9"/>
      <c r="G20" s="9"/>
      <c r="H20" s="9"/>
      <c r="I20" s="2"/>
      <c r="J20" s="2"/>
      <c r="K20" s="2"/>
      <c r="L20" s="2"/>
    </row>
    <row r="21" spans="2:15" ht="20.100000000000001" customHeight="1" x14ac:dyDescent="0.25">
      <c r="B21" s="82" t="s">
        <v>54</v>
      </c>
      <c r="C21" s="83"/>
      <c r="D21" s="9"/>
      <c r="E21" s="9"/>
      <c r="F21" s="9"/>
      <c r="G21" s="9"/>
      <c r="H21" s="9"/>
      <c r="I21" s="2"/>
      <c r="J21" s="2"/>
      <c r="K21" s="2"/>
      <c r="L21" s="2"/>
    </row>
    <row r="22" spans="2:15" ht="49.5" customHeight="1" x14ac:dyDescent="0.25">
      <c r="B22" s="88" t="s">
        <v>34</v>
      </c>
      <c r="C22" s="88"/>
      <c r="D22" s="88"/>
      <c r="E22" s="88"/>
      <c r="F22" s="88"/>
      <c r="G22" s="88"/>
      <c r="H22" s="88"/>
      <c r="I22" s="88"/>
      <c r="J22" s="88"/>
      <c r="K22" s="88"/>
    </row>
    <row r="23" spans="2:15" s="47" customFormat="1" ht="114" customHeight="1" x14ac:dyDescent="0.25">
      <c r="B23" s="15" t="s">
        <v>7</v>
      </c>
      <c r="C23" s="13" t="s">
        <v>38</v>
      </c>
      <c r="D23" s="11" t="s">
        <v>60</v>
      </c>
      <c r="E23" s="11" t="s">
        <v>63</v>
      </c>
      <c r="F23" s="19" t="s">
        <v>61</v>
      </c>
      <c r="G23" s="19" t="s">
        <v>64</v>
      </c>
      <c r="H23" s="46" t="s">
        <v>39</v>
      </c>
      <c r="I23" s="19" t="s">
        <v>40</v>
      </c>
      <c r="J23" s="23" t="s">
        <v>31</v>
      </c>
      <c r="K23" s="42" t="s">
        <v>32</v>
      </c>
      <c r="N23" s="51"/>
      <c r="O23" s="51"/>
    </row>
    <row r="24" spans="2:15" ht="20.100000000000001" customHeight="1" x14ac:dyDescent="0.25">
      <c r="B24" s="14"/>
      <c r="C24" s="14" t="s">
        <v>0</v>
      </c>
      <c r="D24" s="12" t="s">
        <v>1</v>
      </c>
      <c r="E24" s="12" t="s">
        <v>1</v>
      </c>
      <c r="F24" s="20" t="s">
        <v>1</v>
      </c>
      <c r="G24" s="20" t="s">
        <v>1</v>
      </c>
      <c r="H24" s="45" t="s">
        <v>4</v>
      </c>
      <c r="I24" s="20" t="s">
        <v>4</v>
      </c>
      <c r="J24" s="24" t="s">
        <v>5</v>
      </c>
      <c r="K24" s="43" t="s">
        <v>5</v>
      </c>
      <c r="L24" s="2"/>
      <c r="M24" s="2"/>
      <c r="N24" s="1"/>
      <c r="O24" s="1"/>
    </row>
    <row r="25" spans="2:15" s="52" customFormat="1" ht="20.100000000000001" customHeight="1" x14ac:dyDescent="0.25">
      <c r="B25" s="48">
        <v>1</v>
      </c>
      <c r="C25" s="49">
        <f>B25+1</f>
        <v>2</v>
      </c>
      <c r="D25" s="49">
        <f t="shared" ref="D25" si="8">C25+1</f>
        <v>3</v>
      </c>
      <c r="E25" s="49">
        <v>4</v>
      </c>
      <c r="F25" s="49">
        <v>5</v>
      </c>
      <c r="G25" s="49">
        <v>6</v>
      </c>
      <c r="H25" s="44">
        <v>7</v>
      </c>
      <c r="I25" s="38">
        <v>8</v>
      </c>
      <c r="J25" s="39">
        <v>9</v>
      </c>
      <c r="K25" s="39">
        <v>10</v>
      </c>
      <c r="N25" s="53"/>
      <c r="O25" s="53"/>
    </row>
    <row r="26" spans="2:15" ht="20.100000000000001" customHeight="1" x14ac:dyDescent="0.25">
      <c r="B26" s="17" t="s">
        <v>8</v>
      </c>
      <c r="C26" s="16" t="s">
        <v>26</v>
      </c>
      <c r="D26" s="57"/>
      <c r="E26" s="55"/>
      <c r="F26" s="57"/>
      <c r="G26" s="55"/>
      <c r="H26" s="89">
        <f>IF(SUM(E26:E29)=0,0,SUM(D26:D29)/SUM(E26:E29))</f>
        <v>0.7</v>
      </c>
      <c r="I26" s="89">
        <f>IF(SUM(G26:G29)=0,0,SUM(F26:F29)/SUM(G26:G29))</f>
        <v>0.7</v>
      </c>
      <c r="J26" s="90" t="str">
        <f>IF(H26&lt;=70%,"TAK","NIE")</f>
        <v>TAK</v>
      </c>
      <c r="K26" s="90" t="str">
        <f>IF(I26&lt;=70%,"TAK","NIE")</f>
        <v>TAK</v>
      </c>
      <c r="L26" s="8"/>
      <c r="O26" s="1"/>
    </row>
    <row r="27" spans="2:15" ht="20.100000000000001" customHeight="1" x14ac:dyDescent="0.25">
      <c r="B27" s="17" t="s">
        <v>9</v>
      </c>
      <c r="C27" s="16" t="s">
        <v>27</v>
      </c>
      <c r="D27" s="57">
        <v>220.00000000000006</v>
      </c>
      <c r="E27" s="55">
        <v>700</v>
      </c>
      <c r="F27" s="57"/>
      <c r="G27" s="55"/>
      <c r="H27" s="89"/>
      <c r="I27" s="89"/>
      <c r="J27" s="90"/>
      <c r="K27" s="90"/>
      <c r="L27" s="8"/>
      <c r="O27" s="1"/>
    </row>
    <row r="28" spans="2:15" ht="20.100000000000001" customHeight="1" x14ac:dyDescent="0.25">
      <c r="B28" s="17" t="s">
        <v>10</v>
      </c>
      <c r="C28" s="16" t="s">
        <v>28</v>
      </c>
      <c r="D28" s="57"/>
      <c r="E28" s="55"/>
      <c r="F28" s="57">
        <v>800</v>
      </c>
      <c r="G28" s="55">
        <v>700</v>
      </c>
      <c r="H28" s="89"/>
      <c r="I28" s="89"/>
      <c r="J28" s="90"/>
      <c r="K28" s="90"/>
      <c r="L28" s="8"/>
      <c r="O28" s="1"/>
    </row>
    <row r="29" spans="2:15" ht="20.100000000000001" customHeight="1" x14ac:dyDescent="0.25">
      <c r="B29" s="17" t="s">
        <v>11</v>
      </c>
      <c r="C29" s="16" t="s">
        <v>29</v>
      </c>
      <c r="D29" s="57">
        <v>900</v>
      </c>
      <c r="E29" s="55">
        <v>900</v>
      </c>
      <c r="F29" s="57">
        <v>319.99999999999994</v>
      </c>
      <c r="G29" s="55">
        <v>900</v>
      </c>
      <c r="H29" s="89"/>
      <c r="I29" s="89"/>
      <c r="J29" s="90"/>
      <c r="K29" s="90"/>
      <c r="L29" s="8"/>
      <c r="O29" s="1"/>
    </row>
    <row r="30" spans="2:15" ht="20.100000000000001" customHeight="1" x14ac:dyDescent="0.25">
      <c r="C30" s="3"/>
      <c r="D30" s="70"/>
      <c r="E30" s="70"/>
      <c r="F30" s="5"/>
      <c r="G30" s="8"/>
      <c r="H30" s="8"/>
      <c r="I30" s="8"/>
      <c r="J30" s="8"/>
      <c r="K30" s="8"/>
      <c r="L30" s="8"/>
      <c r="O30" s="1"/>
    </row>
    <row r="31" spans="2:15" ht="20.100000000000001" customHeight="1" x14ac:dyDescent="0.25">
      <c r="C31" s="3"/>
      <c r="D31" s="4"/>
      <c r="E31" s="5"/>
      <c r="F31" s="5"/>
      <c r="G31" s="8"/>
      <c r="L31" s="8"/>
      <c r="O31" s="1"/>
    </row>
    <row r="32" spans="2:15" ht="20.100000000000001" customHeight="1" x14ac:dyDescent="0.25">
      <c r="B32" s="72" t="s">
        <v>55</v>
      </c>
      <c r="C32" s="73"/>
      <c r="D32" s="4"/>
      <c r="E32" s="5"/>
      <c r="F32" s="5"/>
      <c r="G32" s="8"/>
      <c r="L32" s="8"/>
      <c r="O32" s="1"/>
    </row>
    <row r="33" spans="2:15" ht="50.1" customHeight="1" x14ac:dyDescent="0.25">
      <c r="B33" s="84" t="s">
        <v>33</v>
      </c>
      <c r="C33" s="85"/>
      <c r="D33" s="85"/>
      <c r="E33" s="85"/>
      <c r="F33" s="85"/>
      <c r="G33" s="27"/>
      <c r="L33" s="27"/>
      <c r="O33" s="1"/>
    </row>
    <row r="34" spans="2:15" ht="75" customHeight="1" x14ac:dyDescent="0.25">
      <c r="B34" s="80" t="s">
        <v>41</v>
      </c>
      <c r="C34" s="81"/>
      <c r="D34" s="13" t="s">
        <v>62</v>
      </c>
      <c r="E34" s="21" t="s">
        <v>30</v>
      </c>
      <c r="F34" s="21" t="s">
        <v>36</v>
      </c>
      <c r="G34" s="27"/>
      <c r="L34" s="27"/>
      <c r="O34" s="1"/>
    </row>
    <row r="35" spans="2:15" ht="20.100000000000001" customHeight="1" x14ac:dyDescent="0.25">
      <c r="B35" s="76" t="s">
        <v>3</v>
      </c>
      <c r="C35" s="77"/>
      <c r="D35" s="18" t="s">
        <v>3</v>
      </c>
      <c r="E35" s="22" t="s">
        <v>4</v>
      </c>
      <c r="F35" s="22" t="s">
        <v>5</v>
      </c>
      <c r="G35" s="27"/>
      <c r="L35" s="27"/>
      <c r="O35" s="1"/>
    </row>
    <row r="36" spans="2:15" s="37" customFormat="1" ht="20.100000000000001" customHeight="1" x14ac:dyDescent="0.25">
      <c r="B36" s="86">
        <v>1</v>
      </c>
      <c r="C36" s="87"/>
      <c r="D36" s="38">
        <v>2</v>
      </c>
      <c r="E36" s="39">
        <v>3</v>
      </c>
      <c r="F36" s="39">
        <v>4</v>
      </c>
      <c r="G36" s="40"/>
      <c r="H36" s="40"/>
      <c r="I36" s="40"/>
      <c r="J36" s="40"/>
      <c r="K36" s="40"/>
      <c r="L36" s="40"/>
      <c r="O36" s="41"/>
    </row>
    <row r="37" spans="2:15" ht="30" customHeight="1" x14ac:dyDescent="0.25">
      <c r="B37" s="71"/>
      <c r="C37" s="71"/>
      <c r="D37" s="58"/>
      <c r="E37" s="29">
        <f>IF(B37=0,0,D37/B37)</f>
        <v>0</v>
      </c>
      <c r="F37" s="28" t="str">
        <f>IF(E37&gt;=3%,"TAK","NIE")</f>
        <v>NIE</v>
      </c>
      <c r="G37" s="27"/>
      <c r="H37" s="27"/>
      <c r="I37" s="27"/>
      <c r="J37" s="27"/>
      <c r="K37" s="27"/>
      <c r="L37" s="27"/>
      <c r="O37" s="1"/>
    </row>
    <row r="38" spans="2:15" ht="20.100000000000001" customHeight="1" x14ac:dyDescent="0.25">
      <c r="C38" s="6"/>
      <c r="D38" s="7"/>
      <c r="E38" s="5"/>
      <c r="G38" s="27"/>
      <c r="H38" s="27"/>
      <c r="I38" s="27"/>
      <c r="J38" s="27"/>
      <c r="K38" s="27"/>
      <c r="L38" s="27"/>
      <c r="O38" s="1"/>
    </row>
    <row r="39" spans="2:15" ht="20.100000000000001" customHeight="1" x14ac:dyDescent="0.25">
      <c r="C39" s="6"/>
      <c r="D39" s="7"/>
      <c r="E39" s="5"/>
      <c r="G39" s="27"/>
      <c r="H39" s="27"/>
      <c r="I39" s="27"/>
      <c r="J39" s="27"/>
      <c r="K39" s="27"/>
      <c r="L39" s="27"/>
      <c r="O39" s="1"/>
    </row>
    <row r="40" spans="2:15" ht="20.100000000000001" customHeight="1" x14ac:dyDescent="0.25">
      <c r="B40" s="72" t="s">
        <v>56</v>
      </c>
      <c r="C40" s="73"/>
      <c r="D40" s="7"/>
      <c r="E40" s="5"/>
      <c r="G40" s="27"/>
      <c r="H40" s="27"/>
      <c r="I40" s="27"/>
      <c r="J40" s="27"/>
      <c r="K40" s="27"/>
      <c r="L40" s="27"/>
      <c r="O40" s="1"/>
    </row>
    <row r="41" spans="2:15" ht="50.1" customHeight="1" x14ac:dyDescent="0.25">
      <c r="B41" s="78" t="s">
        <v>35</v>
      </c>
      <c r="C41" s="79"/>
      <c r="D41" s="79"/>
      <c r="E41" s="79"/>
      <c r="F41" s="79"/>
      <c r="G41" s="27"/>
      <c r="H41" s="27"/>
      <c r="I41" s="27"/>
      <c r="J41" s="27"/>
      <c r="K41" s="27"/>
      <c r="L41" s="27"/>
      <c r="O41" s="1"/>
    </row>
    <row r="42" spans="2:15" ht="75" customHeight="1" x14ac:dyDescent="0.25">
      <c r="B42" s="80" t="s">
        <v>42</v>
      </c>
      <c r="C42" s="81"/>
      <c r="D42" s="13" t="s">
        <v>43</v>
      </c>
      <c r="E42" s="21" t="s">
        <v>30</v>
      </c>
      <c r="F42" s="21" t="s">
        <v>37</v>
      </c>
      <c r="G42" s="27"/>
      <c r="H42" s="27"/>
      <c r="I42" s="27"/>
      <c r="J42" s="27"/>
      <c r="K42" s="27"/>
      <c r="L42" s="27"/>
      <c r="O42" s="1"/>
    </row>
    <row r="43" spans="2:15" ht="20.100000000000001" customHeight="1" x14ac:dyDescent="0.25">
      <c r="B43" s="76" t="s">
        <v>3</v>
      </c>
      <c r="C43" s="77"/>
      <c r="D43" s="18" t="s">
        <v>3</v>
      </c>
      <c r="E43" s="22" t="s">
        <v>4</v>
      </c>
      <c r="F43" s="22" t="s">
        <v>5</v>
      </c>
      <c r="G43" s="27"/>
      <c r="H43" s="27"/>
      <c r="I43" s="27"/>
      <c r="J43" s="27"/>
      <c r="K43" s="27"/>
      <c r="L43" s="27"/>
      <c r="O43" s="1"/>
    </row>
    <row r="44" spans="2:15" ht="20.100000000000001" customHeight="1" x14ac:dyDescent="0.25">
      <c r="B44" s="74">
        <v>1</v>
      </c>
      <c r="C44" s="75"/>
      <c r="D44" s="30">
        <v>2</v>
      </c>
      <c r="E44" s="31">
        <v>3</v>
      </c>
      <c r="F44" s="31">
        <v>4</v>
      </c>
      <c r="G44" s="27"/>
      <c r="H44" s="27"/>
      <c r="I44" s="27"/>
      <c r="J44" s="27"/>
      <c r="K44" s="27"/>
      <c r="L44" s="27"/>
      <c r="O44" s="1"/>
    </row>
    <row r="45" spans="2:15" ht="30" customHeight="1" x14ac:dyDescent="0.25">
      <c r="B45" s="71">
        <v>1000</v>
      </c>
      <c r="C45" s="71"/>
      <c r="D45" s="58">
        <v>60</v>
      </c>
      <c r="E45" s="29">
        <f>IF(B45=0,0,D45/B45)</f>
        <v>0.06</v>
      </c>
      <c r="F45" s="28" t="str">
        <f>IF(E45&gt;=6%,"TAK","NIE")</f>
        <v>TAK</v>
      </c>
      <c r="G45" s="27"/>
      <c r="H45" s="27"/>
      <c r="I45" s="27"/>
      <c r="J45" s="27"/>
      <c r="K45" s="27"/>
      <c r="L45" s="27"/>
      <c r="O45" s="1"/>
    </row>
    <row r="46" spans="2:15" ht="20.100000000000001" customHeight="1" x14ac:dyDescent="0.25">
      <c r="C46" s="1"/>
      <c r="D46" s="1"/>
      <c r="E46" s="1"/>
      <c r="F46" s="1"/>
      <c r="G46" s="27"/>
      <c r="H46" s="27"/>
      <c r="I46" s="27"/>
      <c r="J46" s="27"/>
      <c r="K46" s="27"/>
      <c r="L46" s="27"/>
      <c r="O46" s="1"/>
    </row>
    <row r="47" spans="2:15" ht="20.100000000000001" customHeight="1" x14ac:dyDescent="0.25">
      <c r="K47" s="8"/>
      <c r="L47" s="8"/>
    </row>
    <row r="48" spans="2:15" ht="20.100000000000001" customHeight="1" x14ac:dyDescent="0.25">
      <c r="K48" s="8"/>
      <c r="L48" s="8"/>
    </row>
    <row r="49" ht="20.100000000000001" customHeight="1" x14ac:dyDescent="0.25"/>
  </sheetData>
  <mergeCells count="19">
    <mergeCell ref="B3:C3"/>
    <mergeCell ref="B21:C21"/>
    <mergeCell ref="B33:F33"/>
    <mergeCell ref="B34:C34"/>
    <mergeCell ref="B36:C36"/>
    <mergeCell ref="B22:K22"/>
    <mergeCell ref="H26:H29"/>
    <mergeCell ref="I26:I29"/>
    <mergeCell ref="J26:J29"/>
    <mergeCell ref="K26:K29"/>
    <mergeCell ref="B45:C45"/>
    <mergeCell ref="B32:C32"/>
    <mergeCell ref="B40:C40"/>
    <mergeCell ref="B44:C44"/>
    <mergeCell ref="B35:C35"/>
    <mergeCell ref="B37:C37"/>
    <mergeCell ref="B41:F41"/>
    <mergeCell ref="B42:C42"/>
    <mergeCell ref="B43:C43"/>
  </mergeCells>
  <conditionalFormatting sqref="J26:K26">
    <cfRule type="containsText" dxfId="5" priority="5" operator="containsText" text="TAK">
      <formula>NOT(ISERROR(SEARCH("TAK",J26)))</formula>
    </cfRule>
    <cfRule type="containsText" dxfId="4" priority="6" operator="containsText" text="NIE">
      <formula>NOT(ISERROR(SEARCH("NIE",J26)))</formula>
    </cfRule>
  </conditionalFormatting>
  <conditionalFormatting sqref="F37">
    <cfRule type="containsText" dxfId="3" priority="3" operator="containsText" text="TAK">
      <formula>NOT(ISERROR(SEARCH("TAK",F37)))</formula>
    </cfRule>
    <cfRule type="containsText" dxfId="2" priority="4" operator="containsText" text="NIE">
      <formula>NOT(ISERROR(SEARCH("NIE",F37)))</formula>
    </cfRule>
  </conditionalFormatting>
  <conditionalFormatting sqref="F45">
    <cfRule type="containsText" dxfId="1" priority="1" operator="containsText" text="TAK">
      <formula>NOT(ISERROR(SEARCH("TAK",F45)))</formula>
    </cfRule>
    <cfRule type="containsText" dxfId="0" priority="2" operator="containsText" text="NIE">
      <formula>NOT(ISERROR(SEARCH("NIE",F45)))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c463f3-a64e-448d-b6e6-5ff6705f042f">
      <UserInfo>
        <DisplayName>Muszyński Michał</DisplayName>
        <AccountId>25</AccountId>
        <AccountType/>
      </UserInfo>
      <UserInfo>
        <DisplayName>Mierzwińska-Nowak Ewa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B5AEB16E1168458F95E2E30F58340B" ma:contentTypeVersion="4" ma:contentTypeDescription="Utwórz nowy dokument." ma:contentTypeScope="" ma:versionID="3b5596706a9cd2376e9a64e9af176ff7">
  <xsd:schema xmlns:xsd="http://www.w3.org/2001/XMLSchema" xmlns:xs="http://www.w3.org/2001/XMLSchema" xmlns:p="http://schemas.microsoft.com/office/2006/metadata/properties" xmlns:ns2="11111209-2182-4723-adef-2397a9017bc4" xmlns:ns3="d0c463f3-a64e-448d-b6e6-5ff6705f042f" targetNamespace="http://schemas.microsoft.com/office/2006/metadata/properties" ma:root="true" ma:fieldsID="b30be04d6427f638cf92a0f812728ba4" ns2:_="" ns3:_="">
    <xsd:import namespace="11111209-2182-4723-adef-2397a9017bc4"/>
    <xsd:import namespace="d0c463f3-a64e-448d-b6e6-5ff6705f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11209-2182-4723-adef-2397a901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63f3-a64e-448d-b6e6-5ff6705f0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CA4260-CAC8-46EC-90C7-A763B1CD1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14912-3727-4A44-BACA-600DF96AD2BE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0c463f3-a64e-448d-b6e6-5ff6705f042f"/>
    <ds:schemaRef ds:uri="11111209-2182-4723-adef-2397a9017bc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6F371A-C27D-4040-8073-8EA7B5612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11209-2182-4723-adef-2397a9017bc4"/>
    <ds:schemaRef ds:uri="d0c463f3-a64e-448d-b6e6-5ff6705f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Wyliczenia</vt:lpstr>
    </vt:vector>
  </TitlesOfParts>
  <Manager/>
  <Company>NFOSiGW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Ładny Damian</dc:creator>
  <cp:keywords/>
  <dc:description/>
  <cp:lastModifiedBy>Muszyński Michał</cp:lastModifiedBy>
  <cp:revision/>
  <dcterms:created xsi:type="dcterms:W3CDTF">2022-09-13T08:39:13Z</dcterms:created>
  <dcterms:modified xsi:type="dcterms:W3CDTF">2023-01-26T17:56:23Z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0x0101005BB5AEB16E1168458F95E2E30F58340B</vt:lpwstr>
  </property>
</Properties>
</file>