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G26" i="46" l="1"/>
  <c r="F26" i="46"/>
  <c r="E26" i="46"/>
  <c r="D26" i="46"/>
  <c r="C26" i="46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<sst xmlns="http://schemas.openxmlformats.org/spreadsheetml/2006/main" count="5172" uniqueCount="384">
  <si>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</si>
  <si>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</si>
  <si>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</si>
  <si>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</si>
  <si>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</si>
  <si>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</si>
  <si>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</si>
  <si>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</si>
  <si>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</si>
  <si>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</si>
  <si>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</si>
  <si>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</si>
  <si>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</si>
  <si>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</si>
  <si>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</si>
  <si>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</si>
  <si>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</si>
  <si>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</si>
  <si>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</si>
  <si>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</si>
  <si>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</si>
  <si>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</si>
  <si>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</si>
  <si>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</si>
  <si>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</si>
  <si>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</si>
  <si>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</si>
  <si>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</si>
  <si>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</si>
  <si>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</si>
  <si>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</si>
  <si>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</si>
  <si>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</si>
  <si>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</si>
  <si>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</si>
  <si>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</si>
  <si>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</si>
  <si>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</si>
  <si>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</si>
  <si>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</si>
  <si>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</si>
  <si>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</si>
  <si>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</si>
  <si>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</si>
  <si>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</si>
  <si>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</si>
  <si>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</si>
  <si>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</si>
  <si>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</si>
  <si>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</si>
  <si>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</si>
  <si>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</si>
  <si>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</si>
  <si>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</si>
  <si>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</si>
  <si>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</si>
  <si>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</si>
  <si>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</si>
  <si>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</si>
  <si>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</si>
  <si>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</si>
  <si>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</si>
  <si>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</si>
  <si>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</si>
  <si>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</si>
  <si>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</si>
  <si>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</si>
  <si>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</si>
  <si>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</si>
  <si>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</si>
  <si>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</si>
  <si>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</si>
  <si>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</si>
  <si>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</si>
  <si>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</si>
  <si>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</si>
  <si>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</si>
  <si>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</si>
  <si>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</si>
  <si>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</si>
  <si>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</si>
  <si>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</si>
  <si>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</si>
  <si>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</si>
  <si>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</si>
  <si>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</si>
  <si>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</si>
  <si>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</si>
  <si>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</si>
  <si>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</si>
  <si>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</si>
  <si>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</si>
  <si>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</si>
  <si>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</si>
  <si>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</si>
  <si>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</si>
  <si>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</si>
  <si>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</si>
  <si>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</si>
  <si>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</si>
  <si>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</si>
  <si>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</si>
  <si>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</si>
  <si>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</si>
  <si>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</si>
  <si>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</si>
  <si>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</si>
  <si>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</si>
  <si>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</si>
  <si>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</si>
  <si>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</si>
  <si>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</si>
  <si>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</si>
  <si>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</si>
  <si>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</si>
  <si>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</si>
  <si>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</si>
  <si>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</si>
  <si>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</si>
  <si>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</si>
  <si>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</si>
  <si>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</si>
  <si>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</si>
  <si>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</si>
  <si>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</si>
  <si>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</si>
  <si>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</si>
  <si>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</si>
  <si>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</si>
  <si>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</si>
  <si>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</si>
  <si>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</si>
  <si>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</si>
  <si>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</si>
  <si>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</si>
  <si>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</si>
  <si>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</si>
  <si>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</si>
  <si>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</si>
  <si>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</si>
  <si>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</si>
  <si>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</si>
  <si>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</si>
  <si>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</si>
  <si>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</si>
  <si>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</si>
  <si>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</si>
  <si>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</si>
  <si>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</si>
  <si>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</si>
  <si>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</si>
  <si>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</si>
  <si>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</si>
  <si>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</si>
  <si>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</si>
  <si>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</si>
  <si>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</si>
  <si>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</si>
  <si>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</si>
  <si>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</si>
  <si>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</si>
  <si>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</si>
  <si>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</si>
  <si>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</si>
  <si>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</si>
  <si>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</si>
  <si>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</si>
  <si>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</si>
  <si>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</si>
  <si>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</si>
  <si>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</si>
  <si>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</si>
  <si>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</si>
  <si>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</si>
  <si>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</si>
  <si>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</si>
  <si>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</si>
  <si>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</si>
  <si>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</si>
  <si>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</si>
  <si>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</si>
  <si>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</si>
  <si>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</si>
  <si>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</si>
  <si>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</si>
  <si>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</si>
  <si>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</si>
  <si>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</si>
  <si>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</si>
  <si>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</si>
  <si>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</si>
  <si>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</si>
  <si>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</si>
  <si>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</si>
  <si>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</si>
  <si>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</si>
  <si>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</si>
  <si>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</si>
  <si>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</si>
  <si>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</si>
  <si>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</si>
  <si>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</si>
  <si>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</si>
  <si>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</si>
  <si>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</si>
  <si>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</si>
  <si>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</si>
  <si>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</si>
  <si>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</si>
  <si>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</si>
  <si>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</si>
  <si>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</si>
  <si>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</si>
  <si>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</si>
  <si>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</si>
  <si>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</si>
  <si>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</si>
  <si>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</si>
  <si>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</si>
  <si>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</si>
  <si>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</si>
  <si>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</si>
  <si>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</si>
  <si>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</si>
  <si>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</si>
  <si>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</si>
  <si>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</si>
  <si>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</si>
  <si>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</si>
  <si>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</si>
  <si>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</si>
  <si>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</si>
  <si>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</si>
  <si>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</si>
  <si>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</si>
  <si>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</si>
  <si>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</si>
  <si>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</si>
  <si>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</si>
  <si>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</si>
  <si>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</si>
  <si>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</si>
  <si>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</si>
  <si>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</si>
  <si>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</si>
  <si>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</si>
  <si>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</si>
  <si>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</si>
  <si>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</si>
  <si>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</si>
  <si>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</si>
  <si>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</si>
  <si>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</si>
  <si>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</si>
  <si>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</si>
  <si>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</si>
  <si>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</si>
  <si>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</si>
  <si>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</si>
  <si>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</si>
  <si>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</si>
  <si>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</si>
  <si>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</si>
  <si>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</si>
  <si>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</si>
  <si>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</si>
  <si>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</si>
  <si>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</si>
  <si>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</si>
  <si>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</si>
  <si>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</si>
  <si>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</si>
  <si>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</si>
  <si>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</si>
  <si>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</si>
  <si>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</si>
  <si>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</si>
  <si>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</si>
  <si>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</si>
  <si>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</si>
  <si>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</si>
  <si>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</si>
  <si>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</si>
  <si>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</si>
  <si>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</si>
  <si>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</si>
  <si>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</si>
  <si>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</si>
  <si>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</si>
  <si>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</si>
  <si>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</si>
  <si>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</si>
  <si>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</si>
  <si>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</si>
  <si>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</si>
  <si>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</si>
  <si>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</si>
  <si>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</si>
  <si>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</si>
  <si>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</si>
  <si>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</si>
  <si>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</si>
  <si>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</si>
  <si>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</si>
  <si>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</si>
  <si>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</si>
  <si>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</si>
  <si>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</si>
  <si>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</si>
  <si>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</si>
  <si>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</si>
  <si>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</si>
  <si>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</si>
  <si>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</si>
  <si>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</si>
  <si>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</si>
  <si>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</si>
  <si>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</si>
  <si>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</si>
  <si>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</si>
  <si>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</si>
  <si>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</si>
  <si>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</si>
  <si>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</si>
  <si>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</si>
  <si>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</si>
  <si>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</si>
  <si>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</si>
  <si>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</si>
  <si>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</si>
  <si>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</si>
  <si>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</si>
  <si>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</si>
  <si>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</si>
  <si>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</si>
  <si>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</si>
  <si>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</si>
  <si>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</si>
  <si>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</si>
  <si>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</si>
  <si>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</si>
  <si>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</si>
  <si>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</si>
  <si>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</si>
  <si>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</si>
  <si>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</si>
  <si>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</si>
  <si>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</si>
  <si>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</si>
  <si>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</si>
  <si>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</si>
  <si>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</si>
  <si>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</si>
  <si>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</si>
  <si>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</si>
  <si>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</si>
  <si>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</si>
  <si>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</si>
  <si>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</si>
  <si>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</si>
  <si>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</si>
  <si>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</si>
  <si>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</si>
  <si>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</si>
  <si>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>2019-07-28</t>
  </si>
  <si>
    <t>NR 31/2019</t>
  </si>
  <si>
    <t>08.08.2019 r.</t>
  </si>
  <si>
    <t>Notowania z okresu: 29.07 - 04.08.2019r.</t>
  </si>
  <si>
    <t>2019-08-04</t>
  </si>
  <si>
    <t>2019-07-29 - 2019-08-04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</si>
  <si>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29.07 - 04.08.2019</t>
    </r>
  </si>
  <si>
    <t xml:space="preserve"> Źródło: Zintegrowany System Rolniczej Informacji Rynkowej (ZSRIR – MRiRW)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</si>
  <si>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 2019 r. (dane wstępne) </t>
    </r>
    <r>
      <rPr>
        <b/>
        <sz val="11"/>
        <rFont val="Times New Roman"/>
        <family val="1"/>
        <charset val="238"/>
      </rPr>
      <t xml:space="preserve">w porównaniu do I-V 2018 r. </t>
    </r>
    <r>
      <rPr>
        <i/>
        <sz val="11"/>
        <rFont val="Times New Roman"/>
        <family val="1"/>
        <charset val="238"/>
      </rPr>
      <t>(wg wstępnych danych Min. Finansów).</t>
    </r>
  </si>
  <si>
    <t>I-V 2019 r. (wstępne)</t>
  </si>
  <si>
    <t>I-V 2018 r.</t>
  </si>
  <si>
    <t>zmiana I-V 2019 /I-V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</si>
  <si>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  2019 r. (dane wstępne) </t>
    </r>
    <r>
      <rPr>
        <b/>
        <sz val="11"/>
        <rFont val="Times New Roman"/>
        <family val="1"/>
        <charset val="238"/>
      </rPr>
      <t>w porównaniu do  I-V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</si>
  <si>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 2019 r. (dane wstępne)</t>
  </si>
  <si>
    <t>OKRES: I -  V 2019 r. (wstępne) - ważniejsze państwa</t>
  </si>
  <si>
    <t>Uzbekistan</t>
  </si>
  <si>
    <t>Słowenia</t>
  </si>
  <si>
    <t>Belgia</t>
  </si>
  <si>
    <t>Kierunki, wartość, wolumen oraz średnia cena uzyskana w imporcie bydła żywego i mięsa wołowego w okresie I - V 2019 r. (dane wstępne)</t>
  </si>
  <si>
    <t>OKRES: I - V 2019 r. (wstępne) - ważniejsze państwa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</si>
</sst>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0" fontId="26" fillId="0" borderId="52" xfId="0" applyFont="1" applyBorder="1" applyAlignment="1">
      <alignment horizontal="center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9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164" fontId="153" fillId="0" borderId="46" xfId="0" applyNumberFormat="1" applyFont="1" applyBorder="1" applyAlignment="1">
      <alignment vertical="center" wrapText="1"/>
    </xf>
    <xf numFmtId="0" fontId="189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14" fontId="5" fillId="0" borderId="47" xfId="0" applyNumberFormat="1" applyFont="1" applyBorder="1" applyAlignment="1">
      <alignment horizontal="center" vertical="center" wrapText="1"/>
    </xf>
    <xf numFmtId="164" fontId="5" fillId="0" borderId="47" xfId="0" quotePrefix="1" applyNumberFormat="1" applyFont="1" applyFill="1" applyBorder="1"/>
    <xf numFmtId="164" fontId="5" fillId="0" borderId="61" xfId="0" quotePrefix="1" applyNumberFormat="1" applyFont="1" applyFill="1" applyBorder="1"/>
    <xf numFmtId="2" fontId="14" fillId="0" borderId="63" xfId="0" quotePrefix="1" applyNumberFormat="1" applyFont="1" applyFill="1" applyBorder="1"/>
    <xf numFmtId="2" fontId="153" fillId="0" borderId="62" xfId="188" applyNumberFormat="1" applyFont="1" applyFill="1" applyBorder="1" applyAlignment="1"/>
    <xf numFmtId="0" fontId="37" fillId="0" borderId="20" xfId="188" applyFont="1" applyFill="1" applyBorder="1"/>
    <xf numFmtId="3" fontId="37" fillId="0" borderId="46" xfId="188" applyNumberFormat="1" applyFont="1" applyFill="1" applyBorder="1" applyAlignment="1"/>
    <xf numFmtId="2" fontId="36" fillId="0" borderId="28" xfId="188" applyNumberFormat="1" applyFont="1" applyFill="1" applyBorder="1" applyAlignment="1"/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526415</xdr:colOff>
      <xdr:row>20</xdr:row>
      <xdr:rowOff>33655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12815" cy="327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526415</xdr:colOff>
      <xdr:row>20</xdr:row>
      <xdr:rowOff>52070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526415</xdr:colOff>
      <xdr:row>41</xdr:row>
      <xdr:rowOff>109220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526415</xdr:colOff>
      <xdr:row>41</xdr:row>
      <xdr:rowOff>109220</xdr:rowOff>
    </xdr:to>
    <xdr:pic>
      <xdr:nvPicPr>
        <xdr:cNvPr id="9" name="Obraz 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4004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Q25" sqref="Q25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5" t="s">
        <v>366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4" t="s">
        <v>352</v>
      </c>
      <c r="C5" s="774"/>
      <c r="D5" s="774"/>
      <c r="E5" s="774"/>
      <c r="F5" s="77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63" t="s">
        <v>365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9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60" t="s">
        <v>367</v>
      </c>
      <c r="C13" s="761"/>
      <c r="D13" s="761"/>
      <c r="E13" s="761"/>
      <c r="F13" s="762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73"/>
      <c r="B15" s="1107"/>
      <c r="C15" s="1105"/>
      <c r="D15" s="1105"/>
      <c r="E15" s="1106"/>
      <c r="F15" s="1106"/>
      <c r="G15" s="1106"/>
      <c r="H15" s="1106"/>
      <c r="I15" s="1105"/>
      <c r="J15" s="1105"/>
      <c r="K15" s="1105"/>
      <c r="L15" s="1106"/>
      <c r="M15" s="1106"/>
      <c r="N15" s="1106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8"/>
      <c r="C16" s="948"/>
      <c r="D16" s="949"/>
      <c r="E16" s="949"/>
      <c r="F16" s="949"/>
      <c r="G16" s="949"/>
      <c r="H16" s="949"/>
      <c r="I16" s="949"/>
      <c r="J16" s="949"/>
      <c r="K16" s="950"/>
      <c r="L16" s="950"/>
      <c r="M16" s="950"/>
      <c r="N16" s="950"/>
      <c r="O16" s="950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351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3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4"/>
      <c r="C28" s="685"/>
      <c r="D28" s="685"/>
      <c r="E28" s="685"/>
      <c r="F28" s="685"/>
      <c r="G28" s="685"/>
      <c r="H28" s="685"/>
      <c r="I28" s="685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4" t="s">
        <v>336</v>
      </c>
      <c r="C29" s="685"/>
      <c r="D29" s="685"/>
      <c r="E29" s="685"/>
      <c r="F29" s="685"/>
      <c r="G29" s="685"/>
      <c r="H29" s="685"/>
      <c r="I29" s="685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690" customWidth="1"/>
    <col min="2" max="2" width="18.85546875" style="690" customWidth="1"/>
    <col min="3" max="3" width="12" style="690" customWidth="1"/>
    <col min="4" max="4" width="13.7109375" style="690" customWidth="1"/>
    <col min="5" max="5" width="12.85546875" style="690" bestFit="1" customWidth="1"/>
    <col min="6" max="6" width="13.85546875" style="690" customWidth="1"/>
    <col min="7" max="7" width="16.28515625" style="690" customWidth="1"/>
    <col min="8" max="8" width="9.140625" style="690"/>
    <col min="9" max="9" width="18.85546875" style="690" bestFit="1" customWidth="1"/>
    <col min="10" max="10" width="12.5703125" style="690" customWidth="1"/>
    <col min="11" max="252" width="9.140625" style="690"/>
    <col min="253" max="253" width="4.42578125" style="690" customWidth="1"/>
    <col min="254" max="254" width="20.85546875" style="690" customWidth="1"/>
    <col min="255" max="256" width="12" style="690" customWidth="1"/>
    <col min="257" max="257" width="14.5703125" style="690" customWidth="1"/>
    <col min="258" max="258" width="12.42578125" style="690" customWidth="1"/>
    <col min="259" max="259" width="19.7109375" style="690" customWidth="1"/>
    <col min="260" max="260" width="9.140625" style="690"/>
    <col min="261" max="261" width="16.85546875" style="690" customWidth="1"/>
    <col min="262" max="262" width="12.5703125" style="690" customWidth="1"/>
    <col min="263" max="263" width="11.7109375" style="690" customWidth="1"/>
    <col min="264" max="264" width="12.28515625" style="690" customWidth="1"/>
    <col min="265" max="508" width="9.140625" style="690"/>
    <col min="509" max="509" width="4.42578125" style="690" customWidth="1"/>
    <col min="510" max="510" width="20.85546875" style="690" customWidth="1"/>
    <col min="511" max="512" width="12" style="690" customWidth="1"/>
    <col min="513" max="513" width="14.5703125" style="690" customWidth="1"/>
    <col min="514" max="514" width="12.42578125" style="690" customWidth="1"/>
    <col min="515" max="515" width="19.7109375" style="690" customWidth="1"/>
    <col min="516" max="516" width="9.140625" style="690"/>
    <col min="517" max="517" width="16.85546875" style="690" customWidth="1"/>
    <col min="518" max="518" width="12.5703125" style="690" customWidth="1"/>
    <col min="519" max="519" width="11.7109375" style="690" customWidth="1"/>
    <col min="520" max="520" width="12.28515625" style="690" customWidth="1"/>
    <col min="521" max="764" width="9.140625" style="690"/>
    <col min="765" max="765" width="4.42578125" style="690" customWidth="1"/>
    <col min="766" max="766" width="20.85546875" style="690" customWidth="1"/>
    <col min="767" max="768" width="12" style="690" customWidth="1"/>
    <col min="769" max="769" width="14.5703125" style="690" customWidth="1"/>
    <col min="770" max="770" width="12.42578125" style="690" customWidth="1"/>
    <col min="771" max="771" width="19.7109375" style="690" customWidth="1"/>
    <col min="772" max="772" width="9.140625" style="690"/>
    <col min="773" max="773" width="16.85546875" style="690" customWidth="1"/>
    <col min="774" max="774" width="12.5703125" style="690" customWidth="1"/>
    <col min="775" max="775" width="11.7109375" style="690" customWidth="1"/>
    <col min="776" max="776" width="12.28515625" style="690" customWidth="1"/>
    <col min="777" max="1020" width="9.140625" style="690"/>
    <col min="1021" max="1021" width="4.42578125" style="690" customWidth="1"/>
    <col min="1022" max="1022" width="20.85546875" style="690" customWidth="1"/>
    <col min="1023" max="1024" width="12" style="690" customWidth="1"/>
    <col min="1025" max="1025" width="14.5703125" style="690" customWidth="1"/>
    <col min="1026" max="1026" width="12.42578125" style="690" customWidth="1"/>
    <col min="1027" max="1027" width="19.7109375" style="690" customWidth="1"/>
    <col min="1028" max="1028" width="9.140625" style="690"/>
    <col min="1029" max="1029" width="16.85546875" style="690" customWidth="1"/>
    <col min="1030" max="1030" width="12.5703125" style="690" customWidth="1"/>
    <col min="1031" max="1031" width="11.7109375" style="690" customWidth="1"/>
    <col min="1032" max="1032" width="12.28515625" style="690" customWidth="1"/>
    <col min="1033" max="1276" width="9.140625" style="690"/>
    <col min="1277" max="1277" width="4.42578125" style="690" customWidth="1"/>
    <col min="1278" max="1278" width="20.85546875" style="690" customWidth="1"/>
    <col min="1279" max="1280" width="12" style="690" customWidth="1"/>
    <col min="1281" max="1281" width="14.5703125" style="690" customWidth="1"/>
    <col min="1282" max="1282" width="12.42578125" style="690" customWidth="1"/>
    <col min="1283" max="1283" width="19.7109375" style="690" customWidth="1"/>
    <col min="1284" max="1284" width="9.140625" style="690"/>
    <col min="1285" max="1285" width="16.85546875" style="690" customWidth="1"/>
    <col min="1286" max="1286" width="12.5703125" style="690" customWidth="1"/>
    <col min="1287" max="1287" width="11.7109375" style="690" customWidth="1"/>
    <col min="1288" max="1288" width="12.28515625" style="690" customWidth="1"/>
    <col min="1289" max="1532" width="9.140625" style="690"/>
    <col min="1533" max="1533" width="4.42578125" style="690" customWidth="1"/>
    <col min="1534" max="1534" width="20.85546875" style="690" customWidth="1"/>
    <col min="1535" max="1536" width="12" style="690" customWidth="1"/>
    <col min="1537" max="1537" width="14.5703125" style="690" customWidth="1"/>
    <col min="1538" max="1538" width="12.42578125" style="690" customWidth="1"/>
    <col min="1539" max="1539" width="19.7109375" style="690" customWidth="1"/>
    <col min="1540" max="1540" width="9.140625" style="690"/>
    <col min="1541" max="1541" width="16.85546875" style="690" customWidth="1"/>
    <col min="1542" max="1542" width="12.5703125" style="690" customWidth="1"/>
    <col min="1543" max="1543" width="11.7109375" style="690" customWidth="1"/>
    <col min="1544" max="1544" width="12.28515625" style="690" customWidth="1"/>
    <col min="1545" max="1788" width="9.140625" style="690"/>
    <col min="1789" max="1789" width="4.42578125" style="690" customWidth="1"/>
    <col min="1790" max="1790" width="20.85546875" style="690" customWidth="1"/>
    <col min="1791" max="1792" width="12" style="690" customWidth="1"/>
    <col min="1793" max="1793" width="14.5703125" style="690" customWidth="1"/>
    <col min="1794" max="1794" width="12.42578125" style="690" customWidth="1"/>
    <col min="1795" max="1795" width="19.7109375" style="690" customWidth="1"/>
    <col min="1796" max="1796" width="9.140625" style="690"/>
    <col min="1797" max="1797" width="16.85546875" style="690" customWidth="1"/>
    <col min="1798" max="1798" width="12.5703125" style="690" customWidth="1"/>
    <col min="1799" max="1799" width="11.7109375" style="690" customWidth="1"/>
    <col min="1800" max="1800" width="12.28515625" style="690" customWidth="1"/>
    <col min="1801" max="2044" width="9.140625" style="690"/>
    <col min="2045" max="2045" width="4.42578125" style="690" customWidth="1"/>
    <col min="2046" max="2046" width="20.85546875" style="690" customWidth="1"/>
    <col min="2047" max="2048" width="12" style="690" customWidth="1"/>
    <col min="2049" max="2049" width="14.5703125" style="690" customWidth="1"/>
    <col min="2050" max="2050" width="12.42578125" style="690" customWidth="1"/>
    <col min="2051" max="2051" width="19.7109375" style="690" customWidth="1"/>
    <col min="2052" max="2052" width="9.140625" style="690"/>
    <col min="2053" max="2053" width="16.85546875" style="690" customWidth="1"/>
    <col min="2054" max="2054" width="12.5703125" style="690" customWidth="1"/>
    <col min="2055" max="2055" width="11.7109375" style="690" customWidth="1"/>
    <col min="2056" max="2056" width="12.28515625" style="690" customWidth="1"/>
    <col min="2057" max="2300" width="9.140625" style="690"/>
    <col min="2301" max="2301" width="4.42578125" style="690" customWidth="1"/>
    <col min="2302" max="2302" width="20.85546875" style="690" customWidth="1"/>
    <col min="2303" max="2304" width="12" style="690" customWidth="1"/>
    <col min="2305" max="2305" width="14.5703125" style="690" customWidth="1"/>
    <col min="2306" max="2306" width="12.42578125" style="690" customWidth="1"/>
    <col min="2307" max="2307" width="19.7109375" style="690" customWidth="1"/>
    <col min="2308" max="2308" width="9.140625" style="690"/>
    <col min="2309" max="2309" width="16.85546875" style="690" customWidth="1"/>
    <col min="2310" max="2310" width="12.5703125" style="690" customWidth="1"/>
    <col min="2311" max="2311" width="11.7109375" style="690" customWidth="1"/>
    <col min="2312" max="2312" width="12.28515625" style="690" customWidth="1"/>
    <col min="2313" max="2556" width="9.140625" style="690"/>
    <col min="2557" max="2557" width="4.42578125" style="690" customWidth="1"/>
    <col min="2558" max="2558" width="20.85546875" style="690" customWidth="1"/>
    <col min="2559" max="2560" width="12" style="690" customWidth="1"/>
    <col min="2561" max="2561" width="14.5703125" style="690" customWidth="1"/>
    <col min="2562" max="2562" width="12.42578125" style="690" customWidth="1"/>
    <col min="2563" max="2563" width="19.7109375" style="690" customWidth="1"/>
    <col min="2564" max="2564" width="9.140625" style="690"/>
    <col min="2565" max="2565" width="16.85546875" style="690" customWidth="1"/>
    <col min="2566" max="2566" width="12.5703125" style="690" customWidth="1"/>
    <col min="2567" max="2567" width="11.7109375" style="690" customWidth="1"/>
    <col min="2568" max="2568" width="12.28515625" style="690" customWidth="1"/>
    <col min="2569" max="2812" width="9.140625" style="690"/>
    <col min="2813" max="2813" width="4.42578125" style="690" customWidth="1"/>
    <col min="2814" max="2814" width="20.85546875" style="690" customWidth="1"/>
    <col min="2815" max="2816" width="12" style="690" customWidth="1"/>
    <col min="2817" max="2817" width="14.5703125" style="690" customWidth="1"/>
    <col min="2818" max="2818" width="12.42578125" style="690" customWidth="1"/>
    <col min="2819" max="2819" width="19.7109375" style="690" customWidth="1"/>
    <col min="2820" max="2820" width="9.140625" style="690"/>
    <col min="2821" max="2821" width="16.85546875" style="690" customWidth="1"/>
    <col min="2822" max="2822" width="12.5703125" style="690" customWidth="1"/>
    <col min="2823" max="2823" width="11.7109375" style="690" customWidth="1"/>
    <col min="2824" max="2824" width="12.28515625" style="690" customWidth="1"/>
    <col min="2825" max="3068" width="9.140625" style="690"/>
    <col min="3069" max="3069" width="4.42578125" style="690" customWidth="1"/>
    <col min="3070" max="3070" width="20.85546875" style="690" customWidth="1"/>
    <col min="3071" max="3072" width="12" style="690" customWidth="1"/>
    <col min="3073" max="3073" width="14.5703125" style="690" customWidth="1"/>
    <col min="3074" max="3074" width="12.42578125" style="690" customWidth="1"/>
    <col min="3075" max="3075" width="19.7109375" style="690" customWidth="1"/>
    <col min="3076" max="3076" width="9.140625" style="690"/>
    <col min="3077" max="3077" width="16.85546875" style="690" customWidth="1"/>
    <col min="3078" max="3078" width="12.5703125" style="690" customWidth="1"/>
    <col min="3079" max="3079" width="11.7109375" style="690" customWidth="1"/>
    <col min="3080" max="3080" width="12.28515625" style="690" customWidth="1"/>
    <col min="3081" max="3324" width="9.140625" style="690"/>
    <col min="3325" max="3325" width="4.42578125" style="690" customWidth="1"/>
    <col min="3326" max="3326" width="20.85546875" style="690" customWidth="1"/>
    <col min="3327" max="3328" width="12" style="690" customWidth="1"/>
    <col min="3329" max="3329" width="14.5703125" style="690" customWidth="1"/>
    <col min="3330" max="3330" width="12.42578125" style="690" customWidth="1"/>
    <col min="3331" max="3331" width="19.7109375" style="690" customWidth="1"/>
    <col min="3332" max="3332" width="9.140625" style="690"/>
    <col min="3333" max="3333" width="16.85546875" style="690" customWidth="1"/>
    <col min="3334" max="3334" width="12.5703125" style="690" customWidth="1"/>
    <col min="3335" max="3335" width="11.7109375" style="690" customWidth="1"/>
    <col min="3336" max="3336" width="12.28515625" style="690" customWidth="1"/>
    <col min="3337" max="3580" width="9.140625" style="690"/>
    <col min="3581" max="3581" width="4.42578125" style="690" customWidth="1"/>
    <col min="3582" max="3582" width="20.85546875" style="690" customWidth="1"/>
    <col min="3583" max="3584" width="12" style="690" customWidth="1"/>
    <col min="3585" max="3585" width="14.5703125" style="690" customWidth="1"/>
    <col min="3586" max="3586" width="12.42578125" style="690" customWidth="1"/>
    <col min="3587" max="3587" width="19.7109375" style="690" customWidth="1"/>
    <col min="3588" max="3588" width="9.140625" style="690"/>
    <col min="3589" max="3589" width="16.85546875" style="690" customWidth="1"/>
    <col min="3590" max="3590" width="12.5703125" style="690" customWidth="1"/>
    <col min="3591" max="3591" width="11.7109375" style="690" customWidth="1"/>
    <col min="3592" max="3592" width="12.28515625" style="690" customWidth="1"/>
    <col min="3593" max="3836" width="9.140625" style="690"/>
    <col min="3837" max="3837" width="4.42578125" style="690" customWidth="1"/>
    <col min="3838" max="3838" width="20.85546875" style="690" customWidth="1"/>
    <col min="3839" max="3840" width="12" style="690" customWidth="1"/>
    <col min="3841" max="3841" width="14.5703125" style="690" customWidth="1"/>
    <col min="3842" max="3842" width="12.42578125" style="690" customWidth="1"/>
    <col min="3843" max="3843" width="19.7109375" style="690" customWidth="1"/>
    <col min="3844" max="3844" width="9.140625" style="690"/>
    <col min="3845" max="3845" width="16.85546875" style="690" customWidth="1"/>
    <col min="3846" max="3846" width="12.5703125" style="690" customWidth="1"/>
    <col min="3847" max="3847" width="11.7109375" style="690" customWidth="1"/>
    <col min="3848" max="3848" width="12.28515625" style="690" customWidth="1"/>
    <col min="3849" max="4092" width="9.140625" style="690"/>
    <col min="4093" max="4093" width="4.42578125" style="690" customWidth="1"/>
    <col min="4094" max="4094" width="20.85546875" style="690" customWidth="1"/>
    <col min="4095" max="4096" width="12" style="690" customWidth="1"/>
    <col min="4097" max="4097" width="14.5703125" style="690" customWidth="1"/>
    <col min="4098" max="4098" width="12.42578125" style="690" customWidth="1"/>
    <col min="4099" max="4099" width="19.7109375" style="690" customWidth="1"/>
    <col min="4100" max="4100" width="9.140625" style="690"/>
    <col min="4101" max="4101" width="16.85546875" style="690" customWidth="1"/>
    <col min="4102" max="4102" width="12.5703125" style="690" customWidth="1"/>
    <col min="4103" max="4103" width="11.7109375" style="690" customWidth="1"/>
    <col min="4104" max="4104" width="12.28515625" style="690" customWidth="1"/>
    <col min="4105" max="4348" width="9.140625" style="690"/>
    <col min="4349" max="4349" width="4.42578125" style="690" customWidth="1"/>
    <col min="4350" max="4350" width="20.85546875" style="690" customWidth="1"/>
    <col min="4351" max="4352" width="12" style="690" customWidth="1"/>
    <col min="4353" max="4353" width="14.5703125" style="690" customWidth="1"/>
    <col min="4354" max="4354" width="12.42578125" style="690" customWidth="1"/>
    <col min="4355" max="4355" width="19.7109375" style="690" customWidth="1"/>
    <col min="4356" max="4356" width="9.140625" style="690"/>
    <col min="4357" max="4357" width="16.85546875" style="690" customWidth="1"/>
    <col min="4358" max="4358" width="12.5703125" style="690" customWidth="1"/>
    <col min="4359" max="4359" width="11.7109375" style="690" customWidth="1"/>
    <col min="4360" max="4360" width="12.28515625" style="690" customWidth="1"/>
    <col min="4361" max="4604" width="9.140625" style="690"/>
    <col min="4605" max="4605" width="4.42578125" style="690" customWidth="1"/>
    <col min="4606" max="4606" width="20.85546875" style="690" customWidth="1"/>
    <col min="4607" max="4608" width="12" style="690" customWidth="1"/>
    <col min="4609" max="4609" width="14.5703125" style="690" customWidth="1"/>
    <col min="4610" max="4610" width="12.42578125" style="690" customWidth="1"/>
    <col min="4611" max="4611" width="19.7109375" style="690" customWidth="1"/>
    <col min="4612" max="4612" width="9.140625" style="690"/>
    <col min="4613" max="4613" width="16.85546875" style="690" customWidth="1"/>
    <col min="4614" max="4614" width="12.5703125" style="690" customWidth="1"/>
    <col min="4615" max="4615" width="11.7109375" style="690" customWidth="1"/>
    <col min="4616" max="4616" width="12.28515625" style="690" customWidth="1"/>
    <col min="4617" max="4860" width="9.140625" style="690"/>
    <col min="4861" max="4861" width="4.42578125" style="690" customWidth="1"/>
    <col min="4862" max="4862" width="20.85546875" style="690" customWidth="1"/>
    <col min="4863" max="4864" width="12" style="690" customWidth="1"/>
    <col min="4865" max="4865" width="14.5703125" style="690" customWidth="1"/>
    <col min="4866" max="4866" width="12.42578125" style="690" customWidth="1"/>
    <col min="4867" max="4867" width="19.7109375" style="690" customWidth="1"/>
    <col min="4868" max="4868" width="9.140625" style="690"/>
    <col min="4869" max="4869" width="16.85546875" style="690" customWidth="1"/>
    <col min="4870" max="4870" width="12.5703125" style="690" customWidth="1"/>
    <col min="4871" max="4871" width="11.7109375" style="690" customWidth="1"/>
    <col min="4872" max="4872" width="12.28515625" style="690" customWidth="1"/>
    <col min="4873" max="5116" width="9.140625" style="690"/>
    <col min="5117" max="5117" width="4.42578125" style="690" customWidth="1"/>
    <col min="5118" max="5118" width="20.85546875" style="690" customWidth="1"/>
    <col min="5119" max="5120" width="12" style="690" customWidth="1"/>
    <col min="5121" max="5121" width="14.5703125" style="690" customWidth="1"/>
    <col min="5122" max="5122" width="12.42578125" style="690" customWidth="1"/>
    <col min="5123" max="5123" width="19.7109375" style="690" customWidth="1"/>
    <col min="5124" max="5124" width="9.140625" style="690"/>
    <col min="5125" max="5125" width="16.85546875" style="690" customWidth="1"/>
    <col min="5126" max="5126" width="12.5703125" style="690" customWidth="1"/>
    <col min="5127" max="5127" width="11.7109375" style="690" customWidth="1"/>
    <col min="5128" max="5128" width="12.28515625" style="690" customWidth="1"/>
    <col min="5129" max="5372" width="9.140625" style="690"/>
    <col min="5373" max="5373" width="4.42578125" style="690" customWidth="1"/>
    <col min="5374" max="5374" width="20.85546875" style="690" customWidth="1"/>
    <col min="5375" max="5376" width="12" style="690" customWidth="1"/>
    <col min="5377" max="5377" width="14.5703125" style="690" customWidth="1"/>
    <col min="5378" max="5378" width="12.42578125" style="690" customWidth="1"/>
    <col min="5379" max="5379" width="19.7109375" style="690" customWidth="1"/>
    <col min="5380" max="5380" width="9.140625" style="690"/>
    <col min="5381" max="5381" width="16.85546875" style="690" customWidth="1"/>
    <col min="5382" max="5382" width="12.5703125" style="690" customWidth="1"/>
    <col min="5383" max="5383" width="11.7109375" style="690" customWidth="1"/>
    <col min="5384" max="5384" width="12.28515625" style="690" customWidth="1"/>
    <col min="5385" max="5628" width="9.140625" style="690"/>
    <col min="5629" max="5629" width="4.42578125" style="690" customWidth="1"/>
    <col min="5630" max="5630" width="20.85546875" style="690" customWidth="1"/>
    <col min="5631" max="5632" width="12" style="690" customWidth="1"/>
    <col min="5633" max="5633" width="14.5703125" style="690" customWidth="1"/>
    <col min="5634" max="5634" width="12.42578125" style="690" customWidth="1"/>
    <col min="5635" max="5635" width="19.7109375" style="690" customWidth="1"/>
    <col min="5636" max="5636" width="9.140625" style="690"/>
    <col min="5637" max="5637" width="16.85546875" style="690" customWidth="1"/>
    <col min="5638" max="5638" width="12.5703125" style="690" customWidth="1"/>
    <col min="5639" max="5639" width="11.7109375" style="690" customWidth="1"/>
    <col min="5640" max="5640" width="12.28515625" style="690" customWidth="1"/>
    <col min="5641" max="5884" width="9.140625" style="690"/>
    <col min="5885" max="5885" width="4.42578125" style="690" customWidth="1"/>
    <col min="5886" max="5886" width="20.85546875" style="690" customWidth="1"/>
    <col min="5887" max="5888" width="12" style="690" customWidth="1"/>
    <col min="5889" max="5889" width="14.5703125" style="690" customWidth="1"/>
    <col min="5890" max="5890" width="12.42578125" style="690" customWidth="1"/>
    <col min="5891" max="5891" width="19.7109375" style="690" customWidth="1"/>
    <col min="5892" max="5892" width="9.140625" style="690"/>
    <col min="5893" max="5893" width="16.85546875" style="690" customWidth="1"/>
    <col min="5894" max="5894" width="12.5703125" style="690" customWidth="1"/>
    <col min="5895" max="5895" width="11.7109375" style="690" customWidth="1"/>
    <col min="5896" max="5896" width="12.28515625" style="690" customWidth="1"/>
    <col min="5897" max="6140" width="9.140625" style="690"/>
    <col min="6141" max="6141" width="4.42578125" style="690" customWidth="1"/>
    <col min="6142" max="6142" width="20.85546875" style="690" customWidth="1"/>
    <col min="6143" max="6144" width="12" style="690" customWidth="1"/>
    <col min="6145" max="6145" width="14.5703125" style="690" customWidth="1"/>
    <col min="6146" max="6146" width="12.42578125" style="690" customWidth="1"/>
    <col min="6147" max="6147" width="19.7109375" style="690" customWidth="1"/>
    <col min="6148" max="6148" width="9.140625" style="690"/>
    <col min="6149" max="6149" width="16.85546875" style="690" customWidth="1"/>
    <col min="6150" max="6150" width="12.5703125" style="690" customWidth="1"/>
    <col min="6151" max="6151" width="11.7109375" style="690" customWidth="1"/>
    <col min="6152" max="6152" width="12.28515625" style="690" customWidth="1"/>
    <col min="6153" max="6396" width="9.140625" style="690"/>
    <col min="6397" max="6397" width="4.42578125" style="690" customWidth="1"/>
    <col min="6398" max="6398" width="20.85546875" style="690" customWidth="1"/>
    <col min="6399" max="6400" width="12" style="690" customWidth="1"/>
    <col min="6401" max="6401" width="14.5703125" style="690" customWidth="1"/>
    <col min="6402" max="6402" width="12.42578125" style="690" customWidth="1"/>
    <col min="6403" max="6403" width="19.7109375" style="690" customWidth="1"/>
    <col min="6404" max="6404" width="9.140625" style="690"/>
    <col min="6405" max="6405" width="16.85546875" style="690" customWidth="1"/>
    <col min="6406" max="6406" width="12.5703125" style="690" customWidth="1"/>
    <col min="6407" max="6407" width="11.7109375" style="690" customWidth="1"/>
    <col min="6408" max="6408" width="12.28515625" style="690" customWidth="1"/>
    <col min="6409" max="6652" width="9.140625" style="690"/>
    <col min="6653" max="6653" width="4.42578125" style="690" customWidth="1"/>
    <col min="6654" max="6654" width="20.85546875" style="690" customWidth="1"/>
    <col min="6655" max="6656" width="12" style="690" customWidth="1"/>
    <col min="6657" max="6657" width="14.5703125" style="690" customWidth="1"/>
    <col min="6658" max="6658" width="12.42578125" style="690" customWidth="1"/>
    <col min="6659" max="6659" width="19.7109375" style="690" customWidth="1"/>
    <col min="6660" max="6660" width="9.140625" style="690"/>
    <col min="6661" max="6661" width="16.85546875" style="690" customWidth="1"/>
    <col min="6662" max="6662" width="12.5703125" style="690" customWidth="1"/>
    <col min="6663" max="6663" width="11.7109375" style="690" customWidth="1"/>
    <col min="6664" max="6664" width="12.28515625" style="690" customWidth="1"/>
    <col min="6665" max="6908" width="9.140625" style="690"/>
    <col min="6909" max="6909" width="4.42578125" style="690" customWidth="1"/>
    <col min="6910" max="6910" width="20.85546875" style="690" customWidth="1"/>
    <col min="6911" max="6912" width="12" style="690" customWidth="1"/>
    <col min="6913" max="6913" width="14.5703125" style="690" customWidth="1"/>
    <col min="6914" max="6914" width="12.42578125" style="690" customWidth="1"/>
    <col min="6915" max="6915" width="19.7109375" style="690" customWidth="1"/>
    <col min="6916" max="6916" width="9.140625" style="690"/>
    <col min="6917" max="6917" width="16.85546875" style="690" customWidth="1"/>
    <col min="6918" max="6918" width="12.5703125" style="690" customWidth="1"/>
    <col min="6919" max="6919" width="11.7109375" style="690" customWidth="1"/>
    <col min="6920" max="6920" width="12.28515625" style="690" customWidth="1"/>
    <col min="6921" max="7164" width="9.140625" style="690"/>
    <col min="7165" max="7165" width="4.42578125" style="690" customWidth="1"/>
    <col min="7166" max="7166" width="20.85546875" style="690" customWidth="1"/>
    <col min="7167" max="7168" width="12" style="690" customWidth="1"/>
    <col min="7169" max="7169" width="14.5703125" style="690" customWidth="1"/>
    <col min="7170" max="7170" width="12.42578125" style="690" customWidth="1"/>
    <col min="7171" max="7171" width="19.7109375" style="690" customWidth="1"/>
    <col min="7172" max="7172" width="9.140625" style="690"/>
    <col min="7173" max="7173" width="16.85546875" style="690" customWidth="1"/>
    <col min="7174" max="7174" width="12.5703125" style="690" customWidth="1"/>
    <col min="7175" max="7175" width="11.7109375" style="690" customWidth="1"/>
    <col min="7176" max="7176" width="12.28515625" style="690" customWidth="1"/>
    <col min="7177" max="7420" width="9.140625" style="690"/>
    <col min="7421" max="7421" width="4.42578125" style="690" customWidth="1"/>
    <col min="7422" max="7422" width="20.85546875" style="690" customWidth="1"/>
    <col min="7423" max="7424" width="12" style="690" customWidth="1"/>
    <col min="7425" max="7425" width="14.5703125" style="690" customWidth="1"/>
    <col min="7426" max="7426" width="12.42578125" style="690" customWidth="1"/>
    <col min="7427" max="7427" width="19.7109375" style="690" customWidth="1"/>
    <col min="7428" max="7428" width="9.140625" style="690"/>
    <col min="7429" max="7429" width="16.85546875" style="690" customWidth="1"/>
    <col min="7430" max="7430" width="12.5703125" style="690" customWidth="1"/>
    <col min="7431" max="7431" width="11.7109375" style="690" customWidth="1"/>
    <col min="7432" max="7432" width="12.28515625" style="690" customWidth="1"/>
    <col min="7433" max="7676" width="9.140625" style="690"/>
    <col min="7677" max="7677" width="4.42578125" style="690" customWidth="1"/>
    <col min="7678" max="7678" width="20.85546875" style="690" customWidth="1"/>
    <col min="7679" max="7680" width="12" style="690" customWidth="1"/>
    <col min="7681" max="7681" width="14.5703125" style="690" customWidth="1"/>
    <col min="7682" max="7682" width="12.42578125" style="690" customWidth="1"/>
    <col min="7683" max="7683" width="19.7109375" style="690" customWidth="1"/>
    <col min="7684" max="7684" width="9.140625" style="690"/>
    <col min="7685" max="7685" width="16.85546875" style="690" customWidth="1"/>
    <col min="7686" max="7686" width="12.5703125" style="690" customWidth="1"/>
    <col min="7687" max="7687" width="11.7109375" style="690" customWidth="1"/>
    <col min="7688" max="7688" width="12.28515625" style="690" customWidth="1"/>
    <col min="7689" max="7932" width="9.140625" style="690"/>
    <col min="7933" max="7933" width="4.42578125" style="690" customWidth="1"/>
    <col min="7934" max="7934" width="20.85546875" style="690" customWidth="1"/>
    <col min="7935" max="7936" width="12" style="690" customWidth="1"/>
    <col min="7937" max="7937" width="14.5703125" style="690" customWidth="1"/>
    <col min="7938" max="7938" width="12.42578125" style="690" customWidth="1"/>
    <col min="7939" max="7939" width="19.7109375" style="690" customWidth="1"/>
    <col min="7940" max="7940" width="9.140625" style="690"/>
    <col min="7941" max="7941" width="16.85546875" style="690" customWidth="1"/>
    <col min="7942" max="7942" width="12.5703125" style="690" customWidth="1"/>
    <col min="7943" max="7943" width="11.7109375" style="690" customWidth="1"/>
    <col min="7944" max="7944" width="12.28515625" style="690" customWidth="1"/>
    <col min="7945" max="8188" width="9.140625" style="690"/>
    <col min="8189" max="8189" width="4.42578125" style="690" customWidth="1"/>
    <col min="8190" max="8190" width="20.85546875" style="690" customWidth="1"/>
    <col min="8191" max="8192" width="12" style="690" customWidth="1"/>
    <col min="8193" max="8193" width="14.5703125" style="690" customWidth="1"/>
    <col min="8194" max="8194" width="12.42578125" style="690" customWidth="1"/>
    <col min="8195" max="8195" width="19.7109375" style="690" customWidth="1"/>
    <col min="8196" max="8196" width="9.140625" style="690"/>
    <col min="8197" max="8197" width="16.85546875" style="690" customWidth="1"/>
    <col min="8198" max="8198" width="12.5703125" style="690" customWidth="1"/>
    <col min="8199" max="8199" width="11.7109375" style="690" customWidth="1"/>
    <col min="8200" max="8200" width="12.28515625" style="690" customWidth="1"/>
    <col min="8201" max="8444" width="9.140625" style="690"/>
    <col min="8445" max="8445" width="4.42578125" style="690" customWidth="1"/>
    <col min="8446" max="8446" width="20.85546875" style="690" customWidth="1"/>
    <col min="8447" max="8448" width="12" style="690" customWidth="1"/>
    <col min="8449" max="8449" width="14.5703125" style="690" customWidth="1"/>
    <col min="8450" max="8450" width="12.42578125" style="690" customWidth="1"/>
    <col min="8451" max="8451" width="19.7109375" style="690" customWidth="1"/>
    <col min="8452" max="8452" width="9.140625" style="690"/>
    <col min="8453" max="8453" width="16.85546875" style="690" customWidth="1"/>
    <col min="8454" max="8454" width="12.5703125" style="690" customWidth="1"/>
    <col min="8455" max="8455" width="11.7109375" style="690" customWidth="1"/>
    <col min="8456" max="8456" width="12.28515625" style="690" customWidth="1"/>
    <col min="8457" max="8700" width="9.140625" style="690"/>
    <col min="8701" max="8701" width="4.42578125" style="690" customWidth="1"/>
    <col min="8702" max="8702" width="20.85546875" style="690" customWidth="1"/>
    <col min="8703" max="8704" width="12" style="690" customWidth="1"/>
    <col min="8705" max="8705" width="14.5703125" style="690" customWidth="1"/>
    <col min="8706" max="8706" width="12.42578125" style="690" customWidth="1"/>
    <col min="8707" max="8707" width="19.7109375" style="690" customWidth="1"/>
    <col min="8708" max="8708" width="9.140625" style="690"/>
    <col min="8709" max="8709" width="16.85546875" style="690" customWidth="1"/>
    <col min="8710" max="8710" width="12.5703125" style="690" customWidth="1"/>
    <col min="8711" max="8711" width="11.7109375" style="690" customWidth="1"/>
    <col min="8712" max="8712" width="12.28515625" style="690" customWidth="1"/>
    <col min="8713" max="8956" width="9.140625" style="690"/>
    <col min="8957" max="8957" width="4.42578125" style="690" customWidth="1"/>
    <col min="8958" max="8958" width="20.85546875" style="690" customWidth="1"/>
    <col min="8959" max="8960" width="12" style="690" customWidth="1"/>
    <col min="8961" max="8961" width="14.5703125" style="690" customWidth="1"/>
    <col min="8962" max="8962" width="12.42578125" style="690" customWidth="1"/>
    <col min="8963" max="8963" width="19.7109375" style="690" customWidth="1"/>
    <col min="8964" max="8964" width="9.140625" style="690"/>
    <col min="8965" max="8965" width="16.85546875" style="690" customWidth="1"/>
    <col min="8966" max="8966" width="12.5703125" style="690" customWidth="1"/>
    <col min="8967" max="8967" width="11.7109375" style="690" customWidth="1"/>
    <col min="8968" max="8968" width="12.28515625" style="690" customWidth="1"/>
    <col min="8969" max="9212" width="9.140625" style="690"/>
    <col min="9213" max="9213" width="4.42578125" style="690" customWidth="1"/>
    <col min="9214" max="9214" width="20.85546875" style="690" customWidth="1"/>
    <col min="9215" max="9216" width="12" style="690" customWidth="1"/>
    <col min="9217" max="9217" width="14.5703125" style="690" customWidth="1"/>
    <col min="9218" max="9218" width="12.42578125" style="690" customWidth="1"/>
    <col min="9219" max="9219" width="19.7109375" style="690" customWidth="1"/>
    <col min="9220" max="9220" width="9.140625" style="690"/>
    <col min="9221" max="9221" width="16.85546875" style="690" customWidth="1"/>
    <col min="9222" max="9222" width="12.5703125" style="690" customWidth="1"/>
    <col min="9223" max="9223" width="11.7109375" style="690" customWidth="1"/>
    <col min="9224" max="9224" width="12.28515625" style="690" customWidth="1"/>
    <col min="9225" max="9468" width="9.140625" style="690"/>
    <col min="9469" max="9469" width="4.42578125" style="690" customWidth="1"/>
    <col min="9470" max="9470" width="20.85546875" style="690" customWidth="1"/>
    <col min="9471" max="9472" width="12" style="690" customWidth="1"/>
    <col min="9473" max="9473" width="14.5703125" style="690" customWidth="1"/>
    <col min="9474" max="9474" width="12.42578125" style="690" customWidth="1"/>
    <col min="9475" max="9475" width="19.7109375" style="690" customWidth="1"/>
    <col min="9476" max="9476" width="9.140625" style="690"/>
    <col min="9477" max="9477" width="16.85546875" style="690" customWidth="1"/>
    <col min="9478" max="9478" width="12.5703125" style="690" customWidth="1"/>
    <col min="9479" max="9479" width="11.7109375" style="690" customWidth="1"/>
    <col min="9480" max="9480" width="12.28515625" style="690" customWidth="1"/>
    <col min="9481" max="9724" width="9.140625" style="690"/>
    <col min="9725" max="9725" width="4.42578125" style="690" customWidth="1"/>
    <col min="9726" max="9726" width="20.85546875" style="690" customWidth="1"/>
    <col min="9727" max="9728" width="12" style="690" customWidth="1"/>
    <col min="9729" max="9729" width="14.5703125" style="690" customWidth="1"/>
    <col min="9730" max="9730" width="12.42578125" style="690" customWidth="1"/>
    <col min="9731" max="9731" width="19.7109375" style="690" customWidth="1"/>
    <col min="9732" max="9732" width="9.140625" style="690"/>
    <col min="9733" max="9733" width="16.85546875" style="690" customWidth="1"/>
    <col min="9734" max="9734" width="12.5703125" style="690" customWidth="1"/>
    <col min="9735" max="9735" width="11.7109375" style="690" customWidth="1"/>
    <col min="9736" max="9736" width="12.28515625" style="690" customWidth="1"/>
    <col min="9737" max="9980" width="9.140625" style="690"/>
    <col min="9981" max="9981" width="4.42578125" style="690" customWidth="1"/>
    <col min="9982" max="9982" width="20.85546875" style="690" customWidth="1"/>
    <col min="9983" max="9984" width="12" style="690" customWidth="1"/>
    <col min="9985" max="9985" width="14.5703125" style="690" customWidth="1"/>
    <col min="9986" max="9986" width="12.42578125" style="690" customWidth="1"/>
    <col min="9987" max="9987" width="19.7109375" style="690" customWidth="1"/>
    <col min="9988" max="9988" width="9.140625" style="690"/>
    <col min="9989" max="9989" width="16.85546875" style="690" customWidth="1"/>
    <col min="9990" max="9990" width="12.5703125" style="690" customWidth="1"/>
    <col min="9991" max="9991" width="11.7109375" style="690" customWidth="1"/>
    <col min="9992" max="9992" width="12.28515625" style="690" customWidth="1"/>
    <col min="9993" max="10236" width="9.140625" style="690"/>
    <col min="10237" max="10237" width="4.42578125" style="690" customWidth="1"/>
    <col min="10238" max="10238" width="20.85546875" style="690" customWidth="1"/>
    <col min="10239" max="10240" width="12" style="690" customWidth="1"/>
    <col min="10241" max="10241" width="14.5703125" style="690" customWidth="1"/>
    <col min="10242" max="10242" width="12.42578125" style="690" customWidth="1"/>
    <col min="10243" max="10243" width="19.7109375" style="690" customWidth="1"/>
    <col min="10244" max="10244" width="9.140625" style="690"/>
    <col min="10245" max="10245" width="16.85546875" style="690" customWidth="1"/>
    <col min="10246" max="10246" width="12.5703125" style="690" customWidth="1"/>
    <col min="10247" max="10247" width="11.7109375" style="690" customWidth="1"/>
    <col min="10248" max="10248" width="12.28515625" style="690" customWidth="1"/>
    <col min="10249" max="10492" width="9.140625" style="690"/>
    <col min="10493" max="10493" width="4.42578125" style="690" customWidth="1"/>
    <col min="10494" max="10494" width="20.85546875" style="690" customWidth="1"/>
    <col min="10495" max="10496" width="12" style="690" customWidth="1"/>
    <col min="10497" max="10497" width="14.5703125" style="690" customWidth="1"/>
    <col min="10498" max="10498" width="12.42578125" style="690" customWidth="1"/>
    <col min="10499" max="10499" width="19.7109375" style="690" customWidth="1"/>
    <col min="10500" max="10500" width="9.140625" style="690"/>
    <col min="10501" max="10501" width="16.85546875" style="690" customWidth="1"/>
    <col min="10502" max="10502" width="12.5703125" style="690" customWidth="1"/>
    <col min="10503" max="10503" width="11.7109375" style="690" customWidth="1"/>
    <col min="10504" max="10504" width="12.28515625" style="690" customWidth="1"/>
    <col min="10505" max="10748" width="9.140625" style="690"/>
    <col min="10749" max="10749" width="4.42578125" style="690" customWidth="1"/>
    <col min="10750" max="10750" width="20.85546875" style="690" customWidth="1"/>
    <col min="10751" max="10752" width="12" style="690" customWidth="1"/>
    <col min="10753" max="10753" width="14.5703125" style="690" customWidth="1"/>
    <col min="10754" max="10754" width="12.42578125" style="690" customWidth="1"/>
    <col min="10755" max="10755" width="19.7109375" style="690" customWidth="1"/>
    <col min="10756" max="10756" width="9.140625" style="690"/>
    <col min="10757" max="10757" width="16.85546875" style="690" customWidth="1"/>
    <col min="10758" max="10758" width="12.5703125" style="690" customWidth="1"/>
    <col min="10759" max="10759" width="11.7109375" style="690" customWidth="1"/>
    <col min="10760" max="10760" width="12.28515625" style="690" customWidth="1"/>
    <col min="10761" max="11004" width="9.140625" style="690"/>
    <col min="11005" max="11005" width="4.42578125" style="690" customWidth="1"/>
    <col min="11006" max="11006" width="20.85546875" style="690" customWidth="1"/>
    <col min="11007" max="11008" width="12" style="690" customWidth="1"/>
    <col min="11009" max="11009" width="14.5703125" style="690" customWidth="1"/>
    <col min="11010" max="11010" width="12.42578125" style="690" customWidth="1"/>
    <col min="11011" max="11011" width="19.7109375" style="690" customWidth="1"/>
    <col min="11012" max="11012" width="9.140625" style="690"/>
    <col min="11013" max="11013" width="16.85546875" style="690" customWidth="1"/>
    <col min="11014" max="11014" width="12.5703125" style="690" customWidth="1"/>
    <col min="11015" max="11015" width="11.7109375" style="690" customWidth="1"/>
    <col min="11016" max="11016" width="12.28515625" style="690" customWidth="1"/>
    <col min="11017" max="11260" width="9.140625" style="690"/>
    <col min="11261" max="11261" width="4.42578125" style="690" customWidth="1"/>
    <col min="11262" max="11262" width="20.85546875" style="690" customWidth="1"/>
    <col min="11263" max="11264" width="12" style="690" customWidth="1"/>
    <col min="11265" max="11265" width="14.5703125" style="690" customWidth="1"/>
    <col min="11266" max="11266" width="12.42578125" style="690" customWidth="1"/>
    <col min="11267" max="11267" width="19.7109375" style="690" customWidth="1"/>
    <col min="11268" max="11268" width="9.140625" style="690"/>
    <col min="11269" max="11269" width="16.85546875" style="690" customWidth="1"/>
    <col min="11270" max="11270" width="12.5703125" style="690" customWidth="1"/>
    <col min="11271" max="11271" width="11.7109375" style="690" customWidth="1"/>
    <col min="11272" max="11272" width="12.28515625" style="690" customWidth="1"/>
    <col min="11273" max="11516" width="9.140625" style="690"/>
    <col min="11517" max="11517" width="4.42578125" style="690" customWidth="1"/>
    <col min="11518" max="11518" width="20.85546875" style="690" customWidth="1"/>
    <col min="11519" max="11520" width="12" style="690" customWidth="1"/>
    <col min="11521" max="11521" width="14.5703125" style="690" customWidth="1"/>
    <col min="11522" max="11522" width="12.42578125" style="690" customWidth="1"/>
    <col min="11523" max="11523" width="19.7109375" style="690" customWidth="1"/>
    <col min="11524" max="11524" width="9.140625" style="690"/>
    <col min="11525" max="11525" width="16.85546875" style="690" customWidth="1"/>
    <col min="11526" max="11526" width="12.5703125" style="690" customWidth="1"/>
    <col min="11527" max="11527" width="11.7109375" style="690" customWidth="1"/>
    <col min="11528" max="11528" width="12.28515625" style="690" customWidth="1"/>
    <col min="11529" max="11772" width="9.140625" style="690"/>
    <col min="11773" max="11773" width="4.42578125" style="690" customWidth="1"/>
    <col min="11774" max="11774" width="20.85546875" style="690" customWidth="1"/>
    <col min="11775" max="11776" width="12" style="690" customWidth="1"/>
    <col min="11777" max="11777" width="14.5703125" style="690" customWidth="1"/>
    <col min="11778" max="11778" width="12.42578125" style="690" customWidth="1"/>
    <col min="11779" max="11779" width="19.7109375" style="690" customWidth="1"/>
    <col min="11780" max="11780" width="9.140625" style="690"/>
    <col min="11781" max="11781" width="16.85546875" style="690" customWidth="1"/>
    <col min="11782" max="11782" width="12.5703125" style="690" customWidth="1"/>
    <col min="11783" max="11783" width="11.7109375" style="690" customWidth="1"/>
    <col min="11784" max="11784" width="12.28515625" style="690" customWidth="1"/>
    <col min="11785" max="12028" width="9.140625" style="690"/>
    <col min="12029" max="12029" width="4.42578125" style="690" customWidth="1"/>
    <col min="12030" max="12030" width="20.85546875" style="690" customWidth="1"/>
    <col min="12031" max="12032" width="12" style="690" customWidth="1"/>
    <col min="12033" max="12033" width="14.5703125" style="690" customWidth="1"/>
    <col min="12034" max="12034" width="12.42578125" style="690" customWidth="1"/>
    <col min="12035" max="12035" width="19.7109375" style="690" customWidth="1"/>
    <col min="12036" max="12036" width="9.140625" style="690"/>
    <col min="12037" max="12037" width="16.85546875" style="690" customWidth="1"/>
    <col min="12038" max="12038" width="12.5703125" style="690" customWidth="1"/>
    <col min="12039" max="12039" width="11.7109375" style="690" customWidth="1"/>
    <col min="12040" max="12040" width="12.28515625" style="690" customWidth="1"/>
    <col min="12041" max="12284" width="9.140625" style="690"/>
    <col min="12285" max="12285" width="4.42578125" style="690" customWidth="1"/>
    <col min="12286" max="12286" width="20.85546875" style="690" customWidth="1"/>
    <col min="12287" max="12288" width="12" style="690" customWidth="1"/>
    <col min="12289" max="12289" width="14.5703125" style="690" customWidth="1"/>
    <col min="12290" max="12290" width="12.42578125" style="690" customWidth="1"/>
    <col min="12291" max="12291" width="19.7109375" style="690" customWidth="1"/>
    <col min="12292" max="12292" width="9.140625" style="690"/>
    <col min="12293" max="12293" width="16.85546875" style="690" customWidth="1"/>
    <col min="12294" max="12294" width="12.5703125" style="690" customWidth="1"/>
    <col min="12295" max="12295" width="11.7109375" style="690" customWidth="1"/>
    <col min="12296" max="12296" width="12.28515625" style="690" customWidth="1"/>
    <col min="12297" max="12540" width="9.140625" style="690"/>
    <col min="12541" max="12541" width="4.42578125" style="690" customWidth="1"/>
    <col min="12542" max="12542" width="20.85546875" style="690" customWidth="1"/>
    <col min="12543" max="12544" width="12" style="690" customWidth="1"/>
    <col min="12545" max="12545" width="14.5703125" style="690" customWidth="1"/>
    <col min="12546" max="12546" width="12.42578125" style="690" customWidth="1"/>
    <col min="12547" max="12547" width="19.7109375" style="690" customWidth="1"/>
    <col min="12548" max="12548" width="9.140625" style="690"/>
    <col min="12549" max="12549" width="16.85546875" style="690" customWidth="1"/>
    <col min="12550" max="12550" width="12.5703125" style="690" customWidth="1"/>
    <col min="12551" max="12551" width="11.7109375" style="690" customWidth="1"/>
    <col min="12552" max="12552" width="12.28515625" style="690" customWidth="1"/>
    <col min="12553" max="12796" width="9.140625" style="690"/>
    <col min="12797" max="12797" width="4.42578125" style="690" customWidth="1"/>
    <col min="12798" max="12798" width="20.85546875" style="690" customWidth="1"/>
    <col min="12799" max="12800" width="12" style="690" customWidth="1"/>
    <col min="12801" max="12801" width="14.5703125" style="690" customWidth="1"/>
    <col min="12802" max="12802" width="12.42578125" style="690" customWidth="1"/>
    <col min="12803" max="12803" width="19.7109375" style="690" customWidth="1"/>
    <col min="12804" max="12804" width="9.140625" style="690"/>
    <col min="12805" max="12805" width="16.85546875" style="690" customWidth="1"/>
    <col min="12806" max="12806" width="12.5703125" style="690" customWidth="1"/>
    <col min="12807" max="12807" width="11.7109375" style="690" customWidth="1"/>
    <col min="12808" max="12808" width="12.28515625" style="690" customWidth="1"/>
    <col min="12809" max="13052" width="9.140625" style="690"/>
    <col min="13053" max="13053" width="4.42578125" style="690" customWidth="1"/>
    <col min="13054" max="13054" width="20.85546875" style="690" customWidth="1"/>
    <col min="13055" max="13056" width="12" style="690" customWidth="1"/>
    <col min="13057" max="13057" width="14.5703125" style="690" customWidth="1"/>
    <col min="13058" max="13058" width="12.42578125" style="690" customWidth="1"/>
    <col min="13059" max="13059" width="19.7109375" style="690" customWidth="1"/>
    <col min="13060" max="13060" width="9.140625" style="690"/>
    <col min="13061" max="13061" width="16.85546875" style="690" customWidth="1"/>
    <col min="13062" max="13062" width="12.5703125" style="690" customWidth="1"/>
    <col min="13063" max="13063" width="11.7109375" style="690" customWidth="1"/>
    <col min="13064" max="13064" width="12.28515625" style="690" customWidth="1"/>
    <col min="13065" max="13308" width="9.140625" style="690"/>
    <col min="13309" max="13309" width="4.42578125" style="690" customWidth="1"/>
    <col min="13310" max="13310" width="20.85546875" style="690" customWidth="1"/>
    <col min="13311" max="13312" width="12" style="690" customWidth="1"/>
    <col min="13313" max="13313" width="14.5703125" style="690" customWidth="1"/>
    <col min="13314" max="13314" width="12.42578125" style="690" customWidth="1"/>
    <col min="13315" max="13315" width="19.7109375" style="690" customWidth="1"/>
    <col min="13316" max="13316" width="9.140625" style="690"/>
    <col min="13317" max="13317" width="16.85546875" style="690" customWidth="1"/>
    <col min="13318" max="13318" width="12.5703125" style="690" customWidth="1"/>
    <col min="13319" max="13319" width="11.7109375" style="690" customWidth="1"/>
    <col min="13320" max="13320" width="12.28515625" style="690" customWidth="1"/>
    <col min="13321" max="13564" width="9.140625" style="690"/>
    <col min="13565" max="13565" width="4.42578125" style="690" customWidth="1"/>
    <col min="13566" max="13566" width="20.85546875" style="690" customWidth="1"/>
    <col min="13567" max="13568" width="12" style="690" customWidth="1"/>
    <col min="13569" max="13569" width="14.5703125" style="690" customWidth="1"/>
    <col min="13570" max="13570" width="12.42578125" style="690" customWidth="1"/>
    <col min="13571" max="13571" width="19.7109375" style="690" customWidth="1"/>
    <col min="13572" max="13572" width="9.140625" style="690"/>
    <col min="13573" max="13573" width="16.85546875" style="690" customWidth="1"/>
    <col min="13574" max="13574" width="12.5703125" style="690" customWidth="1"/>
    <col min="13575" max="13575" width="11.7109375" style="690" customWidth="1"/>
    <col min="13576" max="13576" width="12.28515625" style="690" customWidth="1"/>
    <col min="13577" max="13820" width="9.140625" style="690"/>
    <col min="13821" max="13821" width="4.42578125" style="690" customWidth="1"/>
    <col min="13822" max="13822" width="20.85546875" style="690" customWidth="1"/>
    <col min="13823" max="13824" width="12" style="690" customWidth="1"/>
    <col min="13825" max="13825" width="14.5703125" style="690" customWidth="1"/>
    <col min="13826" max="13826" width="12.42578125" style="690" customWidth="1"/>
    <col min="13827" max="13827" width="19.7109375" style="690" customWidth="1"/>
    <col min="13828" max="13828" width="9.140625" style="690"/>
    <col min="13829" max="13829" width="16.85546875" style="690" customWidth="1"/>
    <col min="13830" max="13830" width="12.5703125" style="690" customWidth="1"/>
    <col min="13831" max="13831" width="11.7109375" style="690" customWidth="1"/>
    <col min="13832" max="13832" width="12.28515625" style="690" customWidth="1"/>
    <col min="13833" max="14076" width="9.140625" style="690"/>
    <col min="14077" max="14077" width="4.42578125" style="690" customWidth="1"/>
    <col min="14078" max="14078" width="20.85546875" style="690" customWidth="1"/>
    <col min="14079" max="14080" width="12" style="690" customWidth="1"/>
    <col min="14081" max="14081" width="14.5703125" style="690" customWidth="1"/>
    <col min="14082" max="14082" width="12.42578125" style="690" customWidth="1"/>
    <col min="14083" max="14083" width="19.7109375" style="690" customWidth="1"/>
    <col min="14084" max="14084" width="9.140625" style="690"/>
    <col min="14085" max="14085" width="16.85546875" style="690" customWidth="1"/>
    <col min="14086" max="14086" width="12.5703125" style="690" customWidth="1"/>
    <col min="14087" max="14087" width="11.7109375" style="690" customWidth="1"/>
    <col min="14088" max="14088" width="12.28515625" style="690" customWidth="1"/>
    <col min="14089" max="14332" width="9.140625" style="690"/>
    <col min="14333" max="14333" width="4.42578125" style="690" customWidth="1"/>
    <col min="14334" max="14334" width="20.85546875" style="690" customWidth="1"/>
    <col min="14335" max="14336" width="12" style="690" customWidth="1"/>
    <col min="14337" max="14337" width="14.5703125" style="690" customWidth="1"/>
    <col min="14338" max="14338" width="12.42578125" style="690" customWidth="1"/>
    <col min="14339" max="14339" width="19.7109375" style="690" customWidth="1"/>
    <col min="14340" max="14340" width="9.140625" style="690"/>
    <col min="14341" max="14341" width="16.85546875" style="690" customWidth="1"/>
    <col min="14342" max="14342" width="12.5703125" style="690" customWidth="1"/>
    <col min="14343" max="14343" width="11.7109375" style="690" customWidth="1"/>
    <col min="14344" max="14344" width="12.28515625" style="690" customWidth="1"/>
    <col min="14345" max="14588" width="9.140625" style="690"/>
    <col min="14589" max="14589" width="4.42578125" style="690" customWidth="1"/>
    <col min="14590" max="14590" width="20.85546875" style="690" customWidth="1"/>
    <col min="14591" max="14592" width="12" style="690" customWidth="1"/>
    <col min="14593" max="14593" width="14.5703125" style="690" customWidth="1"/>
    <col min="14594" max="14594" width="12.42578125" style="690" customWidth="1"/>
    <col min="14595" max="14595" width="19.7109375" style="690" customWidth="1"/>
    <col min="14596" max="14596" width="9.140625" style="690"/>
    <col min="14597" max="14597" width="16.85546875" style="690" customWidth="1"/>
    <col min="14598" max="14598" width="12.5703125" style="690" customWidth="1"/>
    <col min="14599" max="14599" width="11.7109375" style="690" customWidth="1"/>
    <col min="14600" max="14600" width="12.28515625" style="690" customWidth="1"/>
    <col min="14601" max="14844" width="9.140625" style="690"/>
    <col min="14845" max="14845" width="4.42578125" style="690" customWidth="1"/>
    <col min="14846" max="14846" width="20.85546875" style="690" customWidth="1"/>
    <col min="14847" max="14848" width="12" style="690" customWidth="1"/>
    <col min="14849" max="14849" width="14.5703125" style="690" customWidth="1"/>
    <col min="14850" max="14850" width="12.42578125" style="690" customWidth="1"/>
    <col min="14851" max="14851" width="19.7109375" style="690" customWidth="1"/>
    <col min="14852" max="14852" width="9.140625" style="690"/>
    <col min="14853" max="14853" width="16.85546875" style="690" customWidth="1"/>
    <col min="14854" max="14854" width="12.5703125" style="690" customWidth="1"/>
    <col min="14855" max="14855" width="11.7109375" style="690" customWidth="1"/>
    <col min="14856" max="14856" width="12.28515625" style="690" customWidth="1"/>
    <col min="14857" max="15100" width="9.140625" style="690"/>
    <col min="15101" max="15101" width="4.42578125" style="690" customWidth="1"/>
    <col min="15102" max="15102" width="20.85546875" style="690" customWidth="1"/>
    <col min="15103" max="15104" width="12" style="690" customWidth="1"/>
    <col min="15105" max="15105" width="14.5703125" style="690" customWidth="1"/>
    <col min="15106" max="15106" width="12.42578125" style="690" customWidth="1"/>
    <col min="15107" max="15107" width="19.7109375" style="690" customWidth="1"/>
    <col min="15108" max="15108" width="9.140625" style="690"/>
    <col min="15109" max="15109" width="16.85546875" style="690" customWidth="1"/>
    <col min="15110" max="15110" width="12.5703125" style="690" customWidth="1"/>
    <col min="15111" max="15111" width="11.7109375" style="690" customWidth="1"/>
    <col min="15112" max="15112" width="12.28515625" style="690" customWidth="1"/>
    <col min="15113" max="15356" width="9.140625" style="690"/>
    <col min="15357" max="15357" width="4.42578125" style="690" customWidth="1"/>
    <col min="15358" max="15358" width="20.85546875" style="690" customWidth="1"/>
    <col min="15359" max="15360" width="12" style="690" customWidth="1"/>
    <col min="15361" max="15361" width="14.5703125" style="690" customWidth="1"/>
    <col min="15362" max="15362" width="12.42578125" style="690" customWidth="1"/>
    <col min="15363" max="15363" width="19.7109375" style="690" customWidth="1"/>
    <col min="15364" max="15364" width="9.140625" style="690"/>
    <col min="15365" max="15365" width="16.85546875" style="690" customWidth="1"/>
    <col min="15366" max="15366" width="12.5703125" style="690" customWidth="1"/>
    <col min="15367" max="15367" width="11.7109375" style="690" customWidth="1"/>
    <col min="15368" max="15368" width="12.28515625" style="690" customWidth="1"/>
    <col min="15369" max="15612" width="9.140625" style="690"/>
    <col min="15613" max="15613" width="4.42578125" style="690" customWidth="1"/>
    <col min="15614" max="15614" width="20.85546875" style="690" customWidth="1"/>
    <col min="15615" max="15616" width="12" style="690" customWidth="1"/>
    <col min="15617" max="15617" width="14.5703125" style="690" customWidth="1"/>
    <col min="15618" max="15618" width="12.42578125" style="690" customWidth="1"/>
    <col min="15619" max="15619" width="19.7109375" style="690" customWidth="1"/>
    <col min="15620" max="15620" width="9.140625" style="690"/>
    <col min="15621" max="15621" width="16.85546875" style="690" customWidth="1"/>
    <col min="15622" max="15622" width="12.5703125" style="690" customWidth="1"/>
    <col min="15623" max="15623" width="11.7109375" style="690" customWidth="1"/>
    <col min="15624" max="15624" width="12.28515625" style="690" customWidth="1"/>
    <col min="15625" max="15868" width="9.140625" style="690"/>
    <col min="15869" max="15869" width="4.42578125" style="690" customWidth="1"/>
    <col min="15870" max="15870" width="20.85546875" style="690" customWidth="1"/>
    <col min="15871" max="15872" width="12" style="690" customWidth="1"/>
    <col min="15873" max="15873" width="14.5703125" style="690" customWidth="1"/>
    <col min="15874" max="15874" width="12.42578125" style="690" customWidth="1"/>
    <col min="15875" max="15875" width="19.7109375" style="690" customWidth="1"/>
    <col min="15876" max="15876" width="9.140625" style="690"/>
    <col min="15877" max="15877" width="16.85546875" style="690" customWidth="1"/>
    <col min="15878" max="15878" width="12.5703125" style="690" customWidth="1"/>
    <col min="15879" max="15879" width="11.7109375" style="690" customWidth="1"/>
    <col min="15880" max="15880" width="12.28515625" style="690" customWidth="1"/>
    <col min="15881" max="16124" width="9.140625" style="690"/>
    <col min="16125" max="16125" width="4.42578125" style="690" customWidth="1"/>
    <col min="16126" max="16126" width="20.85546875" style="690" customWidth="1"/>
    <col min="16127" max="16128" width="12" style="690" customWidth="1"/>
    <col min="16129" max="16129" width="14.5703125" style="690" customWidth="1"/>
    <col min="16130" max="16130" width="12.42578125" style="690" customWidth="1"/>
    <col min="16131" max="16131" width="19.7109375" style="690" customWidth="1"/>
    <col min="16132" max="16132" width="9.140625" style="690"/>
    <col min="16133" max="16133" width="16.85546875" style="690" customWidth="1"/>
    <col min="16134" max="16134" width="12.5703125" style="690" customWidth="1"/>
    <col min="16135" max="16135" width="11.7109375" style="690" customWidth="1"/>
    <col min="16136" max="16136" width="12.28515625" style="690" customWidth="1"/>
    <col min="16137" max="16384" width="9.140625" style="690"/>
  </cols>
  <sheetData>
    <row r="1" spans="2:11" ht="15.75">
      <c r="B1" s="584" t="s">
        <v>307</v>
      </c>
    </row>
    <row r="2" spans="2:11" ht="26.25" customHeight="1">
      <c r="B2" s="585" t="s">
        <v>308</v>
      </c>
    </row>
    <row r="5" spans="2:11" ht="38.25" customHeight="1" thickBot="1">
      <c r="B5" s="1226" t="s">
        <v>372</v>
      </c>
      <c r="C5" s="1226"/>
      <c r="D5" s="1226"/>
      <c r="E5" s="1226"/>
      <c r="F5" s="1226"/>
      <c r="G5" s="1226"/>
      <c r="I5" s="676" t="s">
        <v>337</v>
      </c>
    </row>
    <row r="6" spans="2:11" ht="15.75" customHeight="1" thickBot="1">
      <c r="B6" s="1227" t="s">
        <v>172</v>
      </c>
      <c r="C6" s="1229" t="s">
        <v>373</v>
      </c>
      <c r="D6" s="1230"/>
      <c r="E6" s="1231"/>
      <c r="F6" s="1232" t="s">
        <v>374</v>
      </c>
      <c r="G6" s="1227" t="s">
        <v>375</v>
      </c>
    </row>
    <row r="7" spans="2:11" ht="31.5" customHeight="1" thickBot="1">
      <c r="B7" s="1228"/>
      <c r="C7" s="904" t="s">
        <v>317</v>
      </c>
      <c r="D7" s="904" t="s">
        <v>326</v>
      </c>
      <c r="E7" s="904" t="s">
        <v>327</v>
      </c>
      <c r="F7" s="1233"/>
      <c r="G7" s="1228"/>
    </row>
    <row r="8" spans="2:11" ht="17.25" customHeight="1" thickBot="1">
      <c r="B8" s="905" t="s">
        <v>173</v>
      </c>
      <c r="C8" s="775">
        <v>4390.6710000000003</v>
      </c>
      <c r="D8" s="775">
        <v>1677.624</v>
      </c>
      <c r="E8" s="960">
        <f>(D8/C8)*100</f>
        <v>38.208829584361929</v>
      </c>
      <c r="F8" s="775">
        <v>4193.5839999999998</v>
      </c>
      <c r="G8" s="960">
        <f>((C8-F8)/F8)*100</f>
        <v>4.6997270115490819</v>
      </c>
      <c r="I8" s="711" t="s">
        <v>174</v>
      </c>
    </row>
    <row r="9" spans="2:11" ht="18" customHeight="1" thickBot="1">
      <c r="B9" s="906" t="s">
        <v>175</v>
      </c>
      <c r="C9" s="776">
        <v>15753</v>
      </c>
      <c r="D9" s="776">
        <v>3575</v>
      </c>
      <c r="E9" s="961">
        <f t="shared" ref="E9:E13" si="0">(D9/C9)*100</f>
        <v>22.694090014600395</v>
      </c>
      <c r="F9" s="776">
        <v>21730</v>
      </c>
      <c r="G9" s="961">
        <f t="shared" ref="G9:G13" si="1">((C9-F9)/F9)*100</f>
        <v>-27.50575241601473</v>
      </c>
      <c r="I9" s="675">
        <f>C9-F9</f>
        <v>-5977</v>
      </c>
    </row>
    <row r="10" spans="2:11" ht="15" customHeight="1" thickBot="1">
      <c r="B10" s="907" t="s">
        <v>309</v>
      </c>
      <c r="C10" s="777">
        <v>5632</v>
      </c>
      <c r="D10" s="778">
        <v>0</v>
      </c>
      <c r="E10" s="961">
        <f t="shared" si="0"/>
        <v>0</v>
      </c>
      <c r="F10" s="779">
        <v>12404</v>
      </c>
      <c r="G10" s="961">
        <f t="shared" si="1"/>
        <v>-54.595291841341499</v>
      </c>
    </row>
    <row r="11" spans="2:11" ht="17.25" customHeight="1" thickBot="1">
      <c r="B11" s="908" t="s">
        <v>176</v>
      </c>
      <c r="C11" s="780">
        <v>104889.762</v>
      </c>
      <c r="D11" s="781">
        <v>5419.4840000000004</v>
      </c>
      <c r="E11" s="962">
        <f t="shared" si="0"/>
        <v>5.1668379226563603</v>
      </c>
      <c r="F11" s="781">
        <v>129593.056</v>
      </c>
      <c r="G11" s="962">
        <f t="shared" si="1"/>
        <v>-19.062204999625902</v>
      </c>
      <c r="K11" s="902"/>
    </row>
    <row r="12" spans="2:11" ht="15" customHeight="1" thickBot="1">
      <c r="B12" s="905" t="s">
        <v>177</v>
      </c>
      <c r="C12" s="775">
        <v>42892.006000000001</v>
      </c>
      <c r="D12" s="775">
        <v>7695.7629999999999</v>
      </c>
      <c r="E12" s="961">
        <f t="shared" si="0"/>
        <v>17.942184844420659</v>
      </c>
      <c r="F12" s="775">
        <v>36236.262000000002</v>
      </c>
      <c r="G12" s="961">
        <f t="shared" si="1"/>
        <v>18.36763405673576</v>
      </c>
    </row>
    <row r="13" spans="2:11" ht="15" customHeight="1" thickBot="1">
      <c r="B13" s="905" t="s">
        <v>178</v>
      </c>
      <c r="C13" s="775">
        <f t="shared" ref="C13:D13" si="2">C11+C12</f>
        <v>147781.76800000001</v>
      </c>
      <c r="D13" s="775">
        <f t="shared" si="2"/>
        <v>13115.246999999999</v>
      </c>
      <c r="E13" s="963">
        <f t="shared" si="0"/>
        <v>8.874739541619233</v>
      </c>
      <c r="F13" s="775">
        <f t="shared" ref="F13" si="3">F11+F12</f>
        <v>165829.318</v>
      </c>
      <c r="G13" s="963">
        <f t="shared" si="1"/>
        <v>-10.883208239450148</v>
      </c>
    </row>
    <row r="16" spans="2:11" ht="15.75">
      <c r="B16" s="588" t="s">
        <v>310</v>
      </c>
    </row>
    <row r="18" spans="1:13" ht="33" customHeight="1" thickBot="1">
      <c r="B18" s="1226" t="s">
        <v>376</v>
      </c>
      <c r="C18" s="1226"/>
      <c r="D18" s="1226"/>
      <c r="E18" s="1226"/>
      <c r="F18" s="1226"/>
      <c r="G18" s="1226"/>
      <c r="L18" s="122"/>
      <c r="M18" s="122"/>
    </row>
    <row r="19" spans="1:13" ht="24.75" customHeight="1" thickBot="1">
      <c r="B19" s="1222" t="s">
        <v>179</v>
      </c>
      <c r="C19" s="1235" t="s">
        <v>373</v>
      </c>
      <c r="D19" s="1236"/>
      <c r="E19" s="1237"/>
      <c r="F19" s="1238" t="s">
        <v>374</v>
      </c>
      <c r="G19" s="1222" t="s">
        <v>375</v>
      </c>
      <c r="K19" s="122"/>
      <c r="L19" s="122"/>
      <c r="M19" s="122"/>
    </row>
    <row r="20" spans="1:13" ht="21" customHeight="1" thickBot="1">
      <c r="B20" s="1234"/>
      <c r="C20" s="947" t="s">
        <v>317</v>
      </c>
      <c r="D20" s="947" t="s">
        <v>326</v>
      </c>
      <c r="E20" s="947" t="s">
        <v>327</v>
      </c>
      <c r="F20" s="1239"/>
      <c r="G20" s="1223"/>
      <c r="K20" s="122"/>
      <c r="L20" s="122"/>
      <c r="M20" s="964"/>
    </row>
    <row r="21" spans="1:13" ht="15.75" thickBot="1">
      <c r="B21" s="586" t="s">
        <v>173</v>
      </c>
      <c r="C21" s="775">
        <v>14472.039000000001</v>
      </c>
      <c r="D21" s="782">
        <v>0</v>
      </c>
      <c r="E21" s="960">
        <f>(D21/C21)*100</f>
        <v>0</v>
      </c>
      <c r="F21" s="775">
        <v>18961.771000000001</v>
      </c>
      <c r="G21" s="960">
        <f>((C21-F21)/F21)*100</f>
        <v>-23.677809419805776</v>
      </c>
      <c r="I21" s="711" t="s">
        <v>180</v>
      </c>
      <c r="K21" s="122"/>
      <c r="L21" s="122"/>
      <c r="M21" s="122"/>
    </row>
    <row r="22" spans="1:13" ht="15.75" thickBot="1">
      <c r="B22" s="586" t="s">
        <v>175</v>
      </c>
      <c r="C22" s="775">
        <v>67791</v>
      </c>
      <c r="D22" s="782">
        <v>0</v>
      </c>
      <c r="E22" s="961">
        <f t="shared" ref="E22:E26" si="4">(D22/C22)*100</f>
        <v>0</v>
      </c>
      <c r="F22" s="775">
        <v>87710</v>
      </c>
      <c r="G22" s="961">
        <f t="shared" ref="G22:G26" si="5">((C22-F22)/F22)*100</f>
        <v>-22.710067267130317</v>
      </c>
      <c r="I22" s="675">
        <f>C22-F22</f>
        <v>-19919</v>
      </c>
      <c r="L22" s="122"/>
      <c r="M22" s="122"/>
    </row>
    <row r="23" spans="1:13" ht="15.75" thickBot="1">
      <c r="B23" s="587" t="s">
        <v>309</v>
      </c>
      <c r="C23" s="779">
        <v>24156</v>
      </c>
      <c r="D23" s="783">
        <v>0</v>
      </c>
      <c r="E23" s="961">
        <f t="shared" si="4"/>
        <v>0</v>
      </c>
      <c r="F23" s="779">
        <v>28049</v>
      </c>
      <c r="G23" s="961">
        <f t="shared" si="5"/>
        <v>-13.879282683874647</v>
      </c>
    </row>
    <row r="24" spans="1:13" ht="15.75" thickBot="1">
      <c r="B24" s="586" t="s">
        <v>176</v>
      </c>
      <c r="C24" s="775">
        <v>6880.3860000000004</v>
      </c>
      <c r="D24" s="784">
        <v>16.544</v>
      </c>
      <c r="E24" s="962">
        <f t="shared" si="4"/>
        <v>0.24045162582448132</v>
      </c>
      <c r="F24" s="775">
        <v>6633.143</v>
      </c>
      <c r="G24" s="962">
        <f t="shared" si="5"/>
        <v>3.7273883587313037</v>
      </c>
    </row>
    <row r="25" spans="1:13" ht="15.75" thickBot="1">
      <c r="B25" s="586" t="s">
        <v>177</v>
      </c>
      <c r="C25" s="775">
        <v>2076.549</v>
      </c>
      <c r="D25" s="784">
        <v>15.839</v>
      </c>
      <c r="E25" s="961">
        <f t="shared" si="4"/>
        <v>0.76275589933105359</v>
      </c>
      <c r="F25" s="775">
        <v>2034.864</v>
      </c>
      <c r="G25" s="961">
        <f t="shared" si="5"/>
        <v>2.0485398532776609</v>
      </c>
    </row>
    <row r="26" spans="1:13" ht="15.75" thickBot="1">
      <c r="B26" s="586" t="s">
        <v>178</v>
      </c>
      <c r="C26" s="775">
        <f t="shared" ref="C26:D26" si="6">C24+C25</f>
        <v>8956.9350000000013</v>
      </c>
      <c r="D26" s="785">
        <f t="shared" si="6"/>
        <v>32.383000000000003</v>
      </c>
      <c r="E26" s="963">
        <f t="shared" si="4"/>
        <v>0.36154108520381134</v>
      </c>
      <c r="F26" s="775">
        <f>F24+F25</f>
        <v>8668.0069999999996</v>
      </c>
      <c r="G26" s="963">
        <f t="shared" si="5"/>
        <v>3.3332691124961218</v>
      </c>
    </row>
    <row r="27" spans="1:13" ht="16.5" customHeight="1">
      <c r="B27" s="1224"/>
      <c r="C27" s="1224"/>
      <c r="D27" s="1224"/>
      <c r="E27" s="1224"/>
      <c r="F27" s="1224"/>
      <c r="G27" s="1224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64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25"/>
      <c r="E32" s="1225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</row>
    <row r="34" spans="1:14" ht="15.75">
      <c r="A34" s="589"/>
      <c r="B34" s="597"/>
      <c r="C34" s="602"/>
      <c r="D34" s="599"/>
      <c r="E34" s="589"/>
      <c r="F34" s="589"/>
      <c r="G34" s="589"/>
      <c r="H34" s="589"/>
    </row>
    <row r="35" spans="1:14">
      <c r="A35" s="589"/>
      <c r="B35" s="589"/>
      <c r="C35" s="604"/>
      <c r="D35" s="589"/>
      <c r="E35" s="589"/>
      <c r="F35" s="589"/>
      <c r="G35" s="589"/>
      <c r="H35" s="589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I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89"/>
      <c r="J37" s="122"/>
      <c r="K37" s="122"/>
      <c r="L37" s="964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I38" s="589"/>
      <c r="J38" s="122"/>
      <c r="K38" s="122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25"/>
      <c r="D43" s="1225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690" customWidth="1"/>
    <col min="2" max="2" width="21.7109375" style="690" customWidth="1"/>
    <col min="3" max="3" width="11.140625" style="690" customWidth="1"/>
    <col min="4" max="4" width="12.140625" style="690" customWidth="1"/>
    <col min="5" max="5" width="12.28515625" style="690" customWidth="1"/>
    <col min="6" max="6" width="3" style="690" customWidth="1"/>
    <col min="7" max="7" width="20.28515625" style="690" customWidth="1"/>
    <col min="8" max="8" width="10.5703125" style="690" customWidth="1"/>
    <col min="9" max="9" width="9.85546875" style="902" bestFit="1" customWidth="1"/>
    <col min="10" max="10" width="11" style="690" customWidth="1"/>
    <col min="11" max="11" width="2.85546875" style="690" customWidth="1"/>
    <col min="12" max="12" width="19.85546875" style="690" customWidth="1"/>
    <col min="13" max="13" width="18.28515625" style="690" customWidth="1"/>
    <col min="14" max="14" width="14.140625" style="690" customWidth="1"/>
    <col min="15" max="15" width="10.140625" style="690" customWidth="1"/>
    <col min="16" max="16" width="4.42578125" style="690" customWidth="1"/>
    <col min="17" max="17" width="21.85546875" style="690" customWidth="1"/>
    <col min="18" max="18" width="12.42578125" style="690" customWidth="1"/>
    <col min="19" max="19" width="9.85546875" style="690" bestFit="1" customWidth="1"/>
    <col min="20" max="20" width="10.42578125" style="690" customWidth="1"/>
    <col min="21" max="253" width="9.140625" style="690"/>
    <col min="254" max="254" width="5" style="690" customWidth="1"/>
    <col min="255" max="255" width="17.7109375" style="690" customWidth="1"/>
    <col min="256" max="256" width="13.85546875" style="690" customWidth="1"/>
    <col min="257" max="257" width="13.140625" style="690" customWidth="1"/>
    <col min="258" max="258" width="12.28515625" style="690" customWidth="1"/>
    <col min="259" max="259" width="3" style="690" customWidth="1"/>
    <col min="260" max="260" width="20.28515625" style="690" customWidth="1"/>
    <col min="261" max="261" width="12.5703125" style="690" customWidth="1"/>
    <col min="262" max="262" width="11.7109375" style="690" customWidth="1"/>
    <col min="263" max="263" width="9.140625" style="690"/>
    <col min="264" max="264" width="2.85546875" style="690" customWidth="1"/>
    <col min="265" max="265" width="18.5703125" style="690" customWidth="1"/>
    <col min="266" max="266" width="14.42578125" style="690" customWidth="1"/>
    <col min="267" max="267" width="13.7109375" style="690" customWidth="1"/>
    <col min="268" max="268" width="10.140625" style="690" customWidth="1"/>
    <col min="269" max="269" width="4.42578125" style="690" customWidth="1"/>
    <col min="270" max="270" width="24" style="690" customWidth="1"/>
    <col min="271" max="271" width="13.140625" style="690" customWidth="1"/>
    <col min="272" max="272" width="13" style="690" customWidth="1"/>
    <col min="273" max="273" width="10.42578125" style="690" customWidth="1"/>
    <col min="274" max="509" width="9.140625" style="690"/>
    <col min="510" max="510" width="5" style="690" customWidth="1"/>
    <col min="511" max="511" width="17.7109375" style="690" customWidth="1"/>
    <col min="512" max="512" width="13.85546875" style="690" customWidth="1"/>
    <col min="513" max="513" width="13.140625" style="690" customWidth="1"/>
    <col min="514" max="514" width="12.28515625" style="690" customWidth="1"/>
    <col min="515" max="515" width="3" style="690" customWidth="1"/>
    <col min="516" max="516" width="20.28515625" style="690" customWidth="1"/>
    <col min="517" max="517" width="12.5703125" style="690" customWidth="1"/>
    <col min="518" max="518" width="11.7109375" style="690" customWidth="1"/>
    <col min="519" max="519" width="9.140625" style="690"/>
    <col min="520" max="520" width="2.85546875" style="690" customWidth="1"/>
    <col min="521" max="521" width="18.5703125" style="690" customWidth="1"/>
    <col min="522" max="522" width="14.42578125" style="690" customWidth="1"/>
    <col min="523" max="523" width="13.7109375" style="690" customWidth="1"/>
    <col min="524" max="524" width="10.140625" style="690" customWidth="1"/>
    <col min="525" max="525" width="4.42578125" style="690" customWidth="1"/>
    <col min="526" max="526" width="24" style="690" customWidth="1"/>
    <col min="527" max="527" width="13.140625" style="690" customWidth="1"/>
    <col min="528" max="528" width="13" style="690" customWidth="1"/>
    <col min="529" max="529" width="10.42578125" style="690" customWidth="1"/>
    <col min="530" max="765" width="9.140625" style="690"/>
    <col min="766" max="766" width="5" style="690" customWidth="1"/>
    <col min="767" max="767" width="17.7109375" style="690" customWidth="1"/>
    <col min="768" max="768" width="13.85546875" style="690" customWidth="1"/>
    <col min="769" max="769" width="13.140625" style="690" customWidth="1"/>
    <col min="770" max="770" width="12.28515625" style="690" customWidth="1"/>
    <col min="771" max="771" width="3" style="690" customWidth="1"/>
    <col min="772" max="772" width="20.28515625" style="690" customWidth="1"/>
    <col min="773" max="773" width="12.5703125" style="690" customWidth="1"/>
    <col min="774" max="774" width="11.7109375" style="690" customWidth="1"/>
    <col min="775" max="775" width="9.140625" style="690"/>
    <col min="776" max="776" width="2.85546875" style="690" customWidth="1"/>
    <col min="777" max="777" width="18.5703125" style="690" customWidth="1"/>
    <col min="778" max="778" width="14.42578125" style="690" customWidth="1"/>
    <col min="779" max="779" width="13.7109375" style="690" customWidth="1"/>
    <col min="780" max="780" width="10.140625" style="690" customWidth="1"/>
    <col min="781" max="781" width="4.42578125" style="690" customWidth="1"/>
    <col min="782" max="782" width="24" style="690" customWidth="1"/>
    <col min="783" max="783" width="13.140625" style="690" customWidth="1"/>
    <col min="784" max="784" width="13" style="690" customWidth="1"/>
    <col min="785" max="785" width="10.42578125" style="690" customWidth="1"/>
    <col min="786" max="1021" width="9.140625" style="690"/>
    <col min="1022" max="1022" width="5" style="690" customWidth="1"/>
    <col min="1023" max="1023" width="17.7109375" style="690" customWidth="1"/>
    <col min="1024" max="1024" width="13.85546875" style="690" customWidth="1"/>
    <col min="1025" max="1025" width="13.140625" style="690" customWidth="1"/>
    <col min="1026" max="1026" width="12.28515625" style="690" customWidth="1"/>
    <col min="1027" max="1027" width="3" style="690" customWidth="1"/>
    <col min="1028" max="1028" width="20.28515625" style="690" customWidth="1"/>
    <col min="1029" max="1029" width="12.5703125" style="690" customWidth="1"/>
    <col min="1030" max="1030" width="11.7109375" style="690" customWidth="1"/>
    <col min="1031" max="1031" width="9.140625" style="690"/>
    <col min="1032" max="1032" width="2.85546875" style="690" customWidth="1"/>
    <col min="1033" max="1033" width="18.5703125" style="690" customWidth="1"/>
    <col min="1034" max="1034" width="14.42578125" style="690" customWidth="1"/>
    <col min="1035" max="1035" width="13.7109375" style="690" customWidth="1"/>
    <col min="1036" max="1036" width="10.140625" style="690" customWidth="1"/>
    <col min="1037" max="1037" width="4.42578125" style="690" customWidth="1"/>
    <col min="1038" max="1038" width="24" style="690" customWidth="1"/>
    <col min="1039" max="1039" width="13.140625" style="690" customWidth="1"/>
    <col min="1040" max="1040" width="13" style="690" customWidth="1"/>
    <col min="1041" max="1041" width="10.42578125" style="690" customWidth="1"/>
    <col min="1042" max="1277" width="9.140625" style="690"/>
    <col min="1278" max="1278" width="5" style="690" customWidth="1"/>
    <col min="1279" max="1279" width="17.7109375" style="690" customWidth="1"/>
    <col min="1280" max="1280" width="13.85546875" style="690" customWidth="1"/>
    <col min="1281" max="1281" width="13.140625" style="690" customWidth="1"/>
    <col min="1282" max="1282" width="12.28515625" style="690" customWidth="1"/>
    <col min="1283" max="1283" width="3" style="690" customWidth="1"/>
    <col min="1284" max="1284" width="20.28515625" style="690" customWidth="1"/>
    <col min="1285" max="1285" width="12.5703125" style="690" customWidth="1"/>
    <col min="1286" max="1286" width="11.7109375" style="690" customWidth="1"/>
    <col min="1287" max="1287" width="9.140625" style="690"/>
    <col min="1288" max="1288" width="2.85546875" style="690" customWidth="1"/>
    <col min="1289" max="1289" width="18.5703125" style="690" customWidth="1"/>
    <col min="1290" max="1290" width="14.42578125" style="690" customWidth="1"/>
    <col min="1291" max="1291" width="13.7109375" style="690" customWidth="1"/>
    <col min="1292" max="1292" width="10.140625" style="690" customWidth="1"/>
    <col min="1293" max="1293" width="4.42578125" style="690" customWidth="1"/>
    <col min="1294" max="1294" width="24" style="690" customWidth="1"/>
    <col min="1295" max="1295" width="13.140625" style="690" customWidth="1"/>
    <col min="1296" max="1296" width="13" style="690" customWidth="1"/>
    <col min="1297" max="1297" width="10.42578125" style="690" customWidth="1"/>
    <col min="1298" max="1533" width="9.140625" style="690"/>
    <col min="1534" max="1534" width="5" style="690" customWidth="1"/>
    <col min="1535" max="1535" width="17.7109375" style="690" customWidth="1"/>
    <col min="1536" max="1536" width="13.85546875" style="690" customWidth="1"/>
    <col min="1537" max="1537" width="13.140625" style="690" customWidth="1"/>
    <col min="1538" max="1538" width="12.28515625" style="690" customWidth="1"/>
    <col min="1539" max="1539" width="3" style="690" customWidth="1"/>
    <col min="1540" max="1540" width="20.28515625" style="690" customWidth="1"/>
    <col min="1541" max="1541" width="12.5703125" style="690" customWidth="1"/>
    <col min="1542" max="1542" width="11.7109375" style="690" customWidth="1"/>
    <col min="1543" max="1543" width="9.140625" style="690"/>
    <col min="1544" max="1544" width="2.85546875" style="690" customWidth="1"/>
    <col min="1545" max="1545" width="18.5703125" style="690" customWidth="1"/>
    <col min="1546" max="1546" width="14.42578125" style="690" customWidth="1"/>
    <col min="1547" max="1547" width="13.7109375" style="690" customWidth="1"/>
    <col min="1548" max="1548" width="10.140625" style="690" customWidth="1"/>
    <col min="1549" max="1549" width="4.42578125" style="690" customWidth="1"/>
    <col min="1550" max="1550" width="24" style="690" customWidth="1"/>
    <col min="1551" max="1551" width="13.140625" style="690" customWidth="1"/>
    <col min="1552" max="1552" width="13" style="690" customWidth="1"/>
    <col min="1553" max="1553" width="10.42578125" style="690" customWidth="1"/>
    <col min="1554" max="1789" width="9.140625" style="690"/>
    <col min="1790" max="1790" width="5" style="690" customWidth="1"/>
    <col min="1791" max="1791" width="17.7109375" style="690" customWidth="1"/>
    <col min="1792" max="1792" width="13.85546875" style="690" customWidth="1"/>
    <col min="1793" max="1793" width="13.140625" style="690" customWidth="1"/>
    <col min="1794" max="1794" width="12.28515625" style="690" customWidth="1"/>
    <col min="1795" max="1795" width="3" style="690" customWidth="1"/>
    <col min="1796" max="1796" width="20.28515625" style="690" customWidth="1"/>
    <col min="1797" max="1797" width="12.5703125" style="690" customWidth="1"/>
    <col min="1798" max="1798" width="11.7109375" style="690" customWidth="1"/>
    <col min="1799" max="1799" width="9.140625" style="690"/>
    <col min="1800" max="1800" width="2.85546875" style="690" customWidth="1"/>
    <col min="1801" max="1801" width="18.5703125" style="690" customWidth="1"/>
    <col min="1802" max="1802" width="14.42578125" style="690" customWidth="1"/>
    <col min="1803" max="1803" width="13.7109375" style="690" customWidth="1"/>
    <col min="1804" max="1804" width="10.140625" style="690" customWidth="1"/>
    <col min="1805" max="1805" width="4.42578125" style="690" customWidth="1"/>
    <col min="1806" max="1806" width="24" style="690" customWidth="1"/>
    <col min="1807" max="1807" width="13.140625" style="690" customWidth="1"/>
    <col min="1808" max="1808" width="13" style="690" customWidth="1"/>
    <col min="1809" max="1809" width="10.42578125" style="690" customWidth="1"/>
    <col min="1810" max="2045" width="9.140625" style="690"/>
    <col min="2046" max="2046" width="5" style="690" customWidth="1"/>
    <col min="2047" max="2047" width="17.7109375" style="690" customWidth="1"/>
    <col min="2048" max="2048" width="13.85546875" style="690" customWidth="1"/>
    <col min="2049" max="2049" width="13.140625" style="690" customWidth="1"/>
    <col min="2050" max="2050" width="12.28515625" style="690" customWidth="1"/>
    <col min="2051" max="2051" width="3" style="690" customWidth="1"/>
    <col min="2052" max="2052" width="20.28515625" style="690" customWidth="1"/>
    <col min="2053" max="2053" width="12.5703125" style="690" customWidth="1"/>
    <col min="2054" max="2054" width="11.7109375" style="690" customWidth="1"/>
    <col min="2055" max="2055" width="9.140625" style="690"/>
    <col min="2056" max="2056" width="2.85546875" style="690" customWidth="1"/>
    <col min="2057" max="2057" width="18.5703125" style="690" customWidth="1"/>
    <col min="2058" max="2058" width="14.42578125" style="690" customWidth="1"/>
    <col min="2059" max="2059" width="13.7109375" style="690" customWidth="1"/>
    <col min="2060" max="2060" width="10.140625" style="690" customWidth="1"/>
    <col min="2061" max="2061" width="4.42578125" style="690" customWidth="1"/>
    <col min="2062" max="2062" width="24" style="690" customWidth="1"/>
    <col min="2063" max="2063" width="13.140625" style="690" customWidth="1"/>
    <col min="2064" max="2064" width="13" style="690" customWidth="1"/>
    <col min="2065" max="2065" width="10.42578125" style="690" customWidth="1"/>
    <col min="2066" max="2301" width="9.140625" style="690"/>
    <col min="2302" max="2302" width="5" style="690" customWidth="1"/>
    <col min="2303" max="2303" width="17.7109375" style="690" customWidth="1"/>
    <col min="2304" max="2304" width="13.85546875" style="690" customWidth="1"/>
    <col min="2305" max="2305" width="13.140625" style="690" customWidth="1"/>
    <col min="2306" max="2306" width="12.28515625" style="690" customWidth="1"/>
    <col min="2307" max="2307" width="3" style="690" customWidth="1"/>
    <col min="2308" max="2308" width="20.28515625" style="690" customWidth="1"/>
    <col min="2309" max="2309" width="12.5703125" style="690" customWidth="1"/>
    <col min="2310" max="2310" width="11.7109375" style="690" customWidth="1"/>
    <col min="2311" max="2311" width="9.140625" style="690"/>
    <col min="2312" max="2312" width="2.85546875" style="690" customWidth="1"/>
    <col min="2313" max="2313" width="18.5703125" style="690" customWidth="1"/>
    <col min="2314" max="2314" width="14.42578125" style="690" customWidth="1"/>
    <col min="2315" max="2315" width="13.7109375" style="690" customWidth="1"/>
    <col min="2316" max="2316" width="10.140625" style="690" customWidth="1"/>
    <col min="2317" max="2317" width="4.42578125" style="690" customWidth="1"/>
    <col min="2318" max="2318" width="24" style="690" customWidth="1"/>
    <col min="2319" max="2319" width="13.140625" style="690" customWidth="1"/>
    <col min="2320" max="2320" width="13" style="690" customWidth="1"/>
    <col min="2321" max="2321" width="10.42578125" style="690" customWidth="1"/>
    <col min="2322" max="2557" width="9.140625" style="690"/>
    <col min="2558" max="2558" width="5" style="690" customWidth="1"/>
    <col min="2559" max="2559" width="17.7109375" style="690" customWidth="1"/>
    <col min="2560" max="2560" width="13.85546875" style="690" customWidth="1"/>
    <col min="2561" max="2561" width="13.140625" style="690" customWidth="1"/>
    <col min="2562" max="2562" width="12.28515625" style="690" customWidth="1"/>
    <col min="2563" max="2563" width="3" style="690" customWidth="1"/>
    <col min="2564" max="2564" width="20.28515625" style="690" customWidth="1"/>
    <col min="2565" max="2565" width="12.5703125" style="690" customWidth="1"/>
    <col min="2566" max="2566" width="11.7109375" style="690" customWidth="1"/>
    <col min="2567" max="2567" width="9.140625" style="690"/>
    <col min="2568" max="2568" width="2.85546875" style="690" customWidth="1"/>
    <col min="2569" max="2569" width="18.5703125" style="690" customWidth="1"/>
    <col min="2570" max="2570" width="14.42578125" style="690" customWidth="1"/>
    <col min="2571" max="2571" width="13.7109375" style="690" customWidth="1"/>
    <col min="2572" max="2572" width="10.140625" style="690" customWidth="1"/>
    <col min="2573" max="2573" width="4.42578125" style="690" customWidth="1"/>
    <col min="2574" max="2574" width="24" style="690" customWidth="1"/>
    <col min="2575" max="2575" width="13.140625" style="690" customWidth="1"/>
    <col min="2576" max="2576" width="13" style="690" customWidth="1"/>
    <col min="2577" max="2577" width="10.42578125" style="690" customWidth="1"/>
    <col min="2578" max="2813" width="9.140625" style="690"/>
    <col min="2814" max="2814" width="5" style="690" customWidth="1"/>
    <col min="2815" max="2815" width="17.7109375" style="690" customWidth="1"/>
    <col min="2816" max="2816" width="13.85546875" style="690" customWidth="1"/>
    <col min="2817" max="2817" width="13.140625" style="690" customWidth="1"/>
    <col min="2818" max="2818" width="12.28515625" style="690" customWidth="1"/>
    <col min="2819" max="2819" width="3" style="690" customWidth="1"/>
    <col min="2820" max="2820" width="20.28515625" style="690" customWidth="1"/>
    <col min="2821" max="2821" width="12.5703125" style="690" customWidth="1"/>
    <col min="2822" max="2822" width="11.7109375" style="690" customWidth="1"/>
    <col min="2823" max="2823" width="9.140625" style="690"/>
    <col min="2824" max="2824" width="2.85546875" style="690" customWidth="1"/>
    <col min="2825" max="2825" width="18.5703125" style="690" customWidth="1"/>
    <col min="2826" max="2826" width="14.42578125" style="690" customWidth="1"/>
    <col min="2827" max="2827" width="13.7109375" style="690" customWidth="1"/>
    <col min="2828" max="2828" width="10.140625" style="690" customWidth="1"/>
    <col min="2829" max="2829" width="4.42578125" style="690" customWidth="1"/>
    <col min="2830" max="2830" width="24" style="690" customWidth="1"/>
    <col min="2831" max="2831" width="13.140625" style="690" customWidth="1"/>
    <col min="2832" max="2832" width="13" style="690" customWidth="1"/>
    <col min="2833" max="2833" width="10.42578125" style="690" customWidth="1"/>
    <col min="2834" max="3069" width="9.140625" style="690"/>
    <col min="3070" max="3070" width="5" style="690" customWidth="1"/>
    <col min="3071" max="3071" width="17.7109375" style="690" customWidth="1"/>
    <col min="3072" max="3072" width="13.85546875" style="690" customWidth="1"/>
    <col min="3073" max="3073" width="13.140625" style="690" customWidth="1"/>
    <col min="3074" max="3074" width="12.28515625" style="690" customWidth="1"/>
    <col min="3075" max="3075" width="3" style="690" customWidth="1"/>
    <col min="3076" max="3076" width="20.28515625" style="690" customWidth="1"/>
    <col min="3077" max="3077" width="12.5703125" style="690" customWidth="1"/>
    <col min="3078" max="3078" width="11.7109375" style="690" customWidth="1"/>
    <col min="3079" max="3079" width="9.140625" style="690"/>
    <col min="3080" max="3080" width="2.85546875" style="690" customWidth="1"/>
    <col min="3081" max="3081" width="18.5703125" style="690" customWidth="1"/>
    <col min="3082" max="3082" width="14.42578125" style="690" customWidth="1"/>
    <col min="3083" max="3083" width="13.7109375" style="690" customWidth="1"/>
    <col min="3084" max="3084" width="10.140625" style="690" customWidth="1"/>
    <col min="3085" max="3085" width="4.42578125" style="690" customWidth="1"/>
    <col min="3086" max="3086" width="24" style="690" customWidth="1"/>
    <col min="3087" max="3087" width="13.140625" style="690" customWidth="1"/>
    <col min="3088" max="3088" width="13" style="690" customWidth="1"/>
    <col min="3089" max="3089" width="10.42578125" style="690" customWidth="1"/>
    <col min="3090" max="3325" width="9.140625" style="690"/>
    <col min="3326" max="3326" width="5" style="690" customWidth="1"/>
    <col min="3327" max="3327" width="17.7109375" style="690" customWidth="1"/>
    <col min="3328" max="3328" width="13.85546875" style="690" customWidth="1"/>
    <col min="3329" max="3329" width="13.140625" style="690" customWidth="1"/>
    <col min="3330" max="3330" width="12.28515625" style="690" customWidth="1"/>
    <col min="3331" max="3331" width="3" style="690" customWidth="1"/>
    <col min="3332" max="3332" width="20.28515625" style="690" customWidth="1"/>
    <col min="3333" max="3333" width="12.5703125" style="690" customWidth="1"/>
    <col min="3334" max="3334" width="11.7109375" style="690" customWidth="1"/>
    <col min="3335" max="3335" width="9.140625" style="690"/>
    <col min="3336" max="3336" width="2.85546875" style="690" customWidth="1"/>
    <col min="3337" max="3337" width="18.5703125" style="690" customWidth="1"/>
    <col min="3338" max="3338" width="14.42578125" style="690" customWidth="1"/>
    <col min="3339" max="3339" width="13.7109375" style="690" customWidth="1"/>
    <col min="3340" max="3340" width="10.140625" style="690" customWidth="1"/>
    <col min="3341" max="3341" width="4.42578125" style="690" customWidth="1"/>
    <col min="3342" max="3342" width="24" style="690" customWidth="1"/>
    <col min="3343" max="3343" width="13.140625" style="690" customWidth="1"/>
    <col min="3344" max="3344" width="13" style="690" customWidth="1"/>
    <col min="3345" max="3345" width="10.42578125" style="690" customWidth="1"/>
    <col min="3346" max="3581" width="9.140625" style="690"/>
    <col min="3582" max="3582" width="5" style="690" customWidth="1"/>
    <col min="3583" max="3583" width="17.7109375" style="690" customWidth="1"/>
    <col min="3584" max="3584" width="13.85546875" style="690" customWidth="1"/>
    <col min="3585" max="3585" width="13.140625" style="690" customWidth="1"/>
    <col min="3586" max="3586" width="12.28515625" style="690" customWidth="1"/>
    <col min="3587" max="3587" width="3" style="690" customWidth="1"/>
    <col min="3588" max="3588" width="20.28515625" style="690" customWidth="1"/>
    <col min="3589" max="3589" width="12.5703125" style="690" customWidth="1"/>
    <col min="3590" max="3590" width="11.7109375" style="690" customWidth="1"/>
    <col min="3591" max="3591" width="9.140625" style="690"/>
    <col min="3592" max="3592" width="2.85546875" style="690" customWidth="1"/>
    <col min="3593" max="3593" width="18.5703125" style="690" customWidth="1"/>
    <col min="3594" max="3594" width="14.42578125" style="690" customWidth="1"/>
    <col min="3595" max="3595" width="13.7109375" style="690" customWidth="1"/>
    <col min="3596" max="3596" width="10.140625" style="690" customWidth="1"/>
    <col min="3597" max="3597" width="4.42578125" style="690" customWidth="1"/>
    <col min="3598" max="3598" width="24" style="690" customWidth="1"/>
    <col min="3599" max="3599" width="13.140625" style="690" customWidth="1"/>
    <col min="3600" max="3600" width="13" style="690" customWidth="1"/>
    <col min="3601" max="3601" width="10.42578125" style="690" customWidth="1"/>
    <col min="3602" max="3837" width="9.140625" style="690"/>
    <col min="3838" max="3838" width="5" style="690" customWidth="1"/>
    <col min="3839" max="3839" width="17.7109375" style="690" customWidth="1"/>
    <col min="3840" max="3840" width="13.85546875" style="690" customWidth="1"/>
    <col min="3841" max="3841" width="13.140625" style="690" customWidth="1"/>
    <col min="3842" max="3842" width="12.28515625" style="690" customWidth="1"/>
    <col min="3843" max="3843" width="3" style="690" customWidth="1"/>
    <col min="3844" max="3844" width="20.28515625" style="690" customWidth="1"/>
    <col min="3845" max="3845" width="12.5703125" style="690" customWidth="1"/>
    <col min="3846" max="3846" width="11.7109375" style="690" customWidth="1"/>
    <col min="3847" max="3847" width="9.140625" style="690"/>
    <col min="3848" max="3848" width="2.85546875" style="690" customWidth="1"/>
    <col min="3849" max="3849" width="18.5703125" style="690" customWidth="1"/>
    <col min="3850" max="3850" width="14.42578125" style="690" customWidth="1"/>
    <col min="3851" max="3851" width="13.7109375" style="690" customWidth="1"/>
    <col min="3852" max="3852" width="10.140625" style="690" customWidth="1"/>
    <col min="3853" max="3853" width="4.42578125" style="690" customWidth="1"/>
    <col min="3854" max="3854" width="24" style="690" customWidth="1"/>
    <col min="3855" max="3855" width="13.140625" style="690" customWidth="1"/>
    <col min="3856" max="3856" width="13" style="690" customWidth="1"/>
    <col min="3857" max="3857" width="10.42578125" style="690" customWidth="1"/>
    <col min="3858" max="4093" width="9.140625" style="690"/>
    <col min="4094" max="4094" width="5" style="690" customWidth="1"/>
    <col min="4095" max="4095" width="17.7109375" style="690" customWidth="1"/>
    <col min="4096" max="4096" width="13.85546875" style="690" customWidth="1"/>
    <col min="4097" max="4097" width="13.140625" style="690" customWidth="1"/>
    <col min="4098" max="4098" width="12.28515625" style="690" customWidth="1"/>
    <col min="4099" max="4099" width="3" style="690" customWidth="1"/>
    <col min="4100" max="4100" width="20.28515625" style="690" customWidth="1"/>
    <col min="4101" max="4101" width="12.5703125" style="690" customWidth="1"/>
    <col min="4102" max="4102" width="11.7109375" style="690" customWidth="1"/>
    <col min="4103" max="4103" width="9.140625" style="690"/>
    <col min="4104" max="4104" width="2.85546875" style="690" customWidth="1"/>
    <col min="4105" max="4105" width="18.5703125" style="690" customWidth="1"/>
    <col min="4106" max="4106" width="14.42578125" style="690" customWidth="1"/>
    <col min="4107" max="4107" width="13.7109375" style="690" customWidth="1"/>
    <col min="4108" max="4108" width="10.140625" style="690" customWidth="1"/>
    <col min="4109" max="4109" width="4.42578125" style="690" customWidth="1"/>
    <col min="4110" max="4110" width="24" style="690" customWidth="1"/>
    <col min="4111" max="4111" width="13.140625" style="690" customWidth="1"/>
    <col min="4112" max="4112" width="13" style="690" customWidth="1"/>
    <col min="4113" max="4113" width="10.42578125" style="690" customWidth="1"/>
    <col min="4114" max="4349" width="9.140625" style="690"/>
    <col min="4350" max="4350" width="5" style="690" customWidth="1"/>
    <col min="4351" max="4351" width="17.7109375" style="690" customWidth="1"/>
    <col min="4352" max="4352" width="13.85546875" style="690" customWidth="1"/>
    <col min="4353" max="4353" width="13.140625" style="690" customWidth="1"/>
    <col min="4354" max="4354" width="12.28515625" style="690" customWidth="1"/>
    <col min="4355" max="4355" width="3" style="690" customWidth="1"/>
    <col min="4356" max="4356" width="20.28515625" style="690" customWidth="1"/>
    <col min="4357" max="4357" width="12.5703125" style="690" customWidth="1"/>
    <col min="4358" max="4358" width="11.7109375" style="690" customWidth="1"/>
    <col min="4359" max="4359" width="9.140625" style="690"/>
    <col min="4360" max="4360" width="2.85546875" style="690" customWidth="1"/>
    <col min="4361" max="4361" width="18.5703125" style="690" customWidth="1"/>
    <col min="4362" max="4362" width="14.42578125" style="690" customWidth="1"/>
    <col min="4363" max="4363" width="13.7109375" style="690" customWidth="1"/>
    <col min="4364" max="4364" width="10.140625" style="690" customWidth="1"/>
    <col min="4365" max="4365" width="4.42578125" style="690" customWidth="1"/>
    <col min="4366" max="4366" width="24" style="690" customWidth="1"/>
    <col min="4367" max="4367" width="13.140625" style="690" customWidth="1"/>
    <col min="4368" max="4368" width="13" style="690" customWidth="1"/>
    <col min="4369" max="4369" width="10.42578125" style="690" customWidth="1"/>
    <col min="4370" max="4605" width="9.140625" style="690"/>
    <col min="4606" max="4606" width="5" style="690" customWidth="1"/>
    <col min="4607" max="4607" width="17.7109375" style="690" customWidth="1"/>
    <col min="4608" max="4608" width="13.85546875" style="690" customWidth="1"/>
    <col min="4609" max="4609" width="13.140625" style="690" customWidth="1"/>
    <col min="4610" max="4610" width="12.28515625" style="690" customWidth="1"/>
    <col min="4611" max="4611" width="3" style="690" customWidth="1"/>
    <col min="4612" max="4612" width="20.28515625" style="690" customWidth="1"/>
    <col min="4613" max="4613" width="12.5703125" style="690" customWidth="1"/>
    <col min="4614" max="4614" width="11.7109375" style="690" customWidth="1"/>
    <col min="4615" max="4615" width="9.140625" style="690"/>
    <col min="4616" max="4616" width="2.85546875" style="690" customWidth="1"/>
    <col min="4617" max="4617" width="18.5703125" style="690" customWidth="1"/>
    <col min="4618" max="4618" width="14.42578125" style="690" customWidth="1"/>
    <col min="4619" max="4619" width="13.7109375" style="690" customWidth="1"/>
    <col min="4620" max="4620" width="10.140625" style="690" customWidth="1"/>
    <col min="4621" max="4621" width="4.42578125" style="690" customWidth="1"/>
    <col min="4622" max="4622" width="24" style="690" customWidth="1"/>
    <col min="4623" max="4623" width="13.140625" style="690" customWidth="1"/>
    <col min="4624" max="4624" width="13" style="690" customWidth="1"/>
    <col min="4625" max="4625" width="10.42578125" style="690" customWidth="1"/>
    <col min="4626" max="4861" width="9.140625" style="690"/>
    <col min="4862" max="4862" width="5" style="690" customWidth="1"/>
    <col min="4863" max="4863" width="17.7109375" style="690" customWidth="1"/>
    <col min="4864" max="4864" width="13.85546875" style="690" customWidth="1"/>
    <col min="4865" max="4865" width="13.140625" style="690" customWidth="1"/>
    <col min="4866" max="4866" width="12.28515625" style="690" customWidth="1"/>
    <col min="4867" max="4867" width="3" style="690" customWidth="1"/>
    <col min="4868" max="4868" width="20.28515625" style="690" customWidth="1"/>
    <col min="4869" max="4869" width="12.5703125" style="690" customWidth="1"/>
    <col min="4870" max="4870" width="11.7109375" style="690" customWidth="1"/>
    <col min="4871" max="4871" width="9.140625" style="690"/>
    <col min="4872" max="4872" width="2.85546875" style="690" customWidth="1"/>
    <col min="4873" max="4873" width="18.5703125" style="690" customWidth="1"/>
    <col min="4874" max="4874" width="14.42578125" style="690" customWidth="1"/>
    <col min="4875" max="4875" width="13.7109375" style="690" customWidth="1"/>
    <col min="4876" max="4876" width="10.140625" style="690" customWidth="1"/>
    <col min="4877" max="4877" width="4.42578125" style="690" customWidth="1"/>
    <col min="4878" max="4878" width="24" style="690" customWidth="1"/>
    <col min="4879" max="4879" width="13.140625" style="690" customWidth="1"/>
    <col min="4880" max="4880" width="13" style="690" customWidth="1"/>
    <col min="4881" max="4881" width="10.42578125" style="690" customWidth="1"/>
    <col min="4882" max="5117" width="9.140625" style="690"/>
    <col min="5118" max="5118" width="5" style="690" customWidth="1"/>
    <col min="5119" max="5119" width="17.7109375" style="690" customWidth="1"/>
    <col min="5120" max="5120" width="13.85546875" style="690" customWidth="1"/>
    <col min="5121" max="5121" width="13.140625" style="690" customWidth="1"/>
    <col min="5122" max="5122" width="12.28515625" style="690" customWidth="1"/>
    <col min="5123" max="5123" width="3" style="690" customWidth="1"/>
    <col min="5124" max="5124" width="20.28515625" style="690" customWidth="1"/>
    <col min="5125" max="5125" width="12.5703125" style="690" customWidth="1"/>
    <col min="5126" max="5126" width="11.7109375" style="690" customWidth="1"/>
    <col min="5127" max="5127" width="9.140625" style="690"/>
    <col min="5128" max="5128" width="2.85546875" style="690" customWidth="1"/>
    <col min="5129" max="5129" width="18.5703125" style="690" customWidth="1"/>
    <col min="5130" max="5130" width="14.42578125" style="690" customWidth="1"/>
    <col min="5131" max="5131" width="13.7109375" style="690" customWidth="1"/>
    <col min="5132" max="5132" width="10.140625" style="690" customWidth="1"/>
    <col min="5133" max="5133" width="4.42578125" style="690" customWidth="1"/>
    <col min="5134" max="5134" width="24" style="690" customWidth="1"/>
    <col min="5135" max="5135" width="13.140625" style="690" customWidth="1"/>
    <col min="5136" max="5136" width="13" style="690" customWidth="1"/>
    <col min="5137" max="5137" width="10.42578125" style="690" customWidth="1"/>
    <col min="5138" max="5373" width="9.140625" style="690"/>
    <col min="5374" max="5374" width="5" style="690" customWidth="1"/>
    <col min="5375" max="5375" width="17.7109375" style="690" customWidth="1"/>
    <col min="5376" max="5376" width="13.85546875" style="690" customWidth="1"/>
    <col min="5377" max="5377" width="13.140625" style="690" customWidth="1"/>
    <col min="5378" max="5378" width="12.28515625" style="690" customWidth="1"/>
    <col min="5379" max="5379" width="3" style="690" customWidth="1"/>
    <col min="5380" max="5380" width="20.28515625" style="690" customWidth="1"/>
    <col min="5381" max="5381" width="12.5703125" style="690" customWidth="1"/>
    <col min="5382" max="5382" width="11.7109375" style="690" customWidth="1"/>
    <col min="5383" max="5383" width="9.140625" style="690"/>
    <col min="5384" max="5384" width="2.85546875" style="690" customWidth="1"/>
    <col min="5385" max="5385" width="18.5703125" style="690" customWidth="1"/>
    <col min="5386" max="5386" width="14.42578125" style="690" customWidth="1"/>
    <col min="5387" max="5387" width="13.7109375" style="690" customWidth="1"/>
    <col min="5388" max="5388" width="10.140625" style="690" customWidth="1"/>
    <col min="5389" max="5389" width="4.42578125" style="690" customWidth="1"/>
    <col min="5390" max="5390" width="24" style="690" customWidth="1"/>
    <col min="5391" max="5391" width="13.140625" style="690" customWidth="1"/>
    <col min="5392" max="5392" width="13" style="690" customWidth="1"/>
    <col min="5393" max="5393" width="10.42578125" style="690" customWidth="1"/>
    <col min="5394" max="5629" width="9.140625" style="690"/>
    <col min="5630" max="5630" width="5" style="690" customWidth="1"/>
    <col min="5631" max="5631" width="17.7109375" style="690" customWidth="1"/>
    <col min="5632" max="5632" width="13.85546875" style="690" customWidth="1"/>
    <col min="5633" max="5633" width="13.140625" style="690" customWidth="1"/>
    <col min="5634" max="5634" width="12.28515625" style="690" customWidth="1"/>
    <col min="5635" max="5635" width="3" style="690" customWidth="1"/>
    <col min="5636" max="5636" width="20.28515625" style="690" customWidth="1"/>
    <col min="5637" max="5637" width="12.5703125" style="690" customWidth="1"/>
    <col min="5638" max="5638" width="11.7109375" style="690" customWidth="1"/>
    <col min="5639" max="5639" width="9.140625" style="690"/>
    <col min="5640" max="5640" width="2.85546875" style="690" customWidth="1"/>
    <col min="5641" max="5641" width="18.5703125" style="690" customWidth="1"/>
    <col min="5642" max="5642" width="14.42578125" style="690" customWidth="1"/>
    <col min="5643" max="5643" width="13.7109375" style="690" customWidth="1"/>
    <col min="5644" max="5644" width="10.140625" style="690" customWidth="1"/>
    <col min="5645" max="5645" width="4.42578125" style="690" customWidth="1"/>
    <col min="5646" max="5646" width="24" style="690" customWidth="1"/>
    <col min="5647" max="5647" width="13.140625" style="690" customWidth="1"/>
    <col min="5648" max="5648" width="13" style="690" customWidth="1"/>
    <col min="5649" max="5649" width="10.42578125" style="690" customWidth="1"/>
    <col min="5650" max="5885" width="9.140625" style="690"/>
    <col min="5886" max="5886" width="5" style="690" customWidth="1"/>
    <col min="5887" max="5887" width="17.7109375" style="690" customWidth="1"/>
    <col min="5888" max="5888" width="13.85546875" style="690" customWidth="1"/>
    <col min="5889" max="5889" width="13.140625" style="690" customWidth="1"/>
    <col min="5890" max="5890" width="12.28515625" style="690" customWidth="1"/>
    <col min="5891" max="5891" width="3" style="690" customWidth="1"/>
    <col min="5892" max="5892" width="20.28515625" style="690" customWidth="1"/>
    <col min="5893" max="5893" width="12.5703125" style="690" customWidth="1"/>
    <col min="5894" max="5894" width="11.7109375" style="690" customWidth="1"/>
    <col min="5895" max="5895" width="9.140625" style="690"/>
    <col min="5896" max="5896" width="2.85546875" style="690" customWidth="1"/>
    <col min="5897" max="5897" width="18.5703125" style="690" customWidth="1"/>
    <col min="5898" max="5898" width="14.42578125" style="690" customWidth="1"/>
    <col min="5899" max="5899" width="13.7109375" style="690" customWidth="1"/>
    <col min="5900" max="5900" width="10.140625" style="690" customWidth="1"/>
    <col min="5901" max="5901" width="4.42578125" style="690" customWidth="1"/>
    <col min="5902" max="5902" width="24" style="690" customWidth="1"/>
    <col min="5903" max="5903" width="13.140625" style="690" customWidth="1"/>
    <col min="5904" max="5904" width="13" style="690" customWidth="1"/>
    <col min="5905" max="5905" width="10.42578125" style="690" customWidth="1"/>
    <col min="5906" max="6141" width="9.140625" style="690"/>
    <col min="6142" max="6142" width="5" style="690" customWidth="1"/>
    <col min="6143" max="6143" width="17.7109375" style="690" customWidth="1"/>
    <col min="6144" max="6144" width="13.85546875" style="690" customWidth="1"/>
    <col min="6145" max="6145" width="13.140625" style="690" customWidth="1"/>
    <col min="6146" max="6146" width="12.28515625" style="690" customWidth="1"/>
    <col min="6147" max="6147" width="3" style="690" customWidth="1"/>
    <col min="6148" max="6148" width="20.28515625" style="690" customWidth="1"/>
    <col min="6149" max="6149" width="12.5703125" style="690" customWidth="1"/>
    <col min="6150" max="6150" width="11.7109375" style="690" customWidth="1"/>
    <col min="6151" max="6151" width="9.140625" style="690"/>
    <col min="6152" max="6152" width="2.85546875" style="690" customWidth="1"/>
    <col min="6153" max="6153" width="18.5703125" style="690" customWidth="1"/>
    <col min="6154" max="6154" width="14.42578125" style="690" customWidth="1"/>
    <col min="6155" max="6155" width="13.7109375" style="690" customWidth="1"/>
    <col min="6156" max="6156" width="10.140625" style="690" customWidth="1"/>
    <col min="6157" max="6157" width="4.42578125" style="690" customWidth="1"/>
    <col min="6158" max="6158" width="24" style="690" customWidth="1"/>
    <col min="6159" max="6159" width="13.140625" style="690" customWidth="1"/>
    <col min="6160" max="6160" width="13" style="690" customWidth="1"/>
    <col min="6161" max="6161" width="10.42578125" style="690" customWidth="1"/>
    <col min="6162" max="6397" width="9.140625" style="690"/>
    <col min="6398" max="6398" width="5" style="690" customWidth="1"/>
    <col min="6399" max="6399" width="17.7109375" style="690" customWidth="1"/>
    <col min="6400" max="6400" width="13.85546875" style="690" customWidth="1"/>
    <col min="6401" max="6401" width="13.140625" style="690" customWidth="1"/>
    <col min="6402" max="6402" width="12.28515625" style="690" customWidth="1"/>
    <col min="6403" max="6403" width="3" style="690" customWidth="1"/>
    <col min="6404" max="6404" width="20.28515625" style="690" customWidth="1"/>
    <col min="6405" max="6405" width="12.5703125" style="690" customWidth="1"/>
    <col min="6406" max="6406" width="11.7109375" style="690" customWidth="1"/>
    <col min="6407" max="6407" width="9.140625" style="690"/>
    <col min="6408" max="6408" width="2.85546875" style="690" customWidth="1"/>
    <col min="6409" max="6409" width="18.5703125" style="690" customWidth="1"/>
    <col min="6410" max="6410" width="14.42578125" style="690" customWidth="1"/>
    <col min="6411" max="6411" width="13.7109375" style="690" customWidth="1"/>
    <col min="6412" max="6412" width="10.140625" style="690" customWidth="1"/>
    <col min="6413" max="6413" width="4.42578125" style="690" customWidth="1"/>
    <col min="6414" max="6414" width="24" style="690" customWidth="1"/>
    <col min="6415" max="6415" width="13.140625" style="690" customWidth="1"/>
    <col min="6416" max="6416" width="13" style="690" customWidth="1"/>
    <col min="6417" max="6417" width="10.42578125" style="690" customWidth="1"/>
    <col min="6418" max="6653" width="9.140625" style="690"/>
    <col min="6654" max="6654" width="5" style="690" customWidth="1"/>
    <col min="6655" max="6655" width="17.7109375" style="690" customWidth="1"/>
    <col min="6656" max="6656" width="13.85546875" style="690" customWidth="1"/>
    <col min="6657" max="6657" width="13.140625" style="690" customWidth="1"/>
    <col min="6658" max="6658" width="12.28515625" style="690" customWidth="1"/>
    <col min="6659" max="6659" width="3" style="690" customWidth="1"/>
    <col min="6660" max="6660" width="20.28515625" style="690" customWidth="1"/>
    <col min="6661" max="6661" width="12.5703125" style="690" customWidth="1"/>
    <col min="6662" max="6662" width="11.7109375" style="690" customWidth="1"/>
    <col min="6663" max="6663" width="9.140625" style="690"/>
    <col min="6664" max="6664" width="2.85546875" style="690" customWidth="1"/>
    <col min="6665" max="6665" width="18.5703125" style="690" customWidth="1"/>
    <col min="6666" max="6666" width="14.42578125" style="690" customWidth="1"/>
    <col min="6667" max="6667" width="13.7109375" style="690" customWidth="1"/>
    <col min="6668" max="6668" width="10.140625" style="690" customWidth="1"/>
    <col min="6669" max="6669" width="4.42578125" style="690" customWidth="1"/>
    <col min="6670" max="6670" width="24" style="690" customWidth="1"/>
    <col min="6671" max="6671" width="13.140625" style="690" customWidth="1"/>
    <col min="6672" max="6672" width="13" style="690" customWidth="1"/>
    <col min="6673" max="6673" width="10.42578125" style="690" customWidth="1"/>
    <col min="6674" max="6909" width="9.140625" style="690"/>
    <col min="6910" max="6910" width="5" style="690" customWidth="1"/>
    <col min="6911" max="6911" width="17.7109375" style="690" customWidth="1"/>
    <col min="6912" max="6912" width="13.85546875" style="690" customWidth="1"/>
    <col min="6913" max="6913" width="13.140625" style="690" customWidth="1"/>
    <col min="6914" max="6914" width="12.28515625" style="690" customWidth="1"/>
    <col min="6915" max="6915" width="3" style="690" customWidth="1"/>
    <col min="6916" max="6916" width="20.28515625" style="690" customWidth="1"/>
    <col min="6917" max="6917" width="12.5703125" style="690" customWidth="1"/>
    <col min="6918" max="6918" width="11.7109375" style="690" customWidth="1"/>
    <col min="6919" max="6919" width="9.140625" style="690"/>
    <col min="6920" max="6920" width="2.85546875" style="690" customWidth="1"/>
    <col min="6921" max="6921" width="18.5703125" style="690" customWidth="1"/>
    <col min="6922" max="6922" width="14.42578125" style="690" customWidth="1"/>
    <col min="6923" max="6923" width="13.7109375" style="690" customWidth="1"/>
    <col min="6924" max="6924" width="10.140625" style="690" customWidth="1"/>
    <col min="6925" max="6925" width="4.42578125" style="690" customWidth="1"/>
    <col min="6926" max="6926" width="24" style="690" customWidth="1"/>
    <col min="6927" max="6927" width="13.140625" style="690" customWidth="1"/>
    <col min="6928" max="6928" width="13" style="690" customWidth="1"/>
    <col min="6929" max="6929" width="10.42578125" style="690" customWidth="1"/>
    <col min="6930" max="7165" width="9.140625" style="690"/>
    <col min="7166" max="7166" width="5" style="690" customWidth="1"/>
    <col min="7167" max="7167" width="17.7109375" style="690" customWidth="1"/>
    <col min="7168" max="7168" width="13.85546875" style="690" customWidth="1"/>
    <col min="7169" max="7169" width="13.140625" style="690" customWidth="1"/>
    <col min="7170" max="7170" width="12.28515625" style="690" customWidth="1"/>
    <col min="7171" max="7171" width="3" style="690" customWidth="1"/>
    <col min="7172" max="7172" width="20.28515625" style="690" customWidth="1"/>
    <col min="7173" max="7173" width="12.5703125" style="690" customWidth="1"/>
    <col min="7174" max="7174" width="11.7109375" style="690" customWidth="1"/>
    <col min="7175" max="7175" width="9.140625" style="690"/>
    <col min="7176" max="7176" width="2.85546875" style="690" customWidth="1"/>
    <col min="7177" max="7177" width="18.5703125" style="690" customWidth="1"/>
    <col min="7178" max="7178" width="14.42578125" style="690" customWidth="1"/>
    <col min="7179" max="7179" width="13.7109375" style="690" customWidth="1"/>
    <col min="7180" max="7180" width="10.140625" style="690" customWidth="1"/>
    <col min="7181" max="7181" width="4.42578125" style="690" customWidth="1"/>
    <col min="7182" max="7182" width="24" style="690" customWidth="1"/>
    <col min="7183" max="7183" width="13.140625" style="690" customWidth="1"/>
    <col min="7184" max="7184" width="13" style="690" customWidth="1"/>
    <col min="7185" max="7185" width="10.42578125" style="690" customWidth="1"/>
    <col min="7186" max="7421" width="9.140625" style="690"/>
    <col min="7422" max="7422" width="5" style="690" customWidth="1"/>
    <col min="7423" max="7423" width="17.7109375" style="690" customWidth="1"/>
    <col min="7424" max="7424" width="13.85546875" style="690" customWidth="1"/>
    <col min="7425" max="7425" width="13.140625" style="690" customWidth="1"/>
    <col min="7426" max="7426" width="12.28515625" style="690" customWidth="1"/>
    <col min="7427" max="7427" width="3" style="690" customWidth="1"/>
    <col min="7428" max="7428" width="20.28515625" style="690" customWidth="1"/>
    <col min="7429" max="7429" width="12.5703125" style="690" customWidth="1"/>
    <col min="7430" max="7430" width="11.7109375" style="690" customWidth="1"/>
    <col min="7431" max="7431" width="9.140625" style="690"/>
    <col min="7432" max="7432" width="2.85546875" style="690" customWidth="1"/>
    <col min="7433" max="7433" width="18.5703125" style="690" customWidth="1"/>
    <col min="7434" max="7434" width="14.42578125" style="690" customWidth="1"/>
    <col min="7435" max="7435" width="13.7109375" style="690" customWidth="1"/>
    <col min="7436" max="7436" width="10.140625" style="690" customWidth="1"/>
    <col min="7437" max="7437" width="4.42578125" style="690" customWidth="1"/>
    <col min="7438" max="7438" width="24" style="690" customWidth="1"/>
    <col min="7439" max="7439" width="13.140625" style="690" customWidth="1"/>
    <col min="7440" max="7440" width="13" style="690" customWidth="1"/>
    <col min="7441" max="7441" width="10.42578125" style="690" customWidth="1"/>
    <col min="7442" max="7677" width="9.140625" style="690"/>
    <col min="7678" max="7678" width="5" style="690" customWidth="1"/>
    <col min="7679" max="7679" width="17.7109375" style="690" customWidth="1"/>
    <col min="7680" max="7680" width="13.85546875" style="690" customWidth="1"/>
    <col min="7681" max="7681" width="13.140625" style="690" customWidth="1"/>
    <col min="7682" max="7682" width="12.28515625" style="690" customWidth="1"/>
    <col min="7683" max="7683" width="3" style="690" customWidth="1"/>
    <col min="7684" max="7684" width="20.28515625" style="690" customWidth="1"/>
    <col min="7685" max="7685" width="12.5703125" style="690" customWidth="1"/>
    <col min="7686" max="7686" width="11.7109375" style="690" customWidth="1"/>
    <col min="7687" max="7687" width="9.140625" style="690"/>
    <col min="7688" max="7688" width="2.85546875" style="690" customWidth="1"/>
    <col min="7689" max="7689" width="18.5703125" style="690" customWidth="1"/>
    <col min="7690" max="7690" width="14.42578125" style="690" customWidth="1"/>
    <col min="7691" max="7691" width="13.7109375" style="690" customWidth="1"/>
    <col min="7692" max="7692" width="10.140625" style="690" customWidth="1"/>
    <col min="7693" max="7693" width="4.42578125" style="690" customWidth="1"/>
    <col min="7694" max="7694" width="24" style="690" customWidth="1"/>
    <col min="7695" max="7695" width="13.140625" style="690" customWidth="1"/>
    <col min="7696" max="7696" width="13" style="690" customWidth="1"/>
    <col min="7697" max="7697" width="10.42578125" style="690" customWidth="1"/>
    <col min="7698" max="7933" width="9.140625" style="690"/>
    <col min="7934" max="7934" width="5" style="690" customWidth="1"/>
    <col min="7935" max="7935" width="17.7109375" style="690" customWidth="1"/>
    <col min="7936" max="7936" width="13.85546875" style="690" customWidth="1"/>
    <col min="7937" max="7937" width="13.140625" style="690" customWidth="1"/>
    <col min="7938" max="7938" width="12.28515625" style="690" customWidth="1"/>
    <col min="7939" max="7939" width="3" style="690" customWidth="1"/>
    <col min="7940" max="7940" width="20.28515625" style="690" customWidth="1"/>
    <col min="7941" max="7941" width="12.5703125" style="690" customWidth="1"/>
    <col min="7942" max="7942" width="11.7109375" style="690" customWidth="1"/>
    <col min="7943" max="7943" width="9.140625" style="690"/>
    <col min="7944" max="7944" width="2.85546875" style="690" customWidth="1"/>
    <col min="7945" max="7945" width="18.5703125" style="690" customWidth="1"/>
    <col min="7946" max="7946" width="14.42578125" style="690" customWidth="1"/>
    <col min="7947" max="7947" width="13.7109375" style="690" customWidth="1"/>
    <col min="7948" max="7948" width="10.140625" style="690" customWidth="1"/>
    <col min="7949" max="7949" width="4.42578125" style="690" customWidth="1"/>
    <col min="7950" max="7950" width="24" style="690" customWidth="1"/>
    <col min="7951" max="7951" width="13.140625" style="690" customWidth="1"/>
    <col min="7952" max="7952" width="13" style="690" customWidth="1"/>
    <col min="7953" max="7953" width="10.42578125" style="690" customWidth="1"/>
    <col min="7954" max="8189" width="9.140625" style="690"/>
    <col min="8190" max="8190" width="5" style="690" customWidth="1"/>
    <col min="8191" max="8191" width="17.7109375" style="690" customWidth="1"/>
    <col min="8192" max="8192" width="13.85546875" style="690" customWidth="1"/>
    <col min="8193" max="8193" width="13.140625" style="690" customWidth="1"/>
    <col min="8194" max="8194" width="12.28515625" style="690" customWidth="1"/>
    <col min="8195" max="8195" width="3" style="690" customWidth="1"/>
    <col min="8196" max="8196" width="20.28515625" style="690" customWidth="1"/>
    <col min="8197" max="8197" width="12.5703125" style="690" customWidth="1"/>
    <col min="8198" max="8198" width="11.7109375" style="690" customWidth="1"/>
    <col min="8199" max="8199" width="9.140625" style="690"/>
    <col min="8200" max="8200" width="2.85546875" style="690" customWidth="1"/>
    <col min="8201" max="8201" width="18.5703125" style="690" customWidth="1"/>
    <col min="8202" max="8202" width="14.42578125" style="690" customWidth="1"/>
    <col min="8203" max="8203" width="13.7109375" style="690" customWidth="1"/>
    <col min="8204" max="8204" width="10.140625" style="690" customWidth="1"/>
    <col min="8205" max="8205" width="4.42578125" style="690" customWidth="1"/>
    <col min="8206" max="8206" width="24" style="690" customWidth="1"/>
    <col min="8207" max="8207" width="13.140625" style="690" customWidth="1"/>
    <col min="8208" max="8208" width="13" style="690" customWidth="1"/>
    <col min="8209" max="8209" width="10.42578125" style="690" customWidth="1"/>
    <col min="8210" max="8445" width="9.140625" style="690"/>
    <col min="8446" max="8446" width="5" style="690" customWidth="1"/>
    <col min="8447" max="8447" width="17.7109375" style="690" customWidth="1"/>
    <col min="8448" max="8448" width="13.85546875" style="690" customWidth="1"/>
    <col min="8449" max="8449" width="13.140625" style="690" customWidth="1"/>
    <col min="8450" max="8450" width="12.28515625" style="690" customWidth="1"/>
    <col min="8451" max="8451" width="3" style="690" customWidth="1"/>
    <col min="8452" max="8452" width="20.28515625" style="690" customWidth="1"/>
    <col min="8453" max="8453" width="12.5703125" style="690" customWidth="1"/>
    <col min="8454" max="8454" width="11.7109375" style="690" customWidth="1"/>
    <col min="8455" max="8455" width="9.140625" style="690"/>
    <col min="8456" max="8456" width="2.85546875" style="690" customWidth="1"/>
    <col min="8457" max="8457" width="18.5703125" style="690" customWidth="1"/>
    <col min="8458" max="8458" width="14.42578125" style="690" customWidth="1"/>
    <col min="8459" max="8459" width="13.7109375" style="690" customWidth="1"/>
    <col min="8460" max="8460" width="10.140625" style="690" customWidth="1"/>
    <col min="8461" max="8461" width="4.42578125" style="690" customWidth="1"/>
    <col min="8462" max="8462" width="24" style="690" customWidth="1"/>
    <col min="8463" max="8463" width="13.140625" style="690" customWidth="1"/>
    <col min="8464" max="8464" width="13" style="690" customWidth="1"/>
    <col min="8465" max="8465" width="10.42578125" style="690" customWidth="1"/>
    <col min="8466" max="8701" width="9.140625" style="690"/>
    <col min="8702" max="8702" width="5" style="690" customWidth="1"/>
    <col min="8703" max="8703" width="17.7109375" style="690" customWidth="1"/>
    <col min="8704" max="8704" width="13.85546875" style="690" customWidth="1"/>
    <col min="8705" max="8705" width="13.140625" style="690" customWidth="1"/>
    <col min="8706" max="8706" width="12.28515625" style="690" customWidth="1"/>
    <col min="8707" max="8707" width="3" style="690" customWidth="1"/>
    <col min="8708" max="8708" width="20.28515625" style="690" customWidth="1"/>
    <col min="8709" max="8709" width="12.5703125" style="690" customWidth="1"/>
    <col min="8710" max="8710" width="11.7109375" style="690" customWidth="1"/>
    <col min="8711" max="8711" width="9.140625" style="690"/>
    <col min="8712" max="8712" width="2.85546875" style="690" customWidth="1"/>
    <col min="8713" max="8713" width="18.5703125" style="690" customWidth="1"/>
    <col min="8714" max="8714" width="14.42578125" style="690" customWidth="1"/>
    <col min="8715" max="8715" width="13.7109375" style="690" customWidth="1"/>
    <col min="8716" max="8716" width="10.140625" style="690" customWidth="1"/>
    <col min="8717" max="8717" width="4.42578125" style="690" customWidth="1"/>
    <col min="8718" max="8718" width="24" style="690" customWidth="1"/>
    <col min="8719" max="8719" width="13.140625" style="690" customWidth="1"/>
    <col min="8720" max="8720" width="13" style="690" customWidth="1"/>
    <col min="8721" max="8721" width="10.42578125" style="690" customWidth="1"/>
    <col min="8722" max="8957" width="9.140625" style="690"/>
    <col min="8958" max="8958" width="5" style="690" customWidth="1"/>
    <col min="8959" max="8959" width="17.7109375" style="690" customWidth="1"/>
    <col min="8960" max="8960" width="13.85546875" style="690" customWidth="1"/>
    <col min="8961" max="8961" width="13.140625" style="690" customWidth="1"/>
    <col min="8962" max="8962" width="12.28515625" style="690" customWidth="1"/>
    <col min="8963" max="8963" width="3" style="690" customWidth="1"/>
    <col min="8964" max="8964" width="20.28515625" style="690" customWidth="1"/>
    <col min="8965" max="8965" width="12.5703125" style="690" customWidth="1"/>
    <col min="8966" max="8966" width="11.7109375" style="690" customWidth="1"/>
    <col min="8967" max="8967" width="9.140625" style="690"/>
    <col min="8968" max="8968" width="2.85546875" style="690" customWidth="1"/>
    <col min="8969" max="8969" width="18.5703125" style="690" customWidth="1"/>
    <col min="8970" max="8970" width="14.42578125" style="690" customWidth="1"/>
    <col min="8971" max="8971" width="13.7109375" style="690" customWidth="1"/>
    <col min="8972" max="8972" width="10.140625" style="690" customWidth="1"/>
    <col min="8973" max="8973" width="4.42578125" style="690" customWidth="1"/>
    <col min="8974" max="8974" width="24" style="690" customWidth="1"/>
    <col min="8975" max="8975" width="13.140625" style="690" customWidth="1"/>
    <col min="8976" max="8976" width="13" style="690" customWidth="1"/>
    <col min="8977" max="8977" width="10.42578125" style="690" customWidth="1"/>
    <col min="8978" max="9213" width="9.140625" style="690"/>
    <col min="9214" max="9214" width="5" style="690" customWidth="1"/>
    <col min="9215" max="9215" width="17.7109375" style="690" customWidth="1"/>
    <col min="9216" max="9216" width="13.85546875" style="690" customWidth="1"/>
    <col min="9217" max="9217" width="13.140625" style="690" customWidth="1"/>
    <col min="9218" max="9218" width="12.28515625" style="690" customWidth="1"/>
    <col min="9219" max="9219" width="3" style="690" customWidth="1"/>
    <col min="9220" max="9220" width="20.28515625" style="690" customWidth="1"/>
    <col min="9221" max="9221" width="12.5703125" style="690" customWidth="1"/>
    <col min="9222" max="9222" width="11.7109375" style="690" customWidth="1"/>
    <col min="9223" max="9223" width="9.140625" style="690"/>
    <col min="9224" max="9224" width="2.85546875" style="690" customWidth="1"/>
    <col min="9225" max="9225" width="18.5703125" style="690" customWidth="1"/>
    <col min="9226" max="9226" width="14.42578125" style="690" customWidth="1"/>
    <col min="9227" max="9227" width="13.7109375" style="690" customWidth="1"/>
    <col min="9228" max="9228" width="10.140625" style="690" customWidth="1"/>
    <col min="9229" max="9229" width="4.42578125" style="690" customWidth="1"/>
    <col min="9230" max="9230" width="24" style="690" customWidth="1"/>
    <col min="9231" max="9231" width="13.140625" style="690" customWidth="1"/>
    <col min="9232" max="9232" width="13" style="690" customWidth="1"/>
    <col min="9233" max="9233" width="10.42578125" style="690" customWidth="1"/>
    <col min="9234" max="9469" width="9.140625" style="690"/>
    <col min="9470" max="9470" width="5" style="690" customWidth="1"/>
    <col min="9471" max="9471" width="17.7109375" style="690" customWidth="1"/>
    <col min="9472" max="9472" width="13.85546875" style="690" customWidth="1"/>
    <col min="9473" max="9473" width="13.140625" style="690" customWidth="1"/>
    <col min="9474" max="9474" width="12.28515625" style="690" customWidth="1"/>
    <col min="9475" max="9475" width="3" style="690" customWidth="1"/>
    <col min="9476" max="9476" width="20.28515625" style="690" customWidth="1"/>
    <col min="9477" max="9477" width="12.5703125" style="690" customWidth="1"/>
    <col min="9478" max="9478" width="11.7109375" style="690" customWidth="1"/>
    <col min="9479" max="9479" width="9.140625" style="690"/>
    <col min="9480" max="9480" width="2.85546875" style="690" customWidth="1"/>
    <col min="9481" max="9481" width="18.5703125" style="690" customWidth="1"/>
    <col min="9482" max="9482" width="14.42578125" style="690" customWidth="1"/>
    <col min="9483" max="9483" width="13.7109375" style="690" customWidth="1"/>
    <col min="9484" max="9484" width="10.140625" style="690" customWidth="1"/>
    <col min="9485" max="9485" width="4.42578125" style="690" customWidth="1"/>
    <col min="9486" max="9486" width="24" style="690" customWidth="1"/>
    <col min="9487" max="9487" width="13.140625" style="690" customWidth="1"/>
    <col min="9488" max="9488" width="13" style="690" customWidth="1"/>
    <col min="9489" max="9489" width="10.42578125" style="690" customWidth="1"/>
    <col min="9490" max="9725" width="9.140625" style="690"/>
    <col min="9726" max="9726" width="5" style="690" customWidth="1"/>
    <col min="9727" max="9727" width="17.7109375" style="690" customWidth="1"/>
    <col min="9728" max="9728" width="13.85546875" style="690" customWidth="1"/>
    <col min="9729" max="9729" width="13.140625" style="690" customWidth="1"/>
    <col min="9730" max="9730" width="12.28515625" style="690" customWidth="1"/>
    <col min="9731" max="9731" width="3" style="690" customWidth="1"/>
    <col min="9732" max="9732" width="20.28515625" style="690" customWidth="1"/>
    <col min="9733" max="9733" width="12.5703125" style="690" customWidth="1"/>
    <col min="9734" max="9734" width="11.7109375" style="690" customWidth="1"/>
    <col min="9735" max="9735" width="9.140625" style="690"/>
    <col min="9736" max="9736" width="2.85546875" style="690" customWidth="1"/>
    <col min="9737" max="9737" width="18.5703125" style="690" customWidth="1"/>
    <col min="9738" max="9738" width="14.42578125" style="690" customWidth="1"/>
    <col min="9739" max="9739" width="13.7109375" style="690" customWidth="1"/>
    <col min="9740" max="9740" width="10.140625" style="690" customWidth="1"/>
    <col min="9741" max="9741" width="4.42578125" style="690" customWidth="1"/>
    <col min="9742" max="9742" width="24" style="690" customWidth="1"/>
    <col min="9743" max="9743" width="13.140625" style="690" customWidth="1"/>
    <col min="9744" max="9744" width="13" style="690" customWidth="1"/>
    <col min="9745" max="9745" width="10.42578125" style="690" customWidth="1"/>
    <col min="9746" max="9981" width="9.140625" style="690"/>
    <col min="9982" max="9982" width="5" style="690" customWidth="1"/>
    <col min="9983" max="9983" width="17.7109375" style="690" customWidth="1"/>
    <col min="9984" max="9984" width="13.85546875" style="690" customWidth="1"/>
    <col min="9985" max="9985" width="13.140625" style="690" customWidth="1"/>
    <col min="9986" max="9986" width="12.28515625" style="690" customWidth="1"/>
    <col min="9987" max="9987" width="3" style="690" customWidth="1"/>
    <col min="9988" max="9988" width="20.28515625" style="690" customWidth="1"/>
    <col min="9989" max="9989" width="12.5703125" style="690" customWidth="1"/>
    <col min="9990" max="9990" width="11.7109375" style="690" customWidth="1"/>
    <col min="9991" max="9991" width="9.140625" style="690"/>
    <col min="9992" max="9992" width="2.85546875" style="690" customWidth="1"/>
    <col min="9993" max="9993" width="18.5703125" style="690" customWidth="1"/>
    <col min="9994" max="9994" width="14.42578125" style="690" customWidth="1"/>
    <col min="9995" max="9995" width="13.7109375" style="690" customWidth="1"/>
    <col min="9996" max="9996" width="10.140625" style="690" customWidth="1"/>
    <col min="9997" max="9997" width="4.42578125" style="690" customWidth="1"/>
    <col min="9998" max="9998" width="24" style="690" customWidth="1"/>
    <col min="9999" max="9999" width="13.140625" style="690" customWidth="1"/>
    <col min="10000" max="10000" width="13" style="690" customWidth="1"/>
    <col min="10001" max="10001" width="10.42578125" style="690" customWidth="1"/>
    <col min="10002" max="10237" width="9.140625" style="690"/>
    <col min="10238" max="10238" width="5" style="690" customWidth="1"/>
    <col min="10239" max="10239" width="17.7109375" style="690" customWidth="1"/>
    <col min="10240" max="10240" width="13.85546875" style="690" customWidth="1"/>
    <col min="10241" max="10241" width="13.140625" style="690" customWidth="1"/>
    <col min="10242" max="10242" width="12.28515625" style="690" customWidth="1"/>
    <col min="10243" max="10243" width="3" style="690" customWidth="1"/>
    <col min="10244" max="10244" width="20.28515625" style="690" customWidth="1"/>
    <col min="10245" max="10245" width="12.5703125" style="690" customWidth="1"/>
    <col min="10246" max="10246" width="11.7109375" style="690" customWidth="1"/>
    <col min="10247" max="10247" width="9.140625" style="690"/>
    <col min="10248" max="10248" width="2.85546875" style="690" customWidth="1"/>
    <col min="10249" max="10249" width="18.5703125" style="690" customWidth="1"/>
    <col min="10250" max="10250" width="14.42578125" style="690" customWidth="1"/>
    <col min="10251" max="10251" width="13.7109375" style="690" customWidth="1"/>
    <col min="10252" max="10252" width="10.140625" style="690" customWidth="1"/>
    <col min="10253" max="10253" width="4.42578125" style="690" customWidth="1"/>
    <col min="10254" max="10254" width="24" style="690" customWidth="1"/>
    <col min="10255" max="10255" width="13.140625" style="690" customWidth="1"/>
    <col min="10256" max="10256" width="13" style="690" customWidth="1"/>
    <col min="10257" max="10257" width="10.42578125" style="690" customWidth="1"/>
    <col min="10258" max="10493" width="9.140625" style="690"/>
    <col min="10494" max="10494" width="5" style="690" customWidth="1"/>
    <col min="10495" max="10495" width="17.7109375" style="690" customWidth="1"/>
    <col min="10496" max="10496" width="13.85546875" style="690" customWidth="1"/>
    <col min="10497" max="10497" width="13.140625" style="690" customWidth="1"/>
    <col min="10498" max="10498" width="12.28515625" style="690" customWidth="1"/>
    <col min="10499" max="10499" width="3" style="690" customWidth="1"/>
    <col min="10500" max="10500" width="20.28515625" style="690" customWidth="1"/>
    <col min="10501" max="10501" width="12.5703125" style="690" customWidth="1"/>
    <col min="10502" max="10502" width="11.7109375" style="690" customWidth="1"/>
    <col min="10503" max="10503" width="9.140625" style="690"/>
    <col min="10504" max="10504" width="2.85546875" style="690" customWidth="1"/>
    <col min="10505" max="10505" width="18.5703125" style="690" customWidth="1"/>
    <col min="10506" max="10506" width="14.42578125" style="690" customWidth="1"/>
    <col min="10507" max="10507" width="13.7109375" style="690" customWidth="1"/>
    <col min="10508" max="10508" width="10.140625" style="690" customWidth="1"/>
    <col min="10509" max="10509" width="4.42578125" style="690" customWidth="1"/>
    <col min="10510" max="10510" width="24" style="690" customWidth="1"/>
    <col min="10511" max="10511" width="13.140625" style="690" customWidth="1"/>
    <col min="10512" max="10512" width="13" style="690" customWidth="1"/>
    <col min="10513" max="10513" width="10.42578125" style="690" customWidth="1"/>
    <col min="10514" max="10749" width="9.140625" style="690"/>
    <col min="10750" max="10750" width="5" style="690" customWidth="1"/>
    <col min="10751" max="10751" width="17.7109375" style="690" customWidth="1"/>
    <col min="10752" max="10752" width="13.85546875" style="690" customWidth="1"/>
    <col min="10753" max="10753" width="13.140625" style="690" customWidth="1"/>
    <col min="10754" max="10754" width="12.28515625" style="690" customWidth="1"/>
    <col min="10755" max="10755" width="3" style="690" customWidth="1"/>
    <col min="10756" max="10756" width="20.28515625" style="690" customWidth="1"/>
    <col min="10757" max="10757" width="12.5703125" style="690" customWidth="1"/>
    <col min="10758" max="10758" width="11.7109375" style="690" customWidth="1"/>
    <col min="10759" max="10759" width="9.140625" style="690"/>
    <col min="10760" max="10760" width="2.85546875" style="690" customWidth="1"/>
    <col min="10761" max="10761" width="18.5703125" style="690" customWidth="1"/>
    <col min="10762" max="10762" width="14.42578125" style="690" customWidth="1"/>
    <col min="10763" max="10763" width="13.7109375" style="690" customWidth="1"/>
    <col min="10764" max="10764" width="10.140625" style="690" customWidth="1"/>
    <col min="10765" max="10765" width="4.42578125" style="690" customWidth="1"/>
    <col min="10766" max="10766" width="24" style="690" customWidth="1"/>
    <col min="10767" max="10767" width="13.140625" style="690" customWidth="1"/>
    <col min="10768" max="10768" width="13" style="690" customWidth="1"/>
    <col min="10769" max="10769" width="10.42578125" style="690" customWidth="1"/>
    <col min="10770" max="11005" width="9.140625" style="690"/>
    <col min="11006" max="11006" width="5" style="690" customWidth="1"/>
    <col min="11007" max="11007" width="17.7109375" style="690" customWidth="1"/>
    <col min="11008" max="11008" width="13.85546875" style="690" customWidth="1"/>
    <col min="11009" max="11009" width="13.140625" style="690" customWidth="1"/>
    <col min="11010" max="11010" width="12.28515625" style="690" customWidth="1"/>
    <col min="11011" max="11011" width="3" style="690" customWidth="1"/>
    <col min="11012" max="11012" width="20.28515625" style="690" customWidth="1"/>
    <col min="11013" max="11013" width="12.5703125" style="690" customWidth="1"/>
    <col min="11014" max="11014" width="11.7109375" style="690" customWidth="1"/>
    <col min="11015" max="11015" width="9.140625" style="690"/>
    <col min="11016" max="11016" width="2.85546875" style="690" customWidth="1"/>
    <col min="11017" max="11017" width="18.5703125" style="690" customWidth="1"/>
    <col min="11018" max="11018" width="14.42578125" style="690" customWidth="1"/>
    <col min="11019" max="11019" width="13.7109375" style="690" customWidth="1"/>
    <col min="11020" max="11020" width="10.140625" style="690" customWidth="1"/>
    <col min="11021" max="11021" width="4.42578125" style="690" customWidth="1"/>
    <col min="11022" max="11022" width="24" style="690" customWidth="1"/>
    <col min="11023" max="11023" width="13.140625" style="690" customWidth="1"/>
    <col min="11024" max="11024" width="13" style="690" customWidth="1"/>
    <col min="11025" max="11025" width="10.42578125" style="690" customWidth="1"/>
    <col min="11026" max="11261" width="9.140625" style="690"/>
    <col min="11262" max="11262" width="5" style="690" customWidth="1"/>
    <col min="11263" max="11263" width="17.7109375" style="690" customWidth="1"/>
    <col min="11264" max="11264" width="13.85546875" style="690" customWidth="1"/>
    <col min="11265" max="11265" width="13.140625" style="690" customWidth="1"/>
    <col min="11266" max="11266" width="12.28515625" style="690" customWidth="1"/>
    <col min="11267" max="11267" width="3" style="690" customWidth="1"/>
    <col min="11268" max="11268" width="20.28515625" style="690" customWidth="1"/>
    <col min="11269" max="11269" width="12.5703125" style="690" customWidth="1"/>
    <col min="11270" max="11270" width="11.7109375" style="690" customWidth="1"/>
    <col min="11271" max="11271" width="9.140625" style="690"/>
    <col min="11272" max="11272" width="2.85546875" style="690" customWidth="1"/>
    <col min="11273" max="11273" width="18.5703125" style="690" customWidth="1"/>
    <col min="11274" max="11274" width="14.42578125" style="690" customWidth="1"/>
    <col min="11275" max="11275" width="13.7109375" style="690" customWidth="1"/>
    <col min="11276" max="11276" width="10.140625" style="690" customWidth="1"/>
    <col min="11277" max="11277" width="4.42578125" style="690" customWidth="1"/>
    <col min="11278" max="11278" width="24" style="690" customWidth="1"/>
    <col min="11279" max="11279" width="13.140625" style="690" customWidth="1"/>
    <col min="11280" max="11280" width="13" style="690" customWidth="1"/>
    <col min="11281" max="11281" width="10.42578125" style="690" customWidth="1"/>
    <col min="11282" max="11517" width="9.140625" style="690"/>
    <col min="11518" max="11518" width="5" style="690" customWidth="1"/>
    <col min="11519" max="11519" width="17.7109375" style="690" customWidth="1"/>
    <col min="11520" max="11520" width="13.85546875" style="690" customWidth="1"/>
    <col min="11521" max="11521" width="13.140625" style="690" customWidth="1"/>
    <col min="11522" max="11522" width="12.28515625" style="690" customWidth="1"/>
    <col min="11523" max="11523" width="3" style="690" customWidth="1"/>
    <col min="11524" max="11524" width="20.28515625" style="690" customWidth="1"/>
    <col min="11525" max="11525" width="12.5703125" style="690" customWidth="1"/>
    <col min="11526" max="11526" width="11.7109375" style="690" customWidth="1"/>
    <col min="11527" max="11527" width="9.140625" style="690"/>
    <col min="11528" max="11528" width="2.85546875" style="690" customWidth="1"/>
    <col min="11529" max="11529" width="18.5703125" style="690" customWidth="1"/>
    <col min="11530" max="11530" width="14.42578125" style="690" customWidth="1"/>
    <col min="11531" max="11531" width="13.7109375" style="690" customWidth="1"/>
    <col min="11532" max="11532" width="10.140625" style="690" customWidth="1"/>
    <col min="11533" max="11533" width="4.42578125" style="690" customWidth="1"/>
    <col min="11534" max="11534" width="24" style="690" customWidth="1"/>
    <col min="11535" max="11535" width="13.140625" style="690" customWidth="1"/>
    <col min="11536" max="11536" width="13" style="690" customWidth="1"/>
    <col min="11537" max="11537" width="10.42578125" style="690" customWidth="1"/>
    <col min="11538" max="11773" width="9.140625" style="690"/>
    <col min="11774" max="11774" width="5" style="690" customWidth="1"/>
    <col min="11775" max="11775" width="17.7109375" style="690" customWidth="1"/>
    <col min="11776" max="11776" width="13.85546875" style="690" customWidth="1"/>
    <col min="11777" max="11777" width="13.140625" style="690" customWidth="1"/>
    <col min="11778" max="11778" width="12.28515625" style="690" customWidth="1"/>
    <col min="11779" max="11779" width="3" style="690" customWidth="1"/>
    <col min="11780" max="11780" width="20.28515625" style="690" customWidth="1"/>
    <col min="11781" max="11781" width="12.5703125" style="690" customWidth="1"/>
    <col min="11782" max="11782" width="11.7109375" style="690" customWidth="1"/>
    <col min="11783" max="11783" width="9.140625" style="690"/>
    <col min="11784" max="11784" width="2.85546875" style="690" customWidth="1"/>
    <col min="11785" max="11785" width="18.5703125" style="690" customWidth="1"/>
    <col min="11786" max="11786" width="14.42578125" style="690" customWidth="1"/>
    <col min="11787" max="11787" width="13.7109375" style="690" customWidth="1"/>
    <col min="11788" max="11788" width="10.140625" style="690" customWidth="1"/>
    <col min="11789" max="11789" width="4.42578125" style="690" customWidth="1"/>
    <col min="11790" max="11790" width="24" style="690" customWidth="1"/>
    <col min="11791" max="11791" width="13.140625" style="690" customWidth="1"/>
    <col min="11792" max="11792" width="13" style="690" customWidth="1"/>
    <col min="11793" max="11793" width="10.42578125" style="690" customWidth="1"/>
    <col min="11794" max="12029" width="9.140625" style="690"/>
    <col min="12030" max="12030" width="5" style="690" customWidth="1"/>
    <col min="12031" max="12031" width="17.7109375" style="690" customWidth="1"/>
    <col min="12032" max="12032" width="13.85546875" style="690" customWidth="1"/>
    <col min="12033" max="12033" width="13.140625" style="690" customWidth="1"/>
    <col min="12034" max="12034" width="12.28515625" style="690" customWidth="1"/>
    <col min="12035" max="12035" width="3" style="690" customWidth="1"/>
    <col min="12036" max="12036" width="20.28515625" style="690" customWidth="1"/>
    <col min="12037" max="12037" width="12.5703125" style="690" customWidth="1"/>
    <col min="12038" max="12038" width="11.7109375" style="690" customWidth="1"/>
    <col min="12039" max="12039" width="9.140625" style="690"/>
    <col min="12040" max="12040" width="2.85546875" style="690" customWidth="1"/>
    <col min="12041" max="12041" width="18.5703125" style="690" customWidth="1"/>
    <col min="12042" max="12042" width="14.42578125" style="690" customWidth="1"/>
    <col min="12043" max="12043" width="13.7109375" style="690" customWidth="1"/>
    <col min="12044" max="12044" width="10.140625" style="690" customWidth="1"/>
    <col min="12045" max="12045" width="4.42578125" style="690" customWidth="1"/>
    <col min="12046" max="12046" width="24" style="690" customWidth="1"/>
    <col min="12047" max="12047" width="13.140625" style="690" customWidth="1"/>
    <col min="12048" max="12048" width="13" style="690" customWidth="1"/>
    <col min="12049" max="12049" width="10.42578125" style="690" customWidth="1"/>
    <col min="12050" max="12285" width="9.140625" style="690"/>
    <col min="12286" max="12286" width="5" style="690" customWidth="1"/>
    <col min="12287" max="12287" width="17.7109375" style="690" customWidth="1"/>
    <col min="12288" max="12288" width="13.85546875" style="690" customWidth="1"/>
    <col min="12289" max="12289" width="13.140625" style="690" customWidth="1"/>
    <col min="12290" max="12290" width="12.28515625" style="690" customWidth="1"/>
    <col min="12291" max="12291" width="3" style="690" customWidth="1"/>
    <col min="12292" max="12292" width="20.28515625" style="690" customWidth="1"/>
    <col min="12293" max="12293" width="12.5703125" style="690" customWidth="1"/>
    <col min="12294" max="12294" width="11.7109375" style="690" customWidth="1"/>
    <col min="12295" max="12295" width="9.140625" style="690"/>
    <col min="12296" max="12296" width="2.85546875" style="690" customWidth="1"/>
    <col min="12297" max="12297" width="18.5703125" style="690" customWidth="1"/>
    <col min="12298" max="12298" width="14.42578125" style="690" customWidth="1"/>
    <col min="12299" max="12299" width="13.7109375" style="690" customWidth="1"/>
    <col min="12300" max="12300" width="10.140625" style="690" customWidth="1"/>
    <col min="12301" max="12301" width="4.42578125" style="690" customWidth="1"/>
    <col min="12302" max="12302" width="24" style="690" customWidth="1"/>
    <col min="12303" max="12303" width="13.140625" style="690" customWidth="1"/>
    <col min="12304" max="12304" width="13" style="690" customWidth="1"/>
    <col min="12305" max="12305" width="10.42578125" style="690" customWidth="1"/>
    <col min="12306" max="12541" width="9.140625" style="690"/>
    <col min="12542" max="12542" width="5" style="690" customWidth="1"/>
    <col min="12543" max="12543" width="17.7109375" style="690" customWidth="1"/>
    <col min="12544" max="12544" width="13.85546875" style="690" customWidth="1"/>
    <col min="12545" max="12545" width="13.140625" style="690" customWidth="1"/>
    <col min="12546" max="12546" width="12.28515625" style="690" customWidth="1"/>
    <col min="12547" max="12547" width="3" style="690" customWidth="1"/>
    <col min="12548" max="12548" width="20.28515625" style="690" customWidth="1"/>
    <col min="12549" max="12549" width="12.5703125" style="690" customWidth="1"/>
    <col min="12550" max="12550" width="11.7109375" style="690" customWidth="1"/>
    <col min="12551" max="12551" width="9.140625" style="690"/>
    <col min="12552" max="12552" width="2.85546875" style="690" customWidth="1"/>
    <col min="12553" max="12553" width="18.5703125" style="690" customWidth="1"/>
    <col min="12554" max="12554" width="14.42578125" style="690" customWidth="1"/>
    <col min="12555" max="12555" width="13.7109375" style="690" customWidth="1"/>
    <col min="12556" max="12556" width="10.140625" style="690" customWidth="1"/>
    <col min="12557" max="12557" width="4.42578125" style="690" customWidth="1"/>
    <col min="12558" max="12558" width="24" style="690" customWidth="1"/>
    <col min="12559" max="12559" width="13.140625" style="690" customWidth="1"/>
    <col min="12560" max="12560" width="13" style="690" customWidth="1"/>
    <col min="12561" max="12561" width="10.42578125" style="690" customWidth="1"/>
    <col min="12562" max="12797" width="9.140625" style="690"/>
    <col min="12798" max="12798" width="5" style="690" customWidth="1"/>
    <col min="12799" max="12799" width="17.7109375" style="690" customWidth="1"/>
    <col min="12800" max="12800" width="13.85546875" style="690" customWidth="1"/>
    <col min="12801" max="12801" width="13.140625" style="690" customWidth="1"/>
    <col min="12802" max="12802" width="12.28515625" style="690" customWidth="1"/>
    <col min="12803" max="12803" width="3" style="690" customWidth="1"/>
    <col min="12804" max="12804" width="20.28515625" style="690" customWidth="1"/>
    <col min="12805" max="12805" width="12.5703125" style="690" customWidth="1"/>
    <col min="12806" max="12806" width="11.7109375" style="690" customWidth="1"/>
    <col min="12807" max="12807" width="9.140625" style="690"/>
    <col min="12808" max="12808" width="2.85546875" style="690" customWidth="1"/>
    <col min="12809" max="12809" width="18.5703125" style="690" customWidth="1"/>
    <col min="12810" max="12810" width="14.42578125" style="690" customWidth="1"/>
    <col min="12811" max="12811" width="13.7109375" style="690" customWidth="1"/>
    <col min="12812" max="12812" width="10.140625" style="690" customWidth="1"/>
    <col min="12813" max="12813" width="4.42578125" style="690" customWidth="1"/>
    <col min="12814" max="12814" width="24" style="690" customWidth="1"/>
    <col min="12815" max="12815" width="13.140625" style="690" customWidth="1"/>
    <col min="12816" max="12816" width="13" style="690" customWidth="1"/>
    <col min="12817" max="12817" width="10.42578125" style="690" customWidth="1"/>
    <col min="12818" max="13053" width="9.140625" style="690"/>
    <col min="13054" max="13054" width="5" style="690" customWidth="1"/>
    <col min="13055" max="13055" width="17.7109375" style="690" customWidth="1"/>
    <col min="13056" max="13056" width="13.85546875" style="690" customWidth="1"/>
    <col min="13057" max="13057" width="13.140625" style="690" customWidth="1"/>
    <col min="13058" max="13058" width="12.28515625" style="690" customWidth="1"/>
    <col min="13059" max="13059" width="3" style="690" customWidth="1"/>
    <col min="13060" max="13060" width="20.28515625" style="690" customWidth="1"/>
    <col min="13061" max="13061" width="12.5703125" style="690" customWidth="1"/>
    <col min="13062" max="13062" width="11.7109375" style="690" customWidth="1"/>
    <col min="13063" max="13063" width="9.140625" style="690"/>
    <col min="13064" max="13064" width="2.85546875" style="690" customWidth="1"/>
    <col min="13065" max="13065" width="18.5703125" style="690" customWidth="1"/>
    <col min="13066" max="13066" width="14.42578125" style="690" customWidth="1"/>
    <col min="13067" max="13067" width="13.7109375" style="690" customWidth="1"/>
    <col min="13068" max="13068" width="10.140625" style="690" customWidth="1"/>
    <col min="13069" max="13069" width="4.42578125" style="690" customWidth="1"/>
    <col min="13070" max="13070" width="24" style="690" customWidth="1"/>
    <col min="13071" max="13071" width="13.140625" style="690" customWidth="1"/>
    <col min="13072" max="13072" width="13" style="690" customWidth="1"/>
    <col min="13073" max="13073" width="10.42578125" style="690" customWidth="1"/>
    <col min="13074" max="13309" width="9.140625" style="690"/>
    <col min="13310" max="13310" width="5" style="690" customWidth="1"/>
    <col min="13311" max="13311" width="17.7109375" style="690" customWidth="1"/>
    <col min="13312" max="13312" width="13.85546875" style="690" customWidth="1"/>
    <col min="13313" max="13313" width="13.140625" style="690" customWidth="1"/>
    <col min="13314" max="13314" width="12.28515625" style="690" customWidth="1"/>
    <col min="13315" max="13315" width="3" style="690" customWidth="1"/>
    <col min="13316" max="13316" width="20.28515625" style="690" customWidth="1"/>
    <col min="13317" max="13317" width="12.5703125" style="690" customWidth="1"/>
    <col min="13318" max="13318" width="11.7109375" style="690" customWidth="1"/>
    <col min="13319" max="13319" width="9.140625" style="690"/>
    <col min="13320" max="13320" width="2.85546875" style="690" customWidth="1"/>
    <col min="13321" max="13321" width="18.5703125" style="690" customWidth="1"/>
    <col min="13322" max="13322" width="14.42578125" style="690" customWidth="1"/>
    <col min="13323" max="13323" width="13.7109375" style="690" customWidth="1"/>
    <col min="13324" max="13324" width="10.140625" style="690" customWidth="1"/>
    <col min="13325" max="13325" width="4.42578125" style="690" customWidth="1"/>
    <col min="13326" max="13326" width="24" style="690" customWidth="1"/>
    <col min="13327" max="13327" width="13.140625" style="690" customWidth="1"/>
    <col min="13328" max="13328" width="13" style="690" customWidth="1"/>
    <col min="13329" max="13329" width="10.42578125" style="690" customWidth="1"/>
    <col min="13330" max="13565" width="9.140625" style="690"/>
    <col min="13566" max="13566" width="5" style="690" customWidth="1"/>
    <col min="13567" max="13567" width="17.7109375" style="690" customWidth="1"/>
    <col min="13568" max="13568" width="13.85546875" style="690" customWidth="1"/>
    <col min="13569" max="13569" width="13.140625" style="690" customWidth="1"/>
    <col min="13570" max="13570" width="12.28515625" style="690" customWidth="1"/>
    <col min="13571" max="13571" width="3" style="690" customWidth="1"/>
    <col min="13572" max="13572" width="20.28515625" style="690" customWidth="1"/>
    <col min="13573" max="13573" width="12.5703125" style="690" customWidth="1"/>
    <col min="13574" max="13574" width="11.7109375" style="690" customWidth="1"/>
    <col min="13575" max="13575" width="9.140625" style="690"/>
    <col min="13576" max="13576" width="2.85546875" style="690" customWidth="1"/>
    <col min="13577" max="13577" width="18.5703125" style="690" customWidth="1"/>
    <col min="13578" max="13578" width="14.42578125" style="690" customWidth="1"/>
    <col min="13579" max="13579" width="13.7109375" style="690" customWidth="1"/>
    <col min="13580" max="13580" width="10.140625" style="690" customWidth="1"/>
    <col min="13581" max="13581" width="4.42578125" style="690" customWidth="1"/>
    <col min="13582" max="13582" width="24" style="690" customWidth="1"/>
    <col min="13583" max="13583" width="13.140625" style="690" customWidth="1"/>
    <col min="13584" max="13584" width="13" style="690" customWidth="1"/>
    <col min="13585" max="13585" width="10.42578125" style="690" customWidth="1"/>
    <col min="13586" max="13821" width="9.140625" style="690"/>
    <col min="13822" max="13822" width="5" style="690" customWidth="1"/>
    <col min="13823" max="13823" width="17.7109375" style="690" customWidth="1"/>
    <col min="13824" max="13824" width="13.85546875" style="690" customWidth="1"/>
    <col min="13825" max="13825" width="13.140625" style="690" customWidth="1"/>
    <col min="13826" max="13826" width="12.28515625" style="690" customWidth="1"/>
    <col min="13827" max="13827" width="3" style="690" customWidth="1"/>
    <col min="13828" max="13828" width="20.28515625" style="690" customWidth="1"/>
    <col min="13829" max="13829" width="12.5703125" style="690" customWidth="1"/>
    <col min="13830" max="13830" width="11.7109375" style="690" customWidth="1"/>
    <col min="13831" max="13831" width="9.140625" style="690"/>
    <col min="13832" max="13832" width="2.85546875" style="690" customWidth="1"/>
    <col min="13833" max="13833" width="18.5703125" style="690" customWidth="1"/>
    <col min="13834" max="13834" width="14.42578125" style="690" customWidth="1"/>
    <col min="13835" max="13835" width="13.7109375" style="690" customWidth="1"/>
    <col min="13836" max="13836" width="10.140625" style="690" customWidth="1"/>
    <col min="13837" max="13837" width="4.42578125" style="690" customWidth="1"/>
    <col min="13838" max="13838" width="24" style="690" customWidth="1"/>
    <col min="13839" max="13839" width="13.140625" style="690" customWidth="1"/>
    <col min="13840" max="13840" width="13" style="690" customWidth="1"/>
    <col min="13841" max="13841" width="10.42578125" style="690" customWidth="1"/>
    <col min="13842" max="14077" width="9.140625" style="690"/>
    <col min="14078" max="14078" width="5" style="690" customWidth="1"/>
    <col min="14079" max="14079" width="17.7109375" style="690" customWidth="1"/>
    <col min="14080" max="14080" width="13.85546875" style="690" customWidth="1"/>
    <col min="14081" max="14081" width="13.140625" style="690" customWidth="1"/>
    <col min="14082" max="14082" width="12.28515625" style="690" customWidth="1"/>
    <col min="14083" max="14083" width="3" style="690" customWidth="1"/>
    <col min="14084" max="14084" width="20.28515625" style="690" customWidth="1"/>
    <col min="14085" max="14085" width="12.5703125" style="690" customWidth="1"/>
    <col min="14086" max="14086" width="11.7109375" style="690" customWidth="1"/>
    <col min="14087" max="14087" width="9.140625" style="690"/>
    <col min="14088" max="14088" width="2.85546875" style="690" customWidth="1"/>
    <col min="14089" max="14089" width="18.5703125" style="690" customWidth="1"/>
    <col min="14090" max="14090" width="14.42578125" style="690" customWidth="1"/>
    <col min="14091" max="14091" width="13.7109375" style="690" customWidth="1"/>
    <col min="14092" max="14092" width="10.140625" style="690" customWidth="1"/>
    <col min="14093" max="14093" width="4.42578125" style="690" customWidth="1"/>
    <col min="14094" max="14094" width="24" style="690" customWidth="1"/>
    <col min="14095" max="14095" width="13.140625" style="690" customWidth="1"/>
    <col min="14096" max="14096" width="13" style="690" customWidth="1"/>
    <col min="14097" max="14097" width="10.42578125" style="690" customWidth="1"/>
    <col min="14098" max="14333" width="9.140625" style="690"/>
    <col min="14334" max="14334" width="5" style="690" customWidth="1"/>
    <col min="14335" max="14335" width="17.7109375" style="690" customWidth="1"/>
    <col min="14336" max="14336" width="13.85546875" style="690" customWidth="1"/>
    <col min="14337" max="14337" width="13.140625" style="690" customWidth="1"/>
    <col min="14338" max="14338" width="12.28515625" style="690" customWidth="1"/>
    <col min="14339" max="14339" width="3" style="690" customWidth="1"/>
    <col min="14340" max="14340" width="20.28515625" style="690" customWidth="1"/>
    <col min="14341" max="14341" width="12.5703125" style="690" customWidth="1"/>
    <col min="14342" max="14342" width="11.7109375" style="690" customWidth="1"/>
    <col min="14343" max="14343" width="9.140625" style="690"/>
    <col min="14344" max="14344" width="2.85546875" style="690" customWidth="1"/>
    <col min="14345" max="14345" width="18.5703125" style="690" customWidth="1"/>
    <col min="14346" max="14346" width="14.42578125" style="690" customWidth="1"/>
    <col min="14347" max="14347" width="13.7109375" style="690" customWidth="1"/>
    <col min="14348" max="14348" width="10.140625" style="690" customWidth="1"/>
    <col min="14349" max="14349" width="4.42578125" style="690" customWidth="1"/>
    <col min="14350" max="14350" width="24" style="690" customWidth="1"/>
    <col min="14351" max="14351" width="13.140625" style="690" customWidth="1"/>
    <col min="14352" max="14352" width="13" style="690" customWidth="1"/>
    <col min="14353" max="14353" width="10.42578125" style="690" customWidth="1"/>
    <col min="14354" max="14589" width="9.140625" style="690"/>
    <col min="14590" max="14590" width="5" style="690" customWidth="1"/>
    <col min="14591" max="14591" width="17.7109375" style="690" customWidth="1"/>
    <col min="14592" max="14592" width="13.85546875" style="690" customWidth="1"/>
    <col min="14593" max="14593" width="13.140625" style="690" customWidth="1"/>
    <col min="14594" max="14594" width="12.28515625" style="690" customWidth="1"/>
    <col min="14595" max="14595" width="3" style="690" customWidth="1"/>
    <col min="14596" max="14596" width="20.28515625" style="690" customWidth="1"/>
    <col min="14597" max="14597" width="12.5703125" style="690" customWidth="1"/>
    <col min="14598" max="14598" width="11.7109375" style="690" customWidth="1"/>
    <col min="14599" max="14599" width="9.140625" style="690"/>
    <col min="14600" max="14600" width="2.85546875" style="690" customWidth="1"/>
    <col min="14601" max="14601" width="18.5703125" style="690" customWidth="1"/>
    <col min="14602" max="14602" width="14.42578125" style="690" customWidth="1"/>
    <col min="14603" max="14603" width="13.7109375" style="690" customWidth="1"/>
    <col min="14604" max="14604" width="10.140625" style="690" customWidth="1"/>
    <col min="14605" max="14605" width="4.42578125" style="690" customWidth="1"/>
    <col min="14606" max="14606" width="24" style="690" customWidth="1"/>
    <col min="14607" max="14607" width="13.140625" style="690" customWidth="1"/>
    <col min="14608" max="14608" width="13" style="690" customWidth="1"/>
    <col min="14609" max="14609" width="10.42578125" style="690" customWidth="1"/>
    <col min="14610" max="14845" width="9.140625" style="690"/>
    <col min="14846" max="14846" width="5" style="690" customWidth="1"/>
    <col min="14847" max="14847" width="17.7109375" style="690" customWidth="1"/>
    <col min="14848" max="14848" width="13.85546875" style="690" customWidth="1"/>
    <col min="14849" max="14849" width="13.140625" style="690" customWidth="1"/>
    <col min="14850" max="14850" width="12.28515625" style="690" customWidth="1"/>
    <col min="14851" max="14851" width="3" style="690" customWidth="1"/>
    <col min="14852" max="14852" width="20.28515625" style="690" customWidth="1"/>
    <col min="14853" max="14853" width="12.5703125" style="690" customWidth="1"/>
    <col min="14854" max="14854" width="11.7109375" style="690" customWidth="1"/>
    <col min="14855" max="14855" width="9.140625" style="690"/>
    <col min="14856" max="14856" width="2.85546875" style="690" customWidth="1"/>
    <col min="14857" max="14857" width="18.5703125" style="690" customWidth="1"/>
    <col min="14858" max="14858" width="14.42578125" style="690" customWidth="1"/>
    <col min="14859" max="14859" width="13.7109375" style="690" customWidth="1"/>
    <col min="14860" max="14860" width="10.140625" style="690" customWidth="1"/>
    <col min="14861" max="14861" width="4.42578125" style="690" customWidth="1"/>
    <col min="14862" max="14862" width="24" style="690" customWidth="1"/>
    <col min="14863" max="14863" width="13.140625" style="690" customWidth="1"/>
    <col min="14864" max="14864" width="13" style="690" customWidth="1"/>
    <col min="14865" max="14865" width="10.42578125" style="690" customWidth="1"/>
    <col min="14866" max="15101" width="9.140625" style="690"/>
    <col min="15102" max="15102" width="5" style="690" customWidth="1"/>
    <col min="15103" max="15103" width="17.7109375" style="690" customWidth="1"/>
    <col min="15104" max="15104" width="13.85546875" style="690" customWidth="1"/>
    <col min="15105" max="15105" width="13.140625" style="690" customWidth="1"/>
    <col min="15106" max="15106" width="12.28515625" style="690" customWidth="1"/>
    <col min="15107" max="15107" width="3" style="690" customWidth="1"/>
    <col min="15108" max="15108" width="20.28515625" style="690" customWidth="1"/>
    <col min="15109" max="15109" width="12.5703125" style="690" customWidth="1"/>
    <col min="15110" max="15110" width="11.7109375" style="690" customWidth="1"/>
    <col min="15111" max="15111" width="9.140625" style="690"/>
    <col min="15112" max="15112" width="2.85546875" style="690" customWidth="1"/>
    <col min="15113" max="15113" width="18.5703125" style="690" customWidth="1"/>
    <col min="15114" max="15114" width="14.42578125" style="690" customWidth="1"/>
    <col min="15115" max="15115" width="13.7109375" style="690" customWidth="1"/>
    <col min="15116" max="15116" width="10.140625" style="690" customWidth="1"/>
    <col min="15117" max="15117" width="4.42578125" style="690" customWidth="1"/>
    <col min="15118" max="15118" width="24" style="690" customWidth="1"/>
    <col min="15119" max="15119" width="13.140625" style="690" customWidth="1"/>
    <col min="15120" max="15120" width="13" style="690" customWidth="1"/>
    <col min="15121" max="15121" width="10.42578125" style="690" customWidth="1"/>
    <col min="15122" max="15357" width="9.140625" style="690"/>
    <col min="15358" max="15358" width="5" style="690" customWidth="1"/>
    <col min="15359" max="15359" width="17.7109375" style="690" customWidth="1"/>
    <col min="15360" max="15360" width="13.85546875" style="690" customWidth="1"/>
    <col min="15361" max="15361" width="13.140625" style="690" customWidth="1"/>
    <col min="15362" max="15362" width="12.28515625" style="690" customWidth="1"/>
    <col min="15363" max="15363" width="3" style="690" customWidth="1"/>
    <col min="15364" max="15364" width="20.28515625" style="690" customWidth="1"/>
    <col min="15365" max="15365" width="12.5703125" style="690" customWidth="1"/>
    <col min="15366" max="15366" width="11.7109375" style="690" customWidth="1"/>
    <col min="15367" max="15367" width="9.140625" style="690"/>
    <col min="15368" max="15368" width="2.85546875" style="690" customWidth="1"/>
    <col min="15369" max="15369" width="18.5703125" style="690" customWidth="1"/>
    <col min="15370" max="15370" width="14.42578125" style="690" customWidth="1"/>
    <col min="15371" max="15371" width="13.7109375" style="690" customWidth="1"/>
    <col min="15372" max="15372" width="10.140625" style="690" customWidth="1"/>
    <col min="15373" max="15373" width="4.42578125" style="690" customWidth="1"/>
    <col min="15374" max="15374" width="24" style="690" customWidth="1"/>
    <col min="15375" max="15375" width="13.140625" style="690" customWidth="1"/>
    <col min="15376" max="15376" width="13" style="690" customWidth="1"/>
    <col min="15377" max="15377" width="10.42578125" style="690" customWidth="1"/>
    <col min="15378" max="15613" width="9.140625" style="690"/>
    <col min="15614" max="15614" width="5" style="690" customWidth="1"/>
    <col min="15615" max="15615" width="17.7109375" style="690" customWidth="1"/>
    <col min="15616" max="15616" width="13.85546875" style="690" customWidth="1"/>
    <col min="15617" max="15617" width="13.140625" style="690" customWidth="1"/>
    <col min="15618" max="15618" width="12.28515625" style="690" customWidth="1"/>
    <col min="15619" max="15619" width="3" style="690" customWidth="1"/>
    <col min="15620" max="15620" width="20.28515625" style="690" customWidth="1"/>
    <col min="15621" max="15621" width="12.5703125" style="690" customWidth="1"/>
    <col min="15622" max="15622" width="11.7109375" style="690" customWidth="1"/>
    <col min="15623" max="15623" width="9.140625" style="690"/>
    <col min="15624" max="15624" width="2.85546875" style="690" customWidth="1"/>
    <col min="15625" max="15625" width="18.5703125" style="690" customWidth="1"/>
    <col min="15626" max="15626" width="14.42578125" style="690" customWidth="1"/>
    <col min="15627" max="15627" width="13.7109375" style="690" customWidth="1"/>
    <col min="15628" max="15628" width="10.140625" style="690" customWidth="1"/>
    <col min="15629" max="15629" width="4.42578125" style="690" customWidth="1"/>
    <col min="15630" max="15630" width="24" style="690" customWidth="1"/>
    <col min="15631" max="15631" width="13.140625" style="690" customWidth="1"/>
    <col min="15632" max="15632" width="13" style="690" customWidth="1"/>
    <col min="15633" max="15633" width="10.42578125" style="690" customWidth="1"/>
    <col min="15634" max="15869" width="9.140625" style="690"/>
    <col min="15870" max="15870" width="5" style="690" customWidth="1"/>
    <col min="15871" max="15871" width="17.7109375" style="690" customWidth="1"/>
    <col min="15872" max="15872" width="13.85546875" style="690" customWidth="1"/>
    <col min="15873" max="15873" width="13.140625" style="690" customWidth="1"/>
    <col min="15874" max="15874" width="12.28515625" style="690" customWidth="1"/>
    <col min="15875" max="15875" width="3" style="690" customWidth="1"/>
    <col min="15876" max="15876" width="20.28515625" style="690" customWidth="1"/>
    <col min="15877" max="15877" width="12.5703125" style="690" customWidth="1"/>
    <col min="15878" max="15878" width="11.7109375" style="690" customWidth="1"/>
    <col min="15879" max="15879" width="9.140625" style="690"/>
    <col min="15880" max="15880" width="2.85546875" style="690" customWidth="1"/>
    <col min="15881" max="15881" width="18.5703125" style="690" customWidth="1"/>
    <col min="15882" max="15882" width="14.42578125" style="690" customWidth="1"/>
    <col min="15883" max="15883" width="13.7109375" style="690" customWidth="1"/>
    <col min="15884" max="15884" width="10.140625" style="690" customWidth="1"/>
    <col min="15885" max="15885" width="4.42578125" style="690" customWidth="1"/>
    <col min="15886" max="15886" width="24" style="690" customWidth="1"/>
    <col min="15887" max="15887" width="13.140625" style="690" customWidth="1"/>
    <col min="15888" max="15888" width="13" style="690" customWidth="1"/>
    <col min="15889" max="15889" width="10.42578125" style="690" customWidth="1"/>
    <col min="15890" max="16125" width="9.140625" style="690"/>
    <col min="16126" max="16126" width="5" style="690" customWidth="1"/>
    <col min="16127" max="16127" width="17.7109375" style="690" customWidth="1"/>
    <col min="16128" max="16128" width="13.85546875" style="690" customWidth="1"/>
    <col min="16129" max="16129" width="13.140625" style="690" customWidth="1"/>
    <col min="16130" max="16130" width="12.28515625" style="690" customWidth="1"/>
    <col min="16131" max="16131" width="3" style="690" customWidth="1"/>
    <col min="16132" max="16132" width="20.28515625" style="690" customWidth="1"/>
    <col min="16133" max="16133" width="12.5703125" style="690" customWidth="1"/>
    <col min="16134" max="16134" width="11.7109375" style="690" customWidth="1"/>
    <col min="16135" max="16135" width="9.140625" style="690"/>
    <col min="16136" max="16136" width="2.85546875" style="690" customWidth="1"/>
    <col min="16137" max="16137" width="18.5703125" style="690" customWidth="1"/>
    <col min="16138" max="16138" width="14.42578125" style="690" customWidth="1"/>
    <col min="16139" max="16139" width="13.7109375" style="690" customWidth="1"/>
    <col min="16140" max="16140" width="10.140625" style="690" customWidth="1"/>
    <col min="16141" max="16141" width="4.42578125" style="690" customWidth="1"/>
    <col min="16142" max="16142" width="24" style="690" customWidth="1"/>
    <col min="16143" max="16143" width="13.140625" style="690" customWidth="1"/>
    <col min="16144" max="16144" width="13" style="690" customWidth="1"/>
    <col min="16145" max="16145" width="10.42578125" style="690" customWidth="1"/>
    <col min="16146" max="16384" width="9.140625" style="690"/>
  </cols>
  <sheetData>
    <row r="1" spans="2:25" ht="18.75">
      <c r="B1" s="605" t="s">
        <v>307</v>
      </c>
    </row>
    <row r="2" spans="2:25" ht="28.5" customHeight="1">
      <c r="B2" s="1240" t="s">
        <v>377</v>
      </c>
      <c r="C2" s="1240"/>
      <c r="D2" s="1240"/>
      <c r="E2" s="1240"/>
      <c r="F2" s="1240"/>
      <c r="G2" s="1240"/>
      <c r="H2" s="1240"/>
      <c r="I2" s="1240"/>
      <c r="J2" s="1240"/>
      <c r="K2" s="1240"/>
      <c r="L2" s="1240"/>
      <c r="M2" s="1240"/>
      <c r="N2" s="1240"/>
      <c r="O2" s="1240"/>
      <c r="P2" s="1240"/>
      <c r="Q2" s="1240"/>
      <c r="R2" s="1240"/>
      <c r="S2" s="1240"/>
      <c r="T2" s="1240"/>
      <c r="U2" s="1240"/>
      <c r="V2" s="1240"/>
      <c r="W2" s="1240"/>
      <c r="X2" s="1240"/>
      <c r="Y2" s="1240"/>
    </row>
    <row r="3" spans="2:25" ht="15.75" customHeight="1">
      <c r="B3" s="1241" t="s">
        <v>378</v>
      </c>
      <c r="C3" s="1241"/>
      <c r="D3" s="1241"/>
      <c r="E3" s="1241"/>
      <c r="F3" s="1241"/>
      <c r="G3" s="1241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42" t="s">
        <v>182</v>
      </c>
      <c r="D5" s="1242"/>
      <c r="E5" s="610"/>
      <c r="F5" s="610"/>
      <c r="G5" s="609" t="s">
        <v>183</v>
      </c>
      <c r="H5" s="611" t="s">
        <v>184</v>
      </c>
      <c r="I5" s="1015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80" t="s">
        <v>192</v>
      </c>
      <c r="G6" s="614" t="s">
        <v>189</v>
      </c>
      <c r="H6" s="615" t="s">
        <v>190</v>
      </c>
      <c r="I6" s="1016" t="s">
        <v>191</v>
      </c>
      <c r="J6" s="652" t="s">
        <v>192</v>
      </c>
      <c r="L6" s="614" t="s">
        <v>189</v>
      </c>
      <c r="M6" s="615" t="s">
        <v>190</v>
      </c>
      <c r="N6" s="616" t="s">
        <v>193</v>
      </c>
      <c r="O6" s="652" t="s">
        <v>192</v>
      </c>
      <c r="Q6" s="618" t="s">
        <v>189</v>
      </c>
      <c r="R6" s="619" t="s">
        <v>190</v>
      </c>
      <c r="S6" s="620" t="s">
        <v>193</v>
      </c>
      <c r="T6" s="680" t="s">
        <v>192</v>
      </c>
    </row>
    <row r="7" spans="2:25" ht="15.75">
      <c r="B7" s="786" t="s">
        <v>206</v>
      </c>
      <c r="C7" s="621">
        <v>3246.1869999999999</v>
      </c>
      <c r="D7" s="621">
        <v>2102</v>
      </c>
      <c r="E7" s="933">
        <v>2.3934631106444724</v>
      </c>
      <c r="G7" s="624" t="s">
        <v>196</v>
      </c>
      <c r="H7" s="625">
        <v>629.54100000000005</v>
      </c>
      <c r="I7" s="625">
        <v>2961</v>
      </c>
      <c r="J7" s="909">
        <v>2.982673666057063</v>
      </c>
      <c r="L7" s="786" t="s">
        <v>194</v>
      </c>
      <c r="M7" s="621">
        <v>121511.59</v>
      </c>
      <c r="N7" s="621">
        <v>32277.776000000002</v>
      </c>
      <c r="O7" s="771">
        <v>3.7645589336762231</v>
      </c>
      <c r="Q7" s="622" t="s">
        <v>195</v>
      </c>
      <c r="R7" s="623">
        <v>26756.075000000001</v>
      </c>
      <c r="S7" s="623">
        <v>7267.7020000000002</v>
      </c>
      <c r="T7" s="679">
        <v>3.6815041398230144</v>
      </c>
    </row>
    <row r="8" spans="2:25" ht="15.75">
      <c r="B8" s="624" t="s">
        <v>194</v>
      </c>
      <c r="C8" s="625">
        <v>3148.4520000000002</v>
      </c>
      <c r="D8" s="625">
        <v>4639</v>
      </c>
      <c r="E8" s="909">
        <v>2.6431437141583496</v>
      </c>
      <c r="G8" s="624" t="s">
        <v>194</v>
      </c>
      <c r="H8" s="625">
        <v>388.26499999999999</v>
      </c>
      <c r="I8" s="625">
        <v>1415</v>
      </c>
      <c r="J8" s="909">
        <v>3.753383473183558</v>
      </c>
      <c r="L8" s="624" t="s">
        <v>197</v>
      </c>
      <c r="M8" s="625">
        <v>61743.103000000003</v>
      </c>
      <c r="N8" s="625">
        <v>17466.82</v>
      </c>
      <c r="O8" s="677">
        <v>3.5348794457147896</v>
      </c>
      <c r="Q8" s="624" t="s">
        <v>197</v>
      </c>
      <c r="R8" s="625">
        <v>21881.822</v>
      </c>
      <c r="S8" s="625">
        <v>5770.8980000000001</v>
      </c>
      <c r="T8" s="679">
        <v>3.7917533804964147</v>
      </c>
    </row>
    <row r="9" spans="2:25" ht="16.5" thickBot="1">
      <c r="B9" s="624" t="s">
        <v>204</v>
      </c>
      <c r="C9" s="625">
        <v>2013.3589999999999</v>
      </c>
      <c r="D9" s="625">
        <v>1496</v>
      </c>
      <c r="E9" s="909">
        <v>2.3774794945007711</v>
      </c>
      <c r="G9" s="624" t="s">
        <v>311</v>
      </c>
      <c r="H9" s="625">
        <v>245.41399999999999</v>
      </c>
      <c r="I9" s="625">
        <v>1256</v>
      </c>
      <c r="J9" s="909">
        <v>3.0308127400491522</v>
      </c>
      <c r="L9" s="624" t="s">
        <v>311</v>
      </c>
      <c r="M9" s="625">
        <v>34649.707000000002</v>
      </c>
      <c r="N9" s="625">
        <v>10910.152</v>
      </c>
      <c r="O9" s="677">
        <v>3.1759142310757911</v>
      </c>
      <c r="Q9" s="624" t="s">
        <v>201</v>
      </c>
      <c r="R9" s="625">
        <v>18160.507000000001</v>
      </c>
      <c r="S9" s="625">
        <v>3288.69</v>
      </c>
      <c r="T9" s="679">
        <v>5.5221097154186021</v>
      </c>
    </row>
    <row r="10" spans="2:25" ht="16.5" thickBot="1">
      <c r="B10" s="624" t="s">
        <v>202</v>
      </c>
      <c r="C10" s="625">
        <v>952.42600000000004</v>
      </c>
      <c r="D10" s="625">
        <v>1599</v>
      </c>
      <c r="E10" s="909">
        <v>2.9199309585782132</v>
      </c>
      <c r="G10" s="1019" t="s">
        <v>328</v>
      </c>
      <c r="H10" s="628">
        <v>1263.22</v>
      </c>
      <c r="I10" s="628">
        <v>5632</v>
      </c>
      <c r="J10" s="1020">
        <v>3.1941195955325514</v>
      </c>
      <c r="L10" s="624" t="s">
        <v>196</v>
      </c>
      <c r="M10" s="625">
        <v>34505.97</v>
      </c>
      <c r="N10" s="625">
        <v>8596.3310000000001</v>
      </c>
      <c r="O10" s="677">
        <v>4.0140345921998586</v>
      </c>
      <c r="Q10" s="624" t="s">
        <v>196</v>
      </c>
      <c r="R10" s="625">
        <v>13444.411</v>
      </c>
      <c r="S10" s="625">
        <v>3749.223</v>
      </c>
      <c r="T10" s="679">
        <v>3.5859192691392323</v>
      </c>
    </row>
    <row r="11" spans="2:25" ht="15.75">
      <c r="B11" s="624" t="s">
        <v>200</v>
      </c>
      <c r="C11" s="625">
        <v>665.36599999999999</v>
      </c>
      <c r="D11" s="625">
        <v>1309</v>
      </c>
      <c r="E11" s="909">
        <v>2.6625077030195836</v>
      </c>
      <c r="L11" s="624" t="s">
        <v>203</v>
      </c>
      <c r="M11" s="625">
        <v>22435.157999999999</v>
      </c>
      <c r="N11" s="625">
        <v>4996.2740000000003</v>
      </c>
      <c r="O11" s="677">
        <v>4.4903778295585868</v>
      </c>
      <c r="Q11" s="624" t="s">
        <v>198</v>
      </c>
      <c r="R11" s="625">
        <v>10866.212</v>
      </c>
      <c r="S11" s="625">
        <v>2585.7289999999998</v>
      </c>
      <c r="T11" s="679">
        <v>4.2023785168515344</v>
      </c>
    </row>
    <row r="12" spans="2:25" ht="15.75">
      <c r="B12" s="624" t="s">
        <v>196</v>
      </c>
      <c r="C12" s="625">
        <v>629.54100000000005</v>
      </c>
      <c r="D12" s="625">
        <v>2961</v>
      </c>
      <c r="E12" s="909">
        <v>2.982673666057063</v>
      </c>
      <c r="I12" s="690"/>
      <c r="L12" s="624" t="s">
        <v>201</v>
      </c>
      <c r="M12" s="625">
        <v>17554.689999999999</v>
      </c>
      <c r="N12" s="625">
        <v>2757.7310000000002</v>
      </c>
      <c r="O12" s="677">
        <v>6.3656281196389344</v>
      </c>
      <c r="Q12" s="624" t="s">
        <v>311</v>
      </c>
      <c r="R12" s="625">
        <v>8245.3979999999992</v>
      </c>
      <c r="S12" s="625">
        <v>3221.0630000000001</v>
      </c>
      <c r="T12" s="679">
        <v>2.5598375443137869</v>
      </c>
    </row>
    <row r="13" spans="2:25" ht="15.75">
      <c r="B13" s="624" t="s">
        <v>379</v>
      </c>
      <c r="C13" s="625">
        <v>362.28</v>
      </c>
      <c r="D13" s="625">
        <v>164</v>
      </c>
      <c r="E13" s="909">
        <v>5.0703988803358984</v>
      </c>
      <c r="L13" s="624" t="s">
        <v>204</v>
      </c>
      <c r="M13" s="625">
        <v>13903.61</v>
      </c>
      <c r="N13" s="625">
        <v>4071.1179999999999</v>
      </c>
      <c r="O13" s="677">
        <v>3.4151822668859024</v>
      </c>
      <c r="Q13" s="624" t="s">
        <v>203</v>
      </c>
      <c r="R13" s="625">
        <v>5673.3609999999999</v>
      </c>
      <c r="S13" s="625">
        <v>1476.3589999999999</v>
      </c>
      <c r="T13" s="679">
        <v>3.8428058487129486</v>
      </c>
    </row>
    <row r="14" spans="2:25" ht="16.5" thickBot="1">
      <c r="B14" s="624" t="s">
        <v>311</v>
      </c>
      <c r="C14" s="625">
        <v>245.41399999999999</v>
      </c>
      <c r="D14" s="625">
        <v>1256</v>
      </c>
      <c r="E14" s="909">
        <v>3.0308127400491522</v>
      </c>
      <c r="G14" s="691"/>
      <c r="L14" s="624" t="s">
        <v>195</v>
      </c>
      <c r="M14" s="625">
        <v>12988.401</v>
      </c>
      <c r="N14" s="625">
        <v>3015.2840000000001</v>
      </c>
      <c r="O14" s="677">
        <v>4.3075216132211755</v>
      </c>
      <c r="Q14" s="624" t="s">
        <v>194</v>
      </c>
      <c r="R14" s="625">
        <v>5146.9520000000002</v>
      </c>
      <c r="S14" s="625">
        <v>1573.1990000000001</v>
      </c>
      <c r="T14" s="679">
        <v>3.2716471342786257</v>
      </c>
    </row>
    <row r="15" spans="2:25" ht="16.5" thickBot="1">
      <c r="B15" s="1019" t="s">
        <v>328</v>
      </c>
      <c r="C15" s="628">
        <v>11437.945</v>
      </c>
      <c r="D15" s="628">
        <v>15753</v>
      </c>
      <c r="E15" s="1020">
        <v>2.6050562658873777</v>
      </c>
      <c r="F15" s="879"/>
      <c r="G15" s="691"/>
      <c r="L15" s="624" t="s">
        <v>210</v>
      </c>
      <c r="M15" s="625">
        <v>11151.877</v>
      </c>
      <c r="N15" s="625">
        <v>1972.078</v>
      </c>
      <c r="O15" s="677">
        <v>5.654886368591912</v>
      </c>
      <c r="Q15" s="624" t="s">
        <v>211</v>
      </c>
      <c r="R15" s="625">
        <v>3717.152</v>
      </c>
      <c r="S15" s="625">
        <v>1268.921</v>
      </c>
      <c r="T15" s="679">
        <v>2.9293801584180574</v>
      </c>
    </row>
    <row r="16" spans="2:25" ht="15.75">
      <c r="B16" s="122"/>
      <c r="C16" s="122"/>
      <c r="D16" s="122"/>
      <c r="E16" s="122"/>
      <c r="F16" s="691"/>
      <c r="L16" s="624" t="s">
        <v>199</v>
      </c>
      <c r="M16" s="625">
        <v>10760.302</v>
      </c>
      <c r="N16" s="625">
        <v>2798.8209999999999</v>
      </c>
      <c r="O16" s="677">
        <v>3.8445838444116291</v>
      </c>
      <c r="Q16" s="624" t="s">
        <v>204</v>
      </c>
      <c r="R16" s="625">
        <v>3691.395</v>
      </c>
      <c r="S16" s="625">
        <v>1079.3</v>
      </c>
      <c r="T16" s="679">
        <v>3.4201751134994907</v>
      </c>
    </row>
    <row r="17" spans="2:20" ht="15.75">
      <c r="B17" s="122"/>
      <c r="C17" s="122"/>
      <c r="D17" s="122"/>
      <c r="E17" s="122"/>
      <c r="L17" s="624" t="s">
        <v>212</v>
      </c>
      <c r="M17" s="625">
        <v>8533.8119999999999</v>
      </c>
      <c r="N17" s="625">
        <v>2619.15</v>
      </c>
      <c r="O17" s="677">
        <v>3.2582372143634384</v>
      </c>
      <c r="Q17" s="624" t="s">
        <v>348</v>
      </c>
      <c r="R17" s="625">
        <v>3560.5839999999998</v>
      </c>
      <c r="S17" s="625">
        <v>864.67399999999998</v>
      </c>
      <c r="T17" s="679">
        <v>4.1178340044918667</v>
      </c>
    </row>
    <row r="18" spans="2:20" ht="15.75">
      <c r="L18" s="624" t="s">
        <v>208</v>
      </c>
      <c r="M18" s="625">
        <v>8333.7880000000005</v>
      </c>
      <c r="N18" s="625">
        <v>2222.8110000000001</v>
      </c>
      <c r="O18" s="677">
        <v>3.749211246480245</v>
      </c>
      <c r="Q18" s="624" t="s">
        <v>216</v>
      </c>
      <c r="R18" s="625">
        <v>3460.415</v>
      </c>
      <c r="S18" s="625">
        <v>1321.818</v>
      </c>
      <c r="T18" s="679">
        <v>2.61792092406065</v>
      </c>
    </row>
    <row r="19" spans="2:20" ht="15.75">
      <c r="B19" s="122"/>
      <c r="C19" s="122"/>
      <c r="D19" s="122"/>
      <c r="E19" s="122"/>
      <c r="L19" s="624" t="s">
        <v>209</v>
      </c>
      <c r="M19" s="625">
        <v>5634.585</v>
      </c>
      <c r="N19" s="625">
        <v>1485.4570000000001</v>
      </c>
      <c r="O19" s="677">
        <v>3.7931660088444161</v>
      </c>
      <c r="Q19" s="624" t="s">
        <v>215</v>
      </c>
      <c r="R19" s="625">
        <v>2841.2510000000002</v>
      </c>
      <c r="S19" s="625">
        <v>744.702</v>
      </c>
      <c r="T19" s="679">
        <v>3.8152858458819772</v>
      </c>
    </row>
    <row r="20" spans="2:20" ht="15.75">
      <c r="B20" s="122"/>
      <c r="C20" s="122"/>
      <c r="D20" s="122"/>
      <c r="E20" s="122"/>
      <c r="L20" s="624" t="s">
        <v>202</v>
      </c>
      <c r="M20" s="625">
        <v>4885.5770000000002</v>
      </c>
      <c r="N20" s="625">
        <v>1778.672</v>
      </c>
      <c r="O20" s="677">
        <v>2.7467554445114106</v>
      </c>
      <c r="Q20" s="624" t="s">
        <v>205</v>
      </c>
      <c r="R20" s="625">
        <v>2552.2379999999998</v>
      </c>
      <c r="S20" s="625">
        <v>1215.0250000000001</v>
      </c>
      <c r="T20" s="679">
        <v>2.1005641859221003</v>
      </c>
    </row>
    <row r="21" spans="2:20" ht="15.75">
      <c r="B21" s="122"/>
      <c r="C21" s="122"/>
      <c r="D21" s="122"/>
      <c r="E21" s="122"/>
      <c r="L21" s="624" t="s">
        <v>198</v>
      </c>
      <c r="M21" s="625">
        <v>4474.5339999999997</v>
      </c>
      <c r="N21" s="625">
        <v>1002.0119999999999</v>
      </c>
      <c r="O21" s="677">
        <v>4.4655493147786656</v>
      </c>
      <c r="Q21" s="624" t="s">
        <v>212</v>
      </c>
      <c r="R21" s="625">
        <v>1928.6369999999999</v>
      </c>
      <c r="S21" s="625">
        <v>701.87099999999998</v>
      </c>
      <c r="T21" s="679">
        <v>2.7478511008433175</v>
      </c>
    </row>
    <row r="22" spans="2:20" ht="15.75">
      <c r="B22" s="122"/>
      <c r="C22" s="122"/>
      <c r="D22" s="122"/>
      <c r="E22" s="122"/>
      <c r="F22" s="122"/>
      <c r="G22" s="122"/>
      <c r="H22" s="122"/>
      <c r="I22" s="1021"/>
      <c r="L22" s="624" t="s">
        <v>380</v>
      </c>
      <c r="M22" s="625">
        <v>4080.078</v>
      </c>
      <c r="N22" s="625">
        <v>1278.0640000000001</v>
      </c>
      <c r="O22" s="677">
        <v>3.1923894265075927</v>
      </c>
      <c r="Q22" s="624" t="s">
        <v>381</v>
      </c>
      <c r="R22" s="625">
        <v>1891.806</v>
      </c>
      <c r="S22" s="625">
        <v>567.78300000000002</v>
      </c>
      <c r="T22" s="679">
        <v>3.3319172993907884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21"/>
      <c r="L23" s="1017" t="s">
        <v>200</v>
      </c>
      <c r="M23" s="1018">
        <v>2784.0390000000002</v>
      </c>
      <c r="N23" s="1018">
        <v>1167.3440000000001</v>
      </c>
      <c r="O23" s="1154">
        <v>2.3849345180169683</v>
      </c>
      <c r="Q23" s="624" t="s">
        <v>208</v>
      </c>
      <c r="R23" s="625">
        <v>1825.29</v>
      </c>
      <c r="S23" s="625">
        <v>457.15499999999997</v>
      </c>
      <c r="T23" s="679">
        <v>3.9927158184860718</v>
      </c>
    </row>
    <row r="24" spans="2:20" ht="16.5" thickBot="1">
      <c r="F24" s="122"/>
      <c r="G24" s="122"/>
      <c r="H24" s="122"/>
      <c r="I24" s="1021"/>
      <c r="L24" s="1019" t="s">
        <v>328</v>
      </c>
      <c r="M24" s="628">
        <v>395166.37699999998</v>
      </c>
      <c r="N24" s="628">
        <v>104889.762</v>
      </c>
      <c r="O24" s="770">
        <v>3.7674446911224755</v>
      </c>
      <c r="Q24" s="624" t="s">
        <v>214</v>
      </c>
      <c r="R24" s="625">
        <v>1769.146</v>
      </c>
      <c r="S24" s="625">
        <v>583.83600000000001</v>
      </c>
      <c r="T24" s="679">
        <v>3.0302105385759015</v>
      </c>
    </row>
    <row r="25" spans="2:20" ht="15.75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Q25" s="624" t="s">
        <v>213</v>
      </c>
      <c r="R25" s="625">
        <v>1696.36</v>
      </c>
      <c r="S25" s="625">
        <v>444.64299999999997</v>
      </c>
      <c r="T25" s="679">
        <v>3.8151056015724976</v>
      </c>
    </row>
    <row r="26" spans="2:20" ht="15.75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Q26" s="624" t="s">
        <v>210</v>
      </c>
      <c r="R26" s="625">
        <v>1592.712</v>
      </c>
      <c r="S26" s="625">
        <v>392.72399999999999</v>
      </c>
      <c r="T26" s="679">
        <v>4.0555504629205243</v>
      </c>
    </row>
    <row r="27" spans="2:20" ht="15.75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624" t="s">
        <v>207</v>
      </c>
      <c r="R27" s="625">
        <v>1343.777</v>
      </c>
      <c r="S27" s="625">
        <v>432.45499999999998</v>
      </c>
      <c r="T27" s="679">
        <v>3.1073221491253427</v>
      </c>
    </row>
    <row r="28" spans="2:20" ht="15.75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624" t="s">
        <v>199</v>
      </c>
      <c r="R28" s="625">
        <v>1271.1279999999999</v>
      </c>
      <c r="S28" s="625">
        <v>297.762</v>
      </c>
      <c r="T28" s="679">
        <v>4.2689396229203185</v>
      </c>
    </row>
    <row r="29" spans="2:20" ht="15.75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624" t="s">
        <v>209</v>
      </c>
      <c r="R29" s="625">
        <v>1137.346</v>
      </c>
      <c r="S29" s="625">
        <v>306.45699999999999</v>
      </c>
      <c r="T29" s="679">
        <v>3.7112743386510996</v>
      </c>
    </row>
    <row r="30" spans="2:20" ht="15.75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155" t="s">
        <v>328</v>
      </c>
      <c r="R30" s="1156">
        <v>152984.14300000001</v>
      </c>
      <c r="S30" s="1156">
        <v>42892.006000000001</v>
      </c>
      <c r="T30" s="1157">
        <v>3.5667285647586642</v>
      </c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E24" sqref="E23:E24"/>
    </sheetView>
  </sheetViews>
  <sheetFormatPr defaultRowHeight="12.75"/>
  <cols>
    <col min="1" max="1" width="4" style="690" customWidth="1"/>
    <col min="2" max="2" width="16.85546875" style="690" customWidth="1"/>
    <col min="3" max="3" width="12.28515625" style="690" bestFit="1" customWidth="1"/>
    <col min="4" max="4" width="10.140625" style="690" customWidth="1"/>
    <col min="5" max="5" width="9.140625" style="690"/>
    <col min="6" max="6" width="6" style="690" customWidth="1"/>
    <col min="7" max="7" width="16.7109375" style="690" customWidth="1"/>
    <col min="8" max="8" width="11.28515625" style="690" customWidth="1"/>
    <col min="9" max="9" width="10.42578125" style="690" customWidth="1"/>
    <col min="10" max="10" width="9.140625" style="690"/>
    <col min="11" max="11" width="3.5703125" style="690" customWidth="1"/>
    <col min="12" max="12" width="18" style="690" customWidth="1"/>
    <col min="13" max="13" width="11.7109375" style="690" customWidth="1"/>
    <col min="14" max="14" width="12.28515625" style="690" customWidth="1"/>
    <col min="15" max="15" width="10.42578125" style="690" customWidth="1"/>
    <col min="16" max="16" width="3.85546875" style="690" customWidth="1"/>
    <col min="17" max="17" width="22.5703125" style="690" customWidth="1"/>
    <col min="18" max="18" width="11.28515625" style="690" customWidth="1"/>
    <col min="19" max="19" width="10.28515625" style="690" customWidth="1"/>
    <col min="20" max="20" width="10" style="690" customWidth="1"/>
    <col min="21" max="256" width="9.140625" style="690"/>
    <col min="257" max="257" width="4" style="690" customWidth="1"/>
    <col min="258" max="258" width="15.140625" style="690" customWidth="1"/>
    <col min="259" max="259" width="13.85546875" style="690" customWidth="1"/>
    <col min="260" max="260" width="10.140625" style="690" customWidth="1"/>
    <col min="261" max="261" width="9.140625" style="690"/>
    <col min="262" max="262" width="3.42578125" style="690" customWidth="1"/>
    <col min="263" max="263" width="19.5703125" style="690" customWidth="1"/>
    <col min="264" max="264" width="12.28515625" style="690" customWidth="1"/>
    <col min="265" max="265" width="10.42578125" style="690" customWidth="1"/>
    <col min="266" max="266" width="9.140625" style="690"/>
    <col min="267" max="267" width="3.5703125" style="690" customWidth="1"/>
    <col min="268" max="268" width="16.42578125" style="690" customWidth="1"/>
    <col min="269" max="269" width="11.7109375" style="690" customWidth="1"/>
    <col min="270" max="270" width="10.140625" style="690" customWidth="1"/>
    <col min="271" max="271" width="15.85546875" style="690" customWidth="1"/>
    <col min="272" max="272" width="3.85546875" style="690" customWidth="1"/>
    <col min="273" max="273" width="16.42578125" style="690" customWidth="1"/>
    <col min="274" max="274" width="11.28515625" style="690" customWidth="1"/>
    <col min="275" max="275" width="10.28515625" style="690" customWidth="1"/>
    <col min="276" max="276" width="10" style="690" customWidth="1"/>
    <col min="277" max="512" width="9.140625" style="690"/>
    <col min="513" max="513" width="4" style="690" customWidth="1"/>
    <col min="514" max="514" width="15.140625" style="690" customWidth="1"/>
    <col min="515" max="515" width="13.85546875" style="690" customWidth="1"/>
    <col min="516" max="516" width="10.140625" style="690" customWidth="1"/>
    <col min="517" max="517" width="9.140625" style="690"/>
    <col min="518" max="518" width="3.42578125" style="690" customWidth="1"/>
    <col min="519" max="519" width="19.5703125" style="690" customWidth="1"/>
    <col min="520" max="520" width="12.28515625" style="690" customWidth="1"/>
    <col min="521" max="521" width="10.42578125" style="690" customWidth="1"/>
    <col min="522" max="522" width="9.140625" style="690"/>
    <col min="523" max="523" width="3.5703125" style="690" customWidth="1"/>
    <col min="524" max="524" width="16.42578125" style="690" customWidth="1"/>
    <col min="525" max="525" width="11.7109375" style="690" customWidth="1"/>
    <col min="526" max="526" width="10.140625" style="690" customWidth="1"/>
    <col min="527" max="527" width="15.85546875" style="690" customWidth="1"/>
    <col min="528" max="528" width="3.85546875" style="690" customWidth="1"/>
    <col min="529" max="529" width="16.42578125" style="690" customWidth="1"/>
    <col min="530" max="530" width="11.28515625" style="690" customWidth="1"/>
    <col min="531" max="531" width="10.28515625" style="690" customWidth="1"/>
    <col min="532" max="532" width="10" style="690" customWidth="1"/>
    <col min="533" max="768" width="9.140625" style="690"/>
    <col min="769" max="769" width="4" style="690" customWidth="1"/>
    <col min="770" max="770" width="15.140625" style="690" customWidth="1"/>
    <col min="771" max="771" width="13.85546875" style="690" customWidth="1"/>
    <col min="772" max="772" width="10.140625" style="690" customWidth="1"/>
    <col min="773" max="773" width="9.140625" style="690"/>
    <col min="774" max="774" width="3.42578125" style="690" customWidth="1"/>
    <col min="775" max="775" width="19.5703125" style="690" customWidth="1"/>
    <col min="776" max="776" width="12.28515625" style="690" customWidth="1"/>
    <col min="777" max="777" width="10.42578125" style="690" customWidth="1"/>
    <col min="778" max="778" width="9.140625" style="690"/>
    <col min="779" max="779" width="3.5703125" style="690" customWidth="1"/>
    <col min="780" max="780" width="16.42578125" style="690" customWidth="1"/>
    <col min="781" max="781" width="11.7109375" style="690" customWidth="1"/>
    <col min="782" max="782" width="10.140625" style="690" customWidth="1"/>
    <col min="783" max="783" width="15.85546875" style="690" customWidth="1"/>
    <col min="784" max="784" width="3.85546875" style="690" customWidth="1"/>
    <col min="785" max="785" width="16.42578125" style="690" customWidth="1"/>
    <col min="786" max="786" width="11.28515625" style="690" customWidth="1"/>
    <col min="787" max="787" width="10.28515625" style="690" customWidth="1"/>
    <col min="788" max="788" width="10" style="690" customWidth="1"/>
    <col min="789" max="1024" width="9.140625" style="690"/>
    <col min="1025" max="1025" width="4" style="690" customWidth="1"/>
    <col min="1026" max="1026" width="15.140625" style="690" customWidth="1"/>
    <col min="1027" max="1027" width="13.85546875" style="690" customWidth="1"/>
    <col min="1028" max="1028" width="10.140625" style="690" customWidth="1"/>
    <col min="1029" max="1029" width="9.140625" style="690"/>
    <col min="1030" max="1030" width="3.42578125" style="690" customWidth="1"/>
    <col min="1031" max="1031" width="19.5703125" style="690" customWidth="1"/>
    <col min="1032" max="1032" width="12.28515625" style="690" customWidth="1"/>
    <col min="1033" max="1033" width="10.42578125" style="690" customWidth="1"/>
    <col min="1034" max="1034" width="9.140625" style="690"/>
    <col min="1035" max="1035" width="3.5703125" style="690" customWidth="1"/>
    <col min="1036" max="1036" width="16.42578125" style="690" customWidth="1"/>
    <col min="1037" max="1037" width="11.7109375" style="690" customWidth="1"/>
    <col min="1038" max="1038" width="10.140625" style="690" customWidth="1"/>
    <col min="1039" max="1039" width="15.85546875" style="690" customWidth="1"/>
    <col min="1040" max="1040" width="3.85546875" style="690" customWidth="1"/>
    <col min="1041" max="1041" width="16.42578125" style="690" customWidth="1"/>
    <col min="1042" max="1042" width="11.28515625" style="690" customWidth="1"/>
    <col min="1043" max="1043" width="10.28515625" style="690" customWidth="1"/>
    <col min="1044" max="1044" width="10" style="690" customWidth="1"/>
    <col min="1045" max="1280" width="9.140625" style="690"/>
    <col min="1281" max="1281" width="4" style="690" customWidth="1"/>
    <col min="1282" max="1282" width="15.140625" style="690" customWidth="1"/>
    <col min="1283" max="1283" width="13.85546875" style="690" customWidth="1"/>
    <col min="1284" max="1284" width="10.140625" style="690" customWidth="1"/>
    <col min="1285" max="1285" width="9.140625" style="690"/>
    <col min="1286" max="1286" width="3.42578125" style="690" customWidth="1"/>
    <col min="1287" max="1287" width="19.5703125" style="690" customWidth="1"/>
    <col min="1288" max="1288" width="12.28515625" style="690" customWidth="1"/>
    <col min="1289" max="1289" width="10.42578125" style="690" customWidth="1"/>
    <col min="1290" max="1290" width="9.140625" style="690"/>
    <col min="1291" max="1291" width="3.5703125" style="690" customWidth="1"/>
    <col min="1292" max="1292" width="16.42578125" style="690" customWidth="1"/>
    <col min="1293" max="1293" width="11.7109375" style="690" customWidth="1"/>
    <col min="1294" max="1294" width="10.140625" style="690" customWidth="1"/>
    <col min="1295" max="1295" width="15.85546875" style="690" customWidth="1"/>
    <col min="1296" max="1296" width="3.85546875" style="690" customWidth="1"/>
    <col min="1297" max="1297" width="16.42578125" style="690" customWidth="1"/>
    <col min="1298" max="1298" width="11.28515625" style="690" customWidth="1"/>
    <col min="1299" max="1299" width="10.28515625" style="690" customWidth="1"/>
    <col min="1300" max="1300" width="10" style="690" customWidth="1"/>
    <col min="1301" max="1536" width="9.140625" style="690"/>
    <col min="1537" max="1537" width="4" style="690" customWidth="1"/>
    <col min="1538" max="1538" width="15.140625" style="690" customWidth="1"/>
    <col min="1539" max="1539" width="13.85546875" style="690" customWidth="1"/>
    <col min="1540" max="1540" width="10.140625" style="690" customWidth="1"/>
    <col min="1541" max="1541" width="9.140625" style="690"/>
    <col min="1542" max="1542" width="3.42578125" style="690" customWidth="1"/>
    <col min="1543" max="1543" width="19.5703125" style="690" customWidth="1"/>
    <col min="1544" max="1544" width="12.28515625" style="690" customWidth="1"/>
    <col min="1545" max="1545" width="10.42578125" style="690" customWidth="1"/>
    <col min="1546" max="1546" width="9.140625" style="690"/>
    <col min="1547" max="1547" width="3.5703125" style="690" customWidth="1"/>
    <col min="1548" max="1548" width="16.42578125" style="690" customWidth="1"/>
    <col min="1549" max="1549" width="11.7109375" style="690" customWidth="1"/>
    <col min="1550" max="1550" width="10.140625" style="690" customWidth="1"/>
    <col min="1551" max="1551" width="15.85546875" style="690" customWidth="1"/>
    <col min="1552" max="1552" width="3.85546875" style="690" customWidth="1"/>
    <col min="1553" max="1553" width="16.42578125" style="690" customWidth="1"/>
    <col min="1554" max="1554" width="11.28515625" style="690" customWidth="1"/>
    <col min="1555" max="1555" width="10.28515625" style="690" customWidth="1"/>
    <col min="1556" max="1556" width="10" style="690" customWidth="1"/>
    <col min="1557" max="1792" width="9.140625" style="690"/>
    <col min="1793" max="1793" width="4" style="690" customWidth="1"/>
    <col min="1794" max="1794" width="15.140625" style="690" customWidth="1"/>
    <col min="1795" max="1795" width="13.85546875" style="690" customWidth="1"/>
    <col min="1796" max="1796" width="10.140625" style="690" customWidth="1"/>
    <col min="1797" max="1797" width="9.140625" style="690"/>
    <col min="1798" max="1798" width="3.42578125" style="690" customWidth="1"/>
    <col min="1799" max="1799" width="19.5703125" style="690" customWidth="1"/>
    <col min="1800" max="1800" width="12.28515625" style="690" customWidth="1"/>
    <col min="1801" max="1801" width="10.42578125" style="690" customWidth="1"/>
    <col min="1802" max="1802" width="9.140625" style="690"/>
    <col min="1803" max="1803" width="3.5703125" style="690" customWidth="1"/>
    <col min="1804" max="1804" width="16.42578125" style="690" customWidth="1"/>
    <col min="1805" max="1805" width="11.7109375" style="690" customWidth="1"/>
    <col min="1806" max="1806" width="10.140625" style="690" customWidth="1"/>
    <col min="1807" max="1807" width="15.85546875" style="690" customWidth="1"/>
    <col min="1808" max="1808" width="3.85546875" style="690" customWidth="1"/>
    <col min="1809" max="1809" width="16.42578125" style="690" customWidth="1"/>
    <col min="1810" max="1810" width="11.28515625" style="690" customWidth="1"/>
    <col min="1811" max="1811" width="10.28515625" style="690" customWidth="1"/>
    <col min="1812" max="1812" width="10" style="690" customWidth="1"/>
    <col min="1813" max="2048" width="9.140625" style="690"/>
    <col min="2049" max="2049" width="4" style="690" customWidth="1"/>
    <col min="2050" max="2050" width="15.140625" style="690" customWidth="1"/>
    <col min="2051" max="2051" width="13.85546875" style="690" customWidth="1"/>
    <col min="2052" max="2052" width="10.140625" style="690" customWidth="1"/>
    <col min="2053" max="2053" width="9.140625" style="690"/>
    <col min="2054" max="2054" width="3.42578125" style="690" customWidth="1"/>
    <col min="2055" max="2055" width="19.5703125" style="690" customWidth="1"/>
    <col min="2056" max="2056" width="12.28515625" style="690" customWidth="1"/>
    <col min="2057" max="2057" width="10.42578125" style="690" customWidth="1"/>
    <col min="2058" max="2058" width="9.140625" style="690"/>
    <col min="2059" max="2059" width="3.5703125" style="690" customWidth="1"/>
    <col min="2060" max="2060" width="16.42578125" style="690" customWidth="1"/>
    <col min="2061" max="2061" width="11.7109375" style="690" customWidth="1"/>
    <col min="2062" max="2062" width="10.140625" style="690" customWidth="1"/>
    <col min="2063" max="2063" width="15.85546875" style="690" customWidth="1"/>
    <col min="2064" max="2064" width="3.85546875" style="690" customWidth="1"/>
    <col min="2065" max="2065" width="16.42578125" style="690" customWidth="1"/>
    <col min="2066" max="2066" width="11.28515625" style="690" customWidth="1"/>
    <col min="2067" max="2067" width="10.28515625" style="690" customWidth="1"/>
    <col min="2068" max="2068" width="10" style="690" customWidth="1"/>
    <col min="2069" max="2304" width="9.140625" style="690"/>
    <col min="2305" max="2305" width="4" style="690" customWidth="1"/>
    <col min="2306" max="2306" width="15.140625" style="690" customWidth="1"/>
    <col min="2307" max="2307" width="13.85546875" style="690" customWidth="1"/>
    <col min="2308" max="2308" width="10.140625" style="690" customWidth="1"/>
    <col min="2309" max="2309" width="9.140625" style="690"/>
    <col min="2310" max="2310" width="3.42578125" style="690" customWidth="1"/>
    <col min="2311" max="2311" width="19.5703125" style="690" customWidth="1"/>
    <col min="2312" max="2312" width="12.28515625" style="690" customWidth="1"/>
    <col min="2313" max="2313" width="10.42578125" style="690" customWidth="1"/>
    <col min="2314" max="2314" width="9.140625" style="690"/>
    <col min="2315" max="2315" width="3.5703125" style="690" customWidth="1"/>
    <col min="2316" max="2316" width="16.42578125" style="690" customWidth="1"/>
    <col min="2317" max="2317" width="11.7109375" style="690" customWidth="1"/>
    <col min="2318" max="2318" width="10.140625" style="690" customWidth="1"/>
    <col min="2319" max="2319" width="15.85546875" style="690" customWidth="1"/>
    <col min="2320" max="2320" width="3.85546875" style="690" customWidth="1"/>
    <col min="2321" max="2321" width="16.42578125" style="690" customWidth="1"/>
    <col min="2322" max="2322" width="11.28515625" style="690" customWidth="1"/>
    <col min="2323" max="2323" width="10.28515625" style="690" customWidth="1"/>
    <col min="2324" max="2324" width="10" style="690" customWidth="1"/>
    <col min="2325" max="2560" width="9.140625" style="690"/>
    <col min="2561" max="2561" width="4" style="690" customWidth="1"/>
    <col min="2562" max="2562" width="15.140625" style="690" customWidth="1"/>
    <col min="2563" max="2563" width="13.85546875" style="690" customWidth="1"/>
    <col min="2564" max="2564" width="10.140625" style="690" customWidth="1"/>
    <col min="2565" max="2565" width="9.140625" style="690"/>
    <col min="2566" max="2566" width="3.42578125" style="690" customWidth="1"/>
    <col min="2567" max="2567" width="19.5703125" style="690" customWidth="1"/>
    <col min="2568" max="2568" width="12.28515625" style="690" customWidth="1"/>
    <col min="2569" max="2569" width="10.42578125" style="690" customWidth="1"/>
    <col min="2570" max="2570" width="9.140625" style="690"/>
    <col min="2571" max="2571" width="3.5703125" style="690" customWidth="1"/>
    <col min="2572" max="2572" width="16.42578125" style="690" customWidth="1"/>
    <col min="2573" max="2573" width="11.7109375" style="690" customWidth="1"/>
    <col min="2574" max="2574" width="10.140625" style="690" customWidth="1"/>
    <col min="2575" max="2575" width="15.85546875" style="690" customWidth="1"/>
    <col min="2576" max="2576" width="3.85546875" style="690" customWidth="1"/>
    <col min="2577" max="2577" width="16.42578125" style="690" customWidth="1"/>
    <col min="2578" max="2578" width="11.28515625" style="690" customWidth="1"/>
    <col min="2579" max="2579" width="10.28515625" style="690" customWidth="1"/>
    <col min="2580" max="2580" width="10" style="690" customWidth="1"/>
    <col min="2581" max="2816" width="9.140625" style="690"/>
    <col min="2817" max="2817" width="4" style="690" customWidth="1"/>
    <col min="2818" max="2818" width="15.140625" style="690" customWidth="1"/>
    <col min="2819" max="2819" width="13.85546875" style="690" customWidth="1"/>
    <col min="2820" max="2820" width="10.140625" style="690" customWidth="1"/>
    <col min="2821" max="2821" width="9.140625" style="690"/>
    <col min="2822" max="2822" width="3.42578125" style="690" customWidth="1"/>
    <col min="2823" max="2823" width="19.5703125" style="690" customWidth="1"/>
    <col min="2824" max="2824" width="12.28515625" style="690" customWidth="1"/>
    <col min="2825" max="2825" width="10.42578125" style="690" customWidth="1"/>
    <col min="2826" max="2826" width="9.140625" style="690"/>
    <col min="2827" max="2827" width="3.5703125" style="690" customWidth="1"/>
    <col min="2828" max="2828" width="16.42578125" style="690" customWidth="1"/>
    <col min="2829" max="2829" width="11.7109375" style="690" customWidth="1"/>
    <col min="2830" max="2830" width="10.140625" style="690" customWidth="1"/>
    <col min="2831" max="2831" width="15.85546875" style="690" customWidth="1"/>
    <col min="2832" max="2832" width="3.85546875" style="690" customWidth="1"/>
    <col min="2833" max="2833" width="16.42578125" style="690" customWidth="1"/>
    <col min="2834" max="2834" width="11.28515625" style="690" customWidth="1"/>
    <col min="2835" max="2835" width="10.28515625" style="690" customWidth="1"/>
    <col min="2836" max="2836" width="10" style="690" customWidth="1"/>
    <col min="2837" max="3072" width="9.140625" style="690"/>
    <col min="3073" max="3073" width="4" style="690" customWidth="1"/>
    <col min="3074" max="3074" width="15.140625" style="690" customWidth="1"/>
    <col min="3075" max="3075" width="13.85546875" style="690" customWidth="1"/>
    <col min="3076" max="3076" width="10.140625" style="690" customWidth="1"/>
    <col min="3077" max="3077" width="9.140625" style="690"/>
    <col min="3078" max="3078" width="3.42578125" style="690" customWidth="1"/>
    <col min="3079" max="3079" width="19.5703125" style="690" customWidth="1"/>
    <col min="3080" max="3080" width="12.28515625" style="690" customWidth="1"/>
    <col min="3081" max="3081" width="10.42578125" style="690" customWidth="1"/>
    <col min="3082" max="3082" width="9.140625" style="690"/>
    <col min="3083" max="3083" width="3.5703125" style="690" customWidth="1"/>
    <col min="3084" max="3084" width="16.42578125" style="690" customWidth="1"/>
    <col min="3085" max="3085" width="11.7109375" style="690" customWidth="1"/>
    <col min="3086" max="3086" width="10.140625" style="690" customWidth="1"/>
    <col min="3087" max="3087" width="15.85546875" style="690" customWidth="1"/>
    <col min="3088" max="3088" width="3.85546875" style="690" customWidth="1"/>
    <col min="3089" max="3089" width="16.42578125" style="690" customWidth="1"/>
    <col min="3090" max="3090" width="11.28515625" style="690" customWidth="1"/>
    <col min="3091" max="3091" width="10.28515625" style="690" customWidth="1"/>
    <col min="3092" max="3092" width="10" style="690" customWidth="1"/>
    <col min="3093" max="3328" width="9.140625" style="690"/>
    <col min="3329" max="3329" width="4" style="690" customWidth="1"/>
    <col min="3330" max="3330" width="15.140625" style="690" customWidth="1"/>
    <col min="3331" max="3331" width="13.85546875" style="690" customWidth="1"/>
    <col min="3332" max="3332" width="10.140625" style="690" customWidth="1"/>
    <col min="3333" max="3333" width="9.140625" style="690"/>
    <col min="3334" max="3334" width="3.42578125" style="690" customWidth="1"/>
    <col min="3335" max="3335" width="19.5703125" style="690" customWidth="1"/>
    <col min="3336" max="3336" width="12.28515625" style="690" customWidth="1"/>
    <col min="3337" max="3337" width="10.42578125" style="690" customWidth="1"/>
    <col min="3338" max="3338" width="9.140625" style="690"/>
    <col min="3339" max="3339" width="3.5703125" style="690" customWidth="1"/>
    <col min="3340" max="3340" width="16.42578125" style="690" customWidth="1"/>
    <col min="3341" max="3341" width="11.7109375" style="690" customWidth="1"/>
    <col min="3342" max="3342" width="10.140625" style="690" customWidth="1"/>
    <col min="3343" max="3343" width="15.85546875" style="690" customWidth="1"/>
    <col min="3344" max="3344" width="3.85546875" style="690" customWidth="1"/>
    <col min="3345" max="3345" width="16.42578125" style="690" customWidth="1"/>
    <col min="3346" max="3346" width="11.28515625" style="690" customWidth="1"/>
    <col min="3347" max="3347" width="10.28515625" style="690" customWidth="1"/>
    <col min="3348" max="3348" width="10" style="690" customWidth="1"/>
    <col min="3349" max="3584" width="9.140625" style="690"/>
    <col min="3585" max="3585" width="4" style="690" customWidth="1"/>
    <col min="3586" max="3586" width="15.140625" style="690" customWidth="1"/>
    <col min="3587" max="3587" width="13.85546875" style="690" customWidth="1"/>
    <col min="3588" max="3588" width="10.140625" style="690" customWidth="1"/>
    <col min="3589" max="3589" width="9.140625" style="690"/>
    <col min="3590" max="3590" width="3.42578125" style="690" customWidth="1"/>
    <col min="3591" max="3591" width="19.5703125" style="690" customWidth="1"/>
    <col min="3592" max="3592" width="12.28515625" style="690" customWidth="1"/>
    <col min="3593" max="3593" width="10.42578125" style="690" customWidth="1"/>
    <col min="3594" max="3594" width="9.140625" style="690"/>
    <col min="3595" max="3595" width="3.5703125" style="690" customWidth="1"/>
    <col min="3596" max="3596" width="16.42578125" style="690" customWidth="1"/>
    <col min="3597" max="3597" width="11.7109375" style="690" customWidth="1"/>
    <col min="3598" max="3598" width="10.140625" style="690" customWidth="1"/>
    <col min="3599" max="3599" width="15.85546875" style="690" customWidth="1"/>
    <col min="3600" max="3600" width="3.85546875" style="690" customWidth="1"/>
    <col min="3601" max="3601" width="16.42578125" style="690" customWidth="1"/>
    <col min="3602" max="3602" width="11.28515625" style="690" customWidth="1"/>
    <col min="3603" max="3603" width="10.28515625" style="690" customWidth="1"/>
    <col min="3604" max="3604" width="10" style="690" customWidth="1"/>
    <col min="3605" max="3840" width="9.140625" style="690"/>
    <col min="3841" max="3841" width="4" style="690" customWidth="1"/>
    <col min="3842" max="3842" width="15.140625" style="690" customWidth="1"/>
    <col min="3843" max="3843" width="13.85546875" style="690" customWidth="1"/>
    <col min="3844" max="3844" width="10.140625" style="690" customWidth="1"/>
    <col min="3845" max="3845" width="9.140625" style="690"/>
    <col min="3846" max="3846" width="3.42578125" style="690" customWidth="1"/>
    <col min="3847" max="3847" width="19.5703125" style="690" customWidth="1"/>
    <col min="3848" max="3848" width="12.28515625" style="690" customWidth="1"/>
    <col min="3849" max="3849" width="10.42578125" style="690" customWidth="1"/>
    <col min="3850" max="3850" width="9.140625" style="690"/>
    <col min="3851" max="3851" width="3.5703125" style="690" customWidth="1"/>
    <col min="3852" max="3852" width="16.42578125" style="690" customWidth="1"/>
    <col min="3853" max="3853" width="11.7109375" style="690" customWidth="1"/>
    <col min="3854" max="3854" width="10.140625" style="690" customWidth="1"/>
    <col min="3855" max="3855" width="15.85546875" style="690" customWidth="1"/>
    <col min="3856" max="3856" width="3.85546875" style="690" customWidth="1"/>
    <col min="3857" max="3857" width="16.42578125" style="690" customWidth="1"/>
    <col min="3858" max="3858" width="11.28515625" style="690" customWidth="1"/>
    <col min="3859" max="3859" width="10.28515625" style="690" customWidth="1"/>
    <col min="3860" max="3860" width="10" style="690" customWidth="1"/>
    <col min="3861" max="4096" width="9.140625" style="690"/>
    <col min="4097" max="4097" width="4" style="690" customWidth="1"/>
    <col min="4098" max="4098" width="15.140625" style="690" customWidth="1"/>
    <col min="4099" max="4099" width="13.85546875" style="690" customWidth="1"/>
    <col min="4100" max="4100" width="10.140625" style="690" customWidth="1"/>
    <col min="4101" max="4101" width="9.140625" style="690"/>
    <col min="4102" max="4102" width="3.42578125" style="690" customWidth="1"/>
    <col min="4103" max="4103" width="19.5703125" style="690" customWidth="1"/>
    <col min="4104" max="4104" width="12.28515625" style="690" customWidth="1"/>
    <col min="4105" max="4105" width="10.42578125" style="690" customWidth="1"/>
    <col min="4106" max="4106" width="9.140625" style="690"/>
    <col min="4107" max="4107" width="3.5703125" style="690" customWidth="1"/>
    <col min="4108" max="4108" width="16.42578125" style="690" customWidth="1"/>
    <col min="4109" max="4109" width="11.7109375" style="690" customWidth="1"/>
    <col min="4110" max="4110" width="10.140625" style="690" customWidth="1"/>
    <col min="4111" max="4111" width="15.85546875" style="690" customWidth="1"/>
    <col min="4112" max="4112" width="3.85546875" style="690" customWidth="1"/>
    <col min="4113" max="4113" width="16.42578125" style="690" customWidth="1"/>
    <col min="4114" max="4114" width="11.28515625" style="690" customWidth="1"/>
    <col min="4115" max="4115" width="10.28515625" style="690" customWidth="1"/>
    <col min="4116" max="4116" width="10" style="690" customWidth="1"/>
    <col min="4117" max="4352" width="9.140625" style="690"/>
    <col min="4353" max="4353" width="4" style="690" customWidth="1"/>
    <col min="4354" max="4354" width="15.140625" style="690" customWidth="1"/>
    <col min="4355" max="4355" width="13.85546875" style="690" customWidth="1"/>
    <col min="4356" max="4356" width="10.140625" style="690" customWidth="1"/>
    <col min="4357" max="4357" width="9.140625" style="690"/>
    <col min="4358" max="4358" width="3.42578125" style="690" customWidth="1"/>
    <col min="4359" max="4359" width="19.5703125" style="690" customWidth="1"/>
    <col min="4360" max="4360" width="12.28515625" style="690" customWidth="1"/>
    <col min="4361" max="4361" width="10.42578125" style="690" customWidth="1"/>
    <col min="4362" max="4362" width="9.140625" style="690"/>
    <col min="4363" max="4363" width="3.5703125" style="690" customWidth="1"/>
    <col min="4364" max="4364" width="16.42578125" style="690" customWidth="1"/>
    <col min="4365" max="4365" width="11.7109375" style="690" customWidth="1"/>
    <col min="4366" max="4366" width="10.140625" style="690" customWidth="1"/>
    <col min="4367" max="4367" width="15.85546875" style="690" customWidth="1"/>
    <col min="4368" max="4368" width="3.85546875" style="690" customWidth="1"/>
    <col min="4369" max="4369" width="16.42578125" style="690" customWidth="1"/>
    <col min="4370" max="4370" width="11.28515625" style="690" customWidth="1"/>
    <col min="4371" max="4371" width="10.28515625" style="690" customWidth="1"/>
    <col min="4372" max="4372" width="10" style="690" customWidth="1"/>
    <col min="4373" max="4608" width="9.140625" style="690"/>
    <col min="4609" max="4609" width="4" style="690" customWidth="1"/>
    <col min="4610" max="4610" width="15.140625" style="690" customWidth="1"/>
    <col min="4611" max="4611" width="13.85546875" style="690" customWidth="1"/>
    <col min="4612" max="4612" width="10.140625" style="690" customWidth="1"/>
    <col min="4613" max="4613" width="9.140625" style="690"/>
    <col min="4614" max="4614" width="3.42578125" style="690" customWidth="1"/>
    <col min="4615" max="4615" width="19.5703125" style="690" customWidth="1"/>
    <col min="4616" max="4616" width="12.28515625" style="690" customWidth="1"/>
    <col min="4617" max="4617" width="10.42578125" style="690" customWidth="1"/>
    <col min="4618" max="4618" width="9.140625" style="690"/>
    <col min="4619" max="4619" width="3.5703125" style="690" customWidth="1"/>
    <col min="4620" max="4620" width="16.42578125" style="690" customWidth="1"/>
    <col min="4621" max="4621" width="11.7109375" style="690" customWidth="1"/>
    <col min="4622" max="4622" width="10.140625" style="690" customWidth="1"/>
    <col min="4623" max="4623" width="15.85546875" style="690" customWidth="1"/>
    <col min="4624" max="4624" width="3.85546875" style="690" customWidth="1"/>
    <col min="4625" max="4625" width="16.42578125" style="690" customWidth="1"/>
    <col min="4626" max="4626" width="11.28515625" style="690" customWidth="1"/>
    <col min="4627" max="4627" width="10.28515625" style="690" customWidth="1"/>
    <col min="4628" max="4628" width="10" style="690" customWidth="1"/>
    <col min="4629" max="4864" width="9.140625" style="690"/>
    <col min="4865" max="4865" width="4" style="690" customWidth="1"/>
    <col min="4866" max="4866" width="15.140625" style="690" customWidth="1"/>
    <col min="4867" max="4867" width="13.85546875" style="690" customWidth="1"/>
    <col min="4868" max="4868" width="10.140625" style="690" customWidth="1"/>
    <col min="4869" max="4869" width="9.140625" style="690"/>
    <col min="4870" max="4870" width="3.42578125" style="690" customWidth="1"/>
    <col min="4871" max="4871" width="19.5703125" style="690" customWidth="1"/>
    <col min="4872" max="4872" width="12.28515625" style="690" customWidth="1"/>
    <col min="4873" max="4873" width="10.42578125" style="690" customWidth="1"/>
    <col min="4874" max="4874" width="9.140625" style="690"/>
    <col min="4875" max="4875" width="3.5703125" style="690" customWidth="1"/>
    <col min="4876" max="4876" width="16.42578125" style="690" customWidth="1"/>
    <col min="4877" max="4877" width="11.7109375" style="690" customWidth="1"/>
    <col min="4878" max="4878" width="10.140625" style="690" customWidth="1"/>
    <col min="4879" max="4879" width="15.85546875" style="690" customWidth="1"/>
    <col min="4880" max="4880" width="3.85546875" style="690" customWidth="1"/>
    <col min="4881" max="4881" width="16.42578125" style="690" customWidth="1"/>
    <col min="4882" max="4882" width="11.28515625" style="690" customWidth="1"/>
    <col min="4883" max="4883" width="10.28515625" style="690" customWidth="1"/>
    <col min="4884" max="4884" width="10" style="690" customWidth="1"/>
    <col min="4885" max="5120" width="9.140625" style="690"/>
    <col min="5121" max="5121" width="4" style="690" customWidth="1"/>
    <col min="5122" max="5122" width="15.140625" style="690" customWidth="1"/>
    <col min="5123" max="5123" width="13.85546875" style="690" customWidth="1"/>
    <col min="5124" max="5124" width="10.140625" style="690" customWidth="1"/>
    <col min="5125" max="5125" width="9.140625" style="690"/>
    <col min="5126" max="5126" width="3.42578125" style="690" customWidth="1"/>
    <col min="5127" max="5127" width="19.5703125" style="690" customWidth="1"/>
    <col min="5128" max="5128" width="12.28515625" style="690" customWidth="1"/>
    <col min="5129" max="5129" width="10.42578125" style="690" customWidth="1"/>
    <col min="5130" max="5130" width="9.140625" style="690"/>
    <col min="5131" max="5131" width="3.5703125" style="690" customWidth="1"/>
    <col min="5132" max="5132" width="16.42578125" style="690" customWidth="1"/>
    <col min="5133" max="5133" width="11.7109375" style="690" customWidth="1"/>
    <col min="5134" max="5134" width="10.140625" style="690" customWidth="1"/>
    <col min="5135" max="5135" width="15.85546875" style="690" customWidth="1"/>
    <col min="5136" max="5136" width="3.85546875" style="690" customWidth="1"/>
    <col min="5137" max="5137" width="16.42578125" style="690" customWidth="1"/>
    <col min="5138" max="5138" width="11.28515625" style="690" customWidth="1"/>
    <col min="5139" max="5139" width="10.28515625" style="690" customWidth="1"/>
    <col min="5140" max="5140" width="10" style="690" customWidth="1"/>
    <col min="5141" max="5376" width="9.140625" style="690"/>
    <col min="5377" max="5377" width="4" style="690" customWidth="1"/>
    <col min="5378" max="5378" width="15.140625" style="690" customWidth="1"/>
    <col min="5379" max="5379" width="13.85546875" style="690" customWidth="1"/>
    <col min="5380" max="5380" width="10.140625" style="690" customWidth="1"/>
    <col min="5381" max="5381" width="9.140625" style="690"/>
    <col min="5382" max="5382" width="3.42578125" style="690" customWidth="1"/>
    <col min="5383" max="5383" width="19.5703125" style="690" customWidth="1"/>
    <col min="5384" max="5384" width="12.28515625" style="690" customWidth="1"/>
    <col min="5385" max="5385" width="10.42578125" style="690" customWidth="1"/>
    <col min="5386" max="5386" width="9.140625" style="690"/>
    <col min="5387" max="5387" width="3.5703125" style="690" customWidth="1"/>
    <col min="5388" max="5388" width="16.42578125" style="690" customWidth="1"/>
    <col min="5389" max="5389" width="11.7109375" style="690" customWidth="1"/>
    <col min="5390" max="5390" width="10.140625" style="690" customWidth="1"/>
    <col min="5391" max="5391" width="15.85546875" style="690" customWidth="1"/>
    <col min="5392" max="5392" width="3.85546875" style="690" customWidth="1"/>
    <col min="5393" max="5393" width="16.42578125" style="690" customWidth="1"/>
    <col min="5394" max="5394" width="11.28515625" style="690" customWidth="1"/>
    <col min="5395" max="5395" width="10.28515625" style="690" customWidth="1"/>
    <col min="5396" max="5396" width="10" style="690" customWidth="1"/>
    <col min="5397" max="5632" width="9.140625" style="690"/>
    <col min="5633" max="5633" width="4" style="690" customWidth="1"/>
    <col min="5634" max="5634" width="15.140625" style="690" customWidth="1"/>
    <col min="5635" max="5635" width="13.85546875" style="690" customWidth="1"/>
    <col min="5636" max="5636" width="10.140625" style="690" customWidth="1"/>
    <col min="5637" max="5637" width="9.140625" style="690"/>
    <col min="5638" max="5638" width="3.42578125" style="690" customWidth="1"/>
    <col min="5639" max="5639" width="19.5703125" style="690" customWidth="1"/>
    <col min="5640" max="5640" width="12.28515625" style="690" customWidth="1"/>
    <col min="5641" max="5641" width="10.42578125" style="690" customWidth="1"/>
    <col min="5642" max="5642" width="9.140625" style="690"/>
    <col min="5643" max="5643" width="3.5703125" style="690" customWidth="1"/>
    <col min="5644" max="5644" width="16.42578125" style="690" customWidth="1"/>
    <col min="5645" max="5645" width="11.7109375" style="690" customWidth="1"/>
    <col min="5646" max="5646" width="10.140625" style="690" customWidth="1"/>
    <col min="5647" max="5647" width="15.85546875" style="690" customWidth="1"/>
    <col min="5648" max="5648" width="3.85546875" style="690" customWidth="1"/>
    <col min="5649" max="5649" width="16.42578125" style="690" customWidth="1"/>
    <col min="5650" max="5650" width="11.28515625" style="690" customWidth="1"/>
    <col min="5651" max="5651" width="10.28515625" style="690" customWidth="1"/>
    <col min="5652" max="5652" width="10" style="690" customWidth="1"/>
    <col min="5653" max="5888" width="9.140625" style="690"/>
    <col min="5889" max="5889" width="4" style="690" customWidth="1"/>
    <col min="5890" max="5890" width="15.140625" style="690" customWidth="1"/>
    <col min="5891" max="5891" width="13.85546875" style="690" customWidth="1"/>
    <col min="5892" max="5892" width="10.140625" style="690" customWidth="1"/>
    <col min="5893" max="5893" width="9.140625" style="690"/>
    <col min="5894" max="5894" width="3.42578125" style="690" customWidth="1"/>
    <col min="5895" max="5895" width="19.5703125" style="690" customWidth="1"/>
    <col min="5896" max="5896" width="12.28515625" style="690" customWidth="1"/>
    <col min="5897" max="5897" width="10.42578125" style="690" customWidth="1"/>
    <col min="5898" max="5898" width="9.140625" style="690"/>
    <col min="5899" max="5899" width="3.5703125" style="690" customWidth="1"/>
    <col min="5900" max="5900" width="16.42578125" style="690" customWidth="1"/>
    <col min="5901" max="5901" width="11.7109375" style="690" customWidth="1"/>
    <col min="5902" max="5902" width="10.140625" style="690" customWidth="1"/>
    <col min="5903" max="5903" width="15.85546875" style="690" customWidth="1"/>
    <col min="5904" max="5904" width="3.85546875" style="690" customWidth="1"/>
    <col min="5905" max="5905" width="16.42578125" style="690" customWidth="1"/>
    <col min="5906" max="5906" width="11.28515625" style="690" customWidth="1"/>
    <col min="5907" max="5907" width="10.28515625" style="690" customWidth="1"/>
    <col min="5908" max="5908" width="10" style="690" customWidth="1"/>
    <col min="5909" max="6144" width="9.140625" style="690"/>
    <col min="6145" max="6145" width="4" style="690" customWidth="1"/>
    <col min="6146" max="6146" width="15.140625" style="690" customWidth="1"/>
    <col min="6147" max="6147" width="13.85546875" style="690" customWidth="1"/>
    <col min="6148" max="6148" width="10.140625" style="690" customWidth="1"/>
    <col min="6149" max="6149" width="9.140625" style="690"/>
    <col min="6150" max="6150" width="3.42578125" style="690" customWidth="1"/>
    <col min="6151" max="6151" width="19.5703125" style="690" customWidth="1"/>
    <col min="6152" max="6152" width="12.28515625" style="690" customWidth="1"/>
    <col min="6153" max="6153" width="10.42578125" style="690" customWidth="1"/>
    <col min="6154" max="6154" width="9.140625" style="690"/>
    <col min="6155" max="6155" width="3.5703125" style="690" customWidth="1"/>
    <col min="6156" max="6156" width="16.42578125" style="690" customWidth="1"/>
    <col min="6157" max="6157" width="11.7109375" style="690" customWidth="1"/>
    <col min="6158" max="6158" width="10.140625" style="690" customWidth="1"/>
    <col min="6159" max="6159" width="15.85546875" style="690" customWidth="1"/>
    <col min="6160" max="6160" width="3.85546875" style="690" customWidth="1"/>
    <col min="6161" max="6161" width="16.42578125" style="690" customWidth="1"/>
    <col min="6162" max="6162" width="11.28515625" style="690" customWidth="1"/>
    <col min="6163" max="6163" width="10.28515625" style="690" customWidth="1"/>
    <col min="6164" max="6164" width="10" style="690" customWidth="1"/>
    <col min="6165" max="6400" width="9.140625" style="690"/>
    <col min="6401" max="6401" width="4" style="690" customWidth="1"/>
    <col min="6402" max="6402" width="15.140625" style="690" customWidth="1"/>
    <col min="6403" max="6403" width="13.85546875" style="690" customWidth="1"/>
    <col min="6404" max="6404" width="10.140625" style="690" customWidth="1"/>
    <col min="6405" max="6405" width="9.140625" style="690"/>
    <col min="6406" max="6406" width="3.42578125" style="690" customWidth="1"/>
    <col min="6407" max="6407" width="19.5703125" style="690" customWidth="1"/>
    <col min="6408" max="6408" width="12.28515625" style="690" customWidth="1"/>
    <col min="6409" max="6409" width="10.42578125" style="690" customWidth="1"/>
    <col min="6410" max="6410" width="9.140625" style="690"/>
    <col min="6411" max="6411" width="3.5703125" style="690" customWidth="1"/>
    <col min="6412" max="6412" width="16.42578125" style="690" customWidth="1"/>
    <col min="6413" max="6413" width="11.7109375" style="690" customWidth="1"/>
    <col min="6414" max="6414" width="10.140625" style="690" customWidth="1"/>
    <col min="6415" max="6415" width="15.85546875" style="690" customWidth="1"/>
    <col min="6416" max="6416" width="3.85546875" style="690" customWidth="1"/>
    <col min="6417" max="6417" width="16.42578125" style="690" customWidth="1"/>
    <col min="6418" max="6418" width="11.28515625" style="690" customWidth="1"/>
    <col min="6419" max="6419" width="10.28515625" style="690" customWidth="1"/>
    <col min="6420" max="6420" width="10" style="690" customWidth="1"/>
    <col min="6421" max="6656" width="9.140625" style="690"/>
    <col min="6657" max="6657" width="4" style="690" customWidth="1"/>
    <col min="6658" max="6658" width="15.140625" style="690" customWidth="1"/>
    <col min="6659" max="6659" width="13.85546875" style="690" customWidth="1"/>
    <col min="6660" max="6660" width="10.140625" style="690" customWidth="1"/>
    <col min="6661" max="6661" width="9.140625" style="690"/>
    <col min="6662" max="6662" width="3.42578125" style="690" customWidth="1"/>
    <col min="6663" max="6663" width="19.5703125" style="690" customWidth="1"/>
    <col min="6664" max="6664" width="12.28515625" style="690" customWidth="1"/>
    <col min="6665" max="6665" width="10.42578125" style="690" customWidth="1"/>
    <col min="6666" max="6666" width="9.140625" style="690"/>
    <col min="6667" max="6667" width="3.5703125" style="690" customWidth="1"/>
    <col min="6668" max="6668" width="16.42578125" style="690" customWidth="1"/>
    <col min="6669" max="6669" width="11.7109375" style="690" customWidth="1"/>
    <col min="6670" max="6670" width="10.140625" style="690" customWidth="1"/>
    <col min="6671" max="6671" width="15.85546875" style="690" customWidth="1"/>
    <col min="6672" max="6672" width="3.85546875" style="690" customWidth="1"/>
    <col min="6673" max="6673" width="16.42578125" style="690" customWidth="1"/>
    <col min="6674" max="6674" width="11.28515625" style="690" customWidth="1"/>
    <col min="6675" max="6675" width="10.28515625" style="690" customWidth="1"/>
    <col min="6676" max="6676" width="10" style="690" customWidth="1"/>
    <col min="6677" max="6912" width="9.140625" style="690"/>
    <col min="6913" max="6913" width="4" style="690" customWidth="1"/>
    <col min="6914" max="6914" width="15.140625" style="690" customWidth="1"/>
    <col min="6915" max="6915" width="13.85546875" style="690" customWidth="1"/>
    <col min="6916" max="6916" width="10.140625" style="690" customWidth="1"/>
    <col min="6917" max="6917" width="9.140625" style="690"/>
    <col min="6918" max="6918" width="3.42578125" style="690" customWidth="1"/>
    <col min="6919" max="6919" width="19.5703125" style="690" customWidth="1"/>
    <col min="6920" max="6920" width="12.28515625" style="690" customWidth="1"/>
    <col min="6921" max="6921" width="10.42578125" style="690" customWidth="1"/>
    <col min="6922" max="6922" width="9.140625" style="690"/>
    <col min="6923" max="6923" width="3.5703125" style="690" customWidth="1"/>
    <col min="6924" max="6924" width="16.42578125" style="690" customWidth="1"/>
    <col min="6925" max="6925" width="11.7109375" style="690" customWidth="1"/>
    <col min="6926" max="6926" width="10.140625" style="690" customWidth="1"/>
    <col min="6927" max="6927" width="15.85546875" style="690" customWidth="1"/>
    <col min="6928" max="6928" width="3.85546875" style="690" customWidth="1"/>
    <col min="6929" max="6929" width="16.42578125" style="690" customWidth="1"/>
    <col min="6930" max="6930" width="11.28515625" style="690" customWidth="1"/>
    <col min="6931" max="6931" width="10.28515625" style="690" customWidth="1"/>
    <col min="6932" max="6932" width="10" style="690" customWidth="1"/>
    <col min="6933" max="7168" width="9.140625" style="690"/>
    <col min="7169" max="7169" width="4" style="690" customWidth="1"/>
    <col min="7170" max="7170" width="15.140625" style="690" customWidth="1"/>
    <col min="7171" max="7171" width="13.85546875" style="690" customWidth="1"/>
    <col min="7172" max="7172" width="10.140625" style="690" customWidth="1"/>
    <col min="7173" max="7173" width="9.140625" style="690"/>
    <col min="7174" max="7174" width="3.42578125" style="690" customWidth="1"/>
    <col min="7175" max="7175" width="19.5703125" style="690" customWidth="1"/>
    <col min="7176" max="7176" width="12.28515625" style="690" customWidth="1"/>
    <col min="7177" max="7177" width="10.42578125" style="690" customWidth="1"/>
    <col min="7178" max="7178" width="9.140625" style="690"/>
    <col min="7179" max="7179" width="3.5703125" style="690" customWidth="1"/>
    <col min="7180" max="7180" width="16.42578125" style="690" customWidth="1"/>
    <col min="7181" max="7181" width="11.7109375" style="690" customWidth="1"/>
    <col min="7182" max="7182" width="10.140625" style="690" customWidth="1"/>
    <col min="7183" max="7183" width="15.85546875" style="690" customWidth="1"/>
    <col min="7184" max="7184" width="3.85546875" style="690" customWidth="1"/>
    <col min="7185" max="7185" width="16.42578125" style="690" customWidth="1"/>
    <col min="7186" max="7186" width="11.28515625" style="690" customWidth="1"/>
    <col min="7187" max="7187" width="10.28515625" style="690" customWidth="1"/>
    <col min="7188" max="7188" width="10" style="690" customWidth="1"/>
    <col min="7189" max="7424" width="9.140625" style="690"/>
    <col min="7425" max="7425" width="4" style="690" customWidth="1"/>
    <col min="7426" max="7426" width="15.140625" style="690" customWidth="1"/>
    <col min="7427" max="7427" width="13.85546875" style="690" customWidth="1"/>
    <col min="7428" max="7428" width="10.140625" style="690" customWidth="1"/>
    <col min="7429" max="7429" width="9.140625" style="690"/>
    <col min="7430" max="7430" width="3.42578125" style="690" customWidth="1"/>
    <col min="7431" max="7431" width="19.5703125" style="690" customWidth="1"/>
    <col min="7432" max="7432" width="12.28515625" style="690" customWidth="1"/>
    <col min="7433" max="7433" width="10.42578125" style="690" customWidth="1"/>
    <col min="7434" max="7434" width="9.140625" style="690"/>
    <col min="7435" max="7435" width="3.5703125" style="690" customWidth="1"/>
    <col min="7436" max="7436" width="16.42578125" style="690" customWidth="1"/>
    <col min="7437" max="7437" width="11.7109375" style="690" customWidth="1"/>
    <col min="7438" max="7438" width="10.140625" style="690" customWidth="1"/>
    <col min="7439" max="7439" width="15.85546875" style="690" customWidth="1"/>
    <col min="7440" max="7440" width="3.85546875" style="690" customWidth="1"/>
    <col min="7441" max="7441" width="16.42578125" style="690" customWidth="1"/>
    <col min="7442" max="7442" width="11.28515625" style="690" customWidth="1"/>
    <col min="7443" max="7443" width="10.28515625" style="690" customWidth="1"/>
    <col min="7444" max="7444" width="10" style="690" customWidth="1"/>
    <col min="7445" max="7680" width="9.140625" style="690"/>
    <col min="7681" max="7681" width="4" style="690" customWidth="1"/>
    <col min="7682" max="7682" width="15.140625" style="690" customWidth="1"/>
    <col min="7683" max="7683" width="13.85546875" style="690" customWidth="1"/>
    <col min="7684" max="7684" width="10.140625" style="690" customWidth="1"/>
    <col min="7685" max="7685" width="9.140625" style="690"/>
    <col min="7686" max="7686" width="3.42578125" style="690" customWidth="1"/>
    <col min="7687" max="7687" width="19.5703125" style="690" customWidth="1"/>
    <col min="7688" max="7688" width="12.28515625" style="690" customWidth="1"/>
    <col min="7689" max="7689" width="10.42578125" style="690" customWidth="1"/>
    <col min="7690" max="7690" width="9.140625" style="690"/>
    <col min="7691" max="7691" width="3.5703125" style="690" customWidth="1"/>
    <col min="7692" max="7692" width="16.42578125" style="690" customWidth="1"/>
    <col min="7693" max="7693" width="11.7109375" style="690" customWidth="1"/>
    <col min="7694" max="7694" width="10.140625" style="690" customWidth="1"/>
    <col min="7695" max="7695" width="15.85546875" style="690" customWidth="1"/>
    <col min="7696" max="7696" width="3.85546875" style="690" customWidth="1"/>
    <col min="7697" max="7697" width="16.42578125" style="690" customWidth="1"/>
    <col min="7698" max="7698" width="11.28515625" style="690" customWidth="1"/>
    <col min="7699" max="7699" width="10.28515625" style="690" customWidth="1"/>
    <col min="7700" max="7700" width="10" style="690" customWidth="1"/>
    <col min="7701" max="7936" width="9.140625" style="690"/>
    <col min="7937" max="7937" width="4" style="690" customWidth="1"/>
    <col min="7938" max="7938" width="15.140625" style="690" customWidth="1"/>
    <col min="7939" max="7939" width="13.85546875" style="690" customWidth="1"/>
    <col min="7940" max="7940" width="10.140625" style="690" customWidth="1"/>
    <col min="7941" max="7941" width="9.140625" style="690"/>
    <col min="7942" max="7942" width="3.42578125" style="690" customWidth="1"/>
    <col min="7943" max="7943" width="19.5703125" style="690" customWidth="1"/>
    <col min="7944" max="7944" width="12.28515625" style="690" customWidth="1"/>
    <col min="7945" max="7945" width="10.42578125" style="690" customWidth="1"/>
    <col min="7946" max="7946" width="9.140625" style="690"/>
    <col min="7947" max="7947" width="3.5703125" style="690" customWidth="1"/>
    <col min="7948" max="7948" width="16.42578125" style="690" customWidth="1"/>
    <col min="7949" max="7949" width="11.7109375" style="690" customWidth="1"/>
    <col min="7950" max="7950" width="10.140625" style="690" customWidth="1"/>
    <col min="7951" max="7951" width="15.85546875" style="690" customWidth="1"/>
    <col min="7952" max="7952" width="3.85546875" style="690" customWidth="1"/>
    <col min="7953" max="7953" width="16.42578125" style="690" customWidth="1"/>
    <col min="7954" max="7954" width="11.28515625" style="690" customWidth="1"/>
    <col min="7955" max="7955" width="10.28515625" style="690" customWidth="1"/>
    <col min="7956" max="7956" width="10" style="690" customWidth="1"/>
    <col min="7957" max="8192" width="9.140625" style="690"/>
    <col min="8193" max="8193" width="4" style="690" customWidth="1"/>
    <col min="8194" max="8194" width="15.140625" style="690" customWidth="1"/>
    <col min="8195" max="8195" width="13.85546875" style="690" customWidth="1"/>
    <col min="8196" max="8196" width="10.140625" style="690" customWidth="1"/>
    <col min="8197" max="8197" width="9.140625" style="690"/>
    <col min="8198" max="8198" width="3.42578125" style="690" customWidth="1"/>
    <col min="8199" max="8199" width="19.5703125" style="690" customWidth="1"/>
    <col min="8200" max="8200" width="12.28515625" style="690" customWidth="1"/>
    <col min="8201" max="8201" width="10.42578125" style="690" customWidth="1"/>
    <col min="8202" max="8202" width="9.140625" style="690"/>
    <col min="8203" max="8203" width="3.5703125" style="690" customWidth="1"/>
    <col min="8204" max="8204" width="16.42578125" style="690" customWidth="1"/>
    <col min="8205" max="8205" width="11.7109375" style="690" customWidth="1"/>
    <col min="8206" max="8206" width="10.140625" style="690" customWidth="1"/>
    <col min="8207" max="8207" width="15.85546875" style="690" customWidth="1"/>
    <col min="8208" max="8208" width="3.85546875" style="690" customWidth="1"/>
    <col min="8209" max="8209" width="16.42578125" style="690" customWidth="1"/>
    <col min="8210" max="8210" width="11.28515625" style="690" customWidth="1"/>
    <col min="8211" max="8211" width="10.28515625" style="690" customWidth="1"/>
    <col min="8212" max="8212" width="10" style="690" customWidth="1"/>
    <col min="8213" max="8448" width="9.140625" style="690"/>
    <col min="8449" max="8449" width="4" style="690" customWidth="1"/>
    <col min="8450" max="8450" width="15.140625" style="690" customWidth="1"/>
    <col min="8451" max="8451" width="13.85546875" style="690" customWidth="1"/>
    <col min="8452" max="8452" width="10.140625" style="690" customWidth="1"/>
    <col min="8453" max="8453" width="9.140625" style="690"/>
    <col min="8454" max="8454" width="3.42578125" style="690" customWidth="1"/>
    <col min="8455" max="8455" width="19.5703125" style="690" customWidth="1"/>
    <col min="8456" max="8456" width="12.28515625" style="690" customWidth="1"/>
    <col min="8457" max="8457" width="10.42578125" style="690" customWidth="1"/>
    <col min="8458" max="8458" width="9.140625" style="690"/>
    <col min="8459" max="8459" width="3.5703125" style="690" customWidth="1"/>
    <col min="8460" max="8460" width="16.42578125" style="690" customWidth="1"/>
    <col min="8461" max="8461" width="11.7109375" style="690" customWidth="1"/>
    <col min="8462" max="8462" width="10.140625" style="690" customWidth="1"/>
    <col min="8463" max="8463" width="15.85546875" style="690" customWidth="1"/>
    <col min="8464" max="8464" width="3.85546875" style="690" customWidth="1"/>
    <col min="8465" max="8465" width="16.42578125" style="690" customWidth="1"/>
    <col min="8466" max="8466" width="11.28515625" style="690" customWidth="1"/>
    <col min="8467" max="8467" width="10.28515625" style="690" customWidth="1"/>
    <col min="8468" max="8468" width="10" style="690" customWidth="1"/>
    <col min="8469" max="8704" width="9.140625" style="690"/>
    <col min="8705" max="8705" width="4" style="690" customWidth="1"/>
    <col min="8706" max="8706" width="15.140625" style="690" customWidth="1"/>
    <col min="8707" max="8707" width="13.85546875" style="690" customWidth="1"/>
    <col min="8708" max="8708" width="10.140625" style="690" customWidth="1"/>
    <col min="8709" max="8709" width="9.140625" style="690"/>
    <col min="8710" max="8710" width="3.42578125" style="690" customWidth="1"/>
    <col min="8711" max="8711" width="19.5703125" style="690" customWidth="1"/>
    <col min="8712" max="8712" width="12.28515625" style="690" customWidth="1"/>
    <col min="8713" max="8713" width="10.42578125" style="690" customWidth="1"/>
    <col min="8714" max="8714" width="9.140625" style="690"/>
    <col min="8715" max="8715" width="3.5703125" style="690" customWidth="1"/>
    <col min="8716" max="8716" width="16.42578125" style="690" customWidth="1"/>
    <col min="8717" max="8717" width="11.7109375" style="690" customWidth="1"/>
    <col min="8718" max="8718" width="10.140625" style="690" customWidth="1"/>
    <col min="8719" max="8719" width="15.85546875" style="690" customWidth="1"/>
    <col min="8720" max="8720" width="3.85546875" style="690" customWidth="1"/>
    <col min="8721" max="8721" width="16.42578125" style="690" customWidth="1"/>
    <col min="8722" max="8722" width="11.28515625" style="690" customWidth="1"/>
    <col min="8723" max="8723" width="10.28515625" style="690" customWidth="1"/>
    <col min="8724" max="8724" width="10" style="690" customWidth="1"/>
    <col min="8725" max="8960" width="9.140625" style="690"/>
    <col min="8961" max="8961" width="4" style="690" customWidth="1"/>
    <col min="8962" max="8962" width="15.140625" style="690" customWidth="1"/>
    <col min="8963" max="8963" width="13.85546875" style="690" customWidth="1"/>
    <col min="8964" max="8964" width="10.140625" style="690" customWidth="1"/>
    <col min="8965" max="8965" width="9.140625" style="690"/>
    <col min="8966" max="8966" width="3.42578125" style="690" customWidth="1"/>
    <col min="8967" max="8967" width="19.5703125" style="690" customWidth="1"/>
    <col min="8968" max="8968" width="12.28515625" style="690" customWidth="1"/>
    <col min="8969" max="8969" width="10.42578125" style="690" customWidth="1"/>
    <col min="8970" max="8970" width="9.140625" style="690"/>
    <col min="8971" max="8971" width="3.5703125" style="690" customWidth="1"/>
    <col min="8972" max="8972" width="16.42578125" style="690" customWidth="1"/>
    <col min="8973" max="8973" width="11.7109375" style="690" customWidth="1"/>
    <col min="8974" max="8974" width="10.140625" style="690" customWidth="1"/>
    <col min="8975" max="8975" width="15.85546875" style="690" customWidth="1"/>
    <col min="8976" max="8976" width="3.85546875" style="690" customWidth="1"/>
    <col min="8977" max="8977" width="16.42578125" style="690" customWidth="1"/>
    <col min="8978" max="8978" width="11.28515625" style="690" customWidth="1"/>
    <col min="8979" max="8979" width="10.28515625" style="690" customWidth="1"/>
    <col min="8980" max="8980" width="10" style="690" customWidth="1"/>
    <col min="8981" max="9216" width="9.140625" style="690"/>
    <col min="9217" max="9217" width="4" style="690" customWidth="1"/>
    <col min="9218" max="9218" width="15.140625" style="690" customWidth="1"/>
    <col min="9219" max="9219" width="13.85546875" style="690" customWidth="1"/>
    <col min="9220" max="9220" width="10.140625" style="690" customWidth="1"/>
    <col min="9221" max="9221" width="9.140625" style="690"/>
    <col min="9222" max="9222" width="3.42578125" style="690" customWidth="1"/>
    <col min="9223" max="9223" width="19.5703125" style="690" customWidth="1"/>
    <col min="9224" max="9224" width="12.28515625" style="690" customWidth="1"/>
    <col min="9225" max="9225" width="10.42578125" style="690" customWidth="1"/>
    <col min="9226" max="9226" width="9.140625" style="690"/>
    <col min="9227" max="9227" width="3.5703125" style="690" customWidth="1"/>
    <col min="9228" max="9228" width="16.42578125" style="690" customWidth="1"/>
    <col min="9229" max="9229" width="11.7109375" style="690" customWidth="1"/>
    <col min="9230" max="9230" width="10.140625" style="690" customWidth="1"/>
    <col min="9231" max="9231" width="15.85546875" style="690" customWidth="1"/>
    <col min="9232" max="9232" width="3.85546875" style="690" customWidth="1"/>
    <col min="9233" max="9233" width="16.42578125" style="690" customWidth="1"/>
    <col min="9234" max="9234" width="11.28515625" style="690" customWidth="1"/>
    <col min="9235" max="9235" width="10.28515625" style="690" customWidth="1"/>
    <col min="9236" max="9236" width="10" style="690" customWidth="1"/>
    <col min="9237" max="9472" width="9.140625" style="690"/>
    <col min="9473" max="9473" width="4" style="690" customWidth="1"/>
    <col min="9474" max="9474" width="15.140625" style="690" customWidth="1"/>
    <col min="9475" max="9475" width="13.85546875" style="690" customWidth="1"/>
    <col min="9476" max="9476" width="10.140625" style="690" customWidth="1"/>
    <col min="9477" max="9477" width="9.140625" style="690"/>
    <col min="9478" max="9478" width="3.42578125" style="690" customWidth="1"/>
    <col min="9479" max="9479" width="19.5703125" style="690" customWidth="1"/>
    <col min="9480" max="9480" width="12.28515625" style="690" customWidth="1"/>
    <col min="9481" max="9481" width="10.42578125" style="690" customWidth="1"/>
    <col min="9482" max="9482" width="9.140625" style="690"/>
    <col min="9483" max="9483" width="3.5703125" style="690" customWidth="1"/>
    <col min="9484" max="9484" width="16.42578125" style="690" customWidth="1"/>
    <col min="9485" max="9485" width="11.7109375" style="690" customWidth="1"/>
    <col min="9486" max="9486" width="10.140625" style="690" customWidth="1"/>
    <col min="9487" max="9487" width="15.85546875" style="690" customWidth="1"/>
    <col min="9488" max="9488" width="3.85546875" style="690" customWidth="1"/>
    <col min="9489" max="9489" width="16.42578125" style="690" customWidth="1"/>
    <col min="9490" max="9490" width="11.28515625" style="690" customWidth="1"/>
    <col min="9491" max="9491" width="10.28515625" style="690" customWidth="1"/>
    <col min="9492" max="9492" width="10" style="690" customWidth="1"/>
    <col min="9493" max="9728" width="9.140625" style="690"/>
    <col min="9729" max="9729" width="4" style="690" customWidth="1"/>
    <col min="9730" max="9730" width="15.140625" style="690" customWidth="1"/>
    <col min="9731" max="9731" width="13.85546875" style="690" customWidth="1"/>
    <col min="9732" max="9732" width="10.140625" style="690" customWidth="1"/>
    <col min="9733" max="9733" width="9.140625" style="690"/>
    <col min="9734" max="9734" width="3.42578125" style="690" customWidth="1"/>
    <col min="9735" max="9735" width="19.5703125" style="690" customWidth="1"/>
    <col min="9736" max="9736" width="12.28515625" style="690" customWidth="1"/>
    <col min="9737" max="9737" width="10.42578125" style="690" customWidth="1"/>
    <col min="9738" max="9738" width="9.140625" style="690"/>
    <col min="9739" max="9739" width="3.5703125" style="690" customWidth="1"/>
    <col min="9740" max="9740" width="16.42578125" style="690" customWidth="1"/>
    <col min="9741" max="9741" width="11.7109375" style="690" customWidth="1"/>
    <col min="9742" max="9742" width="10.140625" style="690" customWidth="1"/>
    <col min="9743" max="9743" width="15.85546875" style="690" customWidth="1"/>
    <col min="9744" max="9744" width="3.85546875" style="690" customWidth="1"/>
    <col min="9745" max="9745" width="16.42578125" style="690" customWidth="1"/>
    <col min="9746" max="9746" width="11.28515625" style="690" customWidth="1"/>
    <col min="9747" max="9747" width="10.28515625" style="690" customWidth="1"/>
    <col min="9748" max="9748" width="10" style="690" customWidth="1"/>
    <col min="9749" max="9984" width="9.140625" style="690"/>
    <col min="9985" max="9985" width="4" style="690" customWidth="1"/>
    <col min="9986" max="9986" width="15.140625" style="690" customWidth="1"/>
    <col min="9987" max="9987" width="13.85546875" style="690" customWidth="1"/>
    <col min="9988" max="9988" width="10.140625" style="690" customWidth="1"/>
    <col min="9989" max="9989" width="9.140625" style="690"/>
    <col min="9990" max="9990" width="3.42578125" style="690" customWidth="1"/>
    <col min="9991" max="9991" width="19.5703125" style="690" customWidth="1"/>
    <col min="9992" max="9992" width="12.28515625" style="690" customWidth="1"/>
    <col min="9993" max="9993" width="10.42578125" style="690" customWidth="1"/>
    <col min="9994" max="9994" width="9.140625" style="690"/>
    <col min="9995" max="9995" width="3.5703125" style="690" customWidth="1"/>
    <col min="9996" max="9996" width="16.42578125" style="690" customWidth="1"/>
    <col min="9997" max="9997" width="11.7109375" style="690" customWidth="1"/>
    <col min="9998" max="9998" width="10.140625" style="690" customWidth="1"/>
    <col min="9999" max="9999" width="15.85546875" style="690" customWidth="1"/>
    <col min="10000" max="10000" width="3.85546875" style="690" customWidth="1"/>
    <col min="10001" max="10001" width="16.42578125" style="690" customWidth="1"/>
    <col min="10002" max="10002" width="11.28515625" style="690" customWidth="1"/>
    <col min="10003" max="10003" width="10.28515625" style="690" customWidth="1"/>
    <col min="10004" max="10004" width="10" style="690" customWidth="1"/>
    <col min="10005" max="10240" width="9.140625" style="690"/>
    <col min="10241" max="10241" width="4" style="690" customWidth="1"/>
    <col min="10242" max="10242" width="15.140625" style="690" customWidth="1"/>
    <col min="10243" max="10243" width="13.85546875" style="690" customWidth="1"/>
    <col min="10244" max="10244" width="10.140625" style="690" customWidth="1"/>
    <col min="10245" max="10245" width="9.140625" style="690"/>
    <col min="10246" max="10246" width="3.42578125" style="690" customWidth="1"/>
    <col min="10247" max="10247" width="19.5703125" style="690" customWidth="1"/>
    <col min="10248" max="10248" width="12.28515625" style="690" customWidth="1"/>
    <col min="10249" max="10249" width="10.42578125" style="690" customWidth="1"/>
    <col min="10250" max="10250" width="9.140625" style="690"/>
    <col min="10251" max="10251" width="3.5703125" style="690" customWidth="1"/>
    <col min="10252" max="10252" width="16.42578125" style="690" customWidth="1"/>
    <col min="10253" max="10253" width="11.7109375" style="690" customWidth="1"/>
    <col min="10254" max="10254" width="10.140625" style="690" customWidth="1"/>
    <col min="10255" max="10255" width="15.85546875" style="690" customWidth="1"/>
    <col min="10256" max="10256" width="3.85546875" style="690" customWidth="1"/>
    <col min="10257" max="10257" width="16.42578125" style="690" customWidth="1"/>
    <col min="10258" max="10258" width="11.28515625" style="690" customWidth="1"/>
    <col min="10259" max="10259" width="10.28515625" style="690" customWidth="1"/>
    <col min="10260" max="10260" width="10" style="690" customWidth="1"/>
    <col min="10261" max="10496" width="9.140625" style="690"/>
    <col min="10497" max="10497" width="4" style="690" customWidth="1"/>
    <col min="10498" max="10498" width="15.140625" style="690" customWidth="1"/>
    <col min="10499" max="10499" width="13.85546875" style="690" customWidth="1"/>
    <col min="10500" max="10500" width="10.140625" style="690" customWidth="1"/>
    <col min="10501" max="10501" width="9.140625" style="690"/>
    <col min="10502" max="10502" width="3.42578125" style="690" customWidth="1"/>
    <col min="10503" max="10503" width="19.5703125" style="690" customWidth="1"/>
    <col min="10504" max="10504" width="12.28515625" style="690" customWidth="1"/>
    <col min="10505" max="10505" width="10.42578125" style="690" customWidth="1"/>
    <col min="10506" max="10506" width="9.140625" style="690"/>
    <col min="10507" max="10507" width="3.5703125" style="690" customWidth="1"/>
    <col min="10508" max="10508" width="16.42578125" style="690" customWidth="1"/>
    <col min="10509" max="10509" width="11.7109375" style="690" customWidth="1"/>
    <col min="10510" max="10510" width="10.140625" style="690" customWidth="1"/>
    <col min="10511" max="10511" width="15.85546875" style="690" customWidth="1"/>
    <col min="10512" max="10512" width="3.85546875" style="690" customWidth="1"/>
    <col min="10513" max="10513" width="16.42578125" style="690" customWidth="1"/>
    <col min="10514" max="10514" width="11.28515625" style="690" customWidth="1"/>
    <col min="10515" max="10515" width="10.28515625" style="690" customWidth="1"/>
    <col min="10516" max="10516" width="10" style="690" customWidth="1"/>
    <col min="10517" max="10752" width="9.140625" style="690"/>
    <col min="10753" max="10753" width="4" style="690" customWidth="1"/>
    <col min="10754" max="10754" width="15.140625" style="690" customWidth="1"/>
    <col min="10755" max="10755" width="13.85546875" style="690" customWidth="1"/>
    <col min="10756" max="10756" width="10.140625" style="690" customWidth="1"/>
    <col min="10757" max="10757" width="9.140625" style="690"/>
    <col min="10758" max="10758" width="3.42578125" style="690" customWidth="1"/>
    <col min="10759" max="10759" width="19.5703125" style="690" customWidth="1"/>
    <col min="10760" max="10760" width="12.28515625" style="690" customWidth="1"/>
    <col min="10761" max="10761" width="10.42578125" style="690" customWidth="1"/>
    <col min="10762" max="10762" width="9.140625" style="690"/>
    <col min="10763" max="10763" width="3.5703125" style="690" customWidth="1"/>
    <col min="10764" max="10764" width="16.42578125" style="690" customWidth="1"/>
    <col min="10765" max="10765" width="11.7109375" style="690" customWidth="1"/>
    <col min="10766" max="10766" width="10.140625" style="690" customWidth="1"/>
    <col min="10767" max="10767" width="15.85546875" style="690" customWidth="1"/>
    <col min="10768" max="10768" width="3.85546875" style="690" customWidth="1"/>
    <col min="10769" max="10769" width="16.42578125" style="690" customWidth="1"/>
    <col min="10770" max="10770" width="11.28515625" style="690" customWidth="1"/>
    <col min="10771" max="10771" width="10.28515625" style="690" customWidth="1"/>
    <col min="10772" max="10772" width="10" style="690" customWidth="1"/>
    <col min="10773" max="11008" width="9.140625" style="690"/>
    <col min="11009" max="11009" width="4" style="690" customWidth="1"/>
    <col min="11010" max="11010" width="15.140625" style="690" customWidth="1"/>
    <col min="11011" max="11011" width="13.85546875" style="690" customWidth="1"/>
    <col min="11012" max="11012" width="10.140625" style="690" customWidth="1"/>
    <col min="11013" max="11013" width="9.140625" style="690"/>
    <col min="11014" max="11014" width="3.42578125" style="690" customWidth="1"/>
    <col min="11015" max="11015" width="19.5703125" style="690" customWidth="1"/>
    <col min="11016" max="11016" width="12.28515625" style="690" customWidth="1"/>
    <col min="11017" max="11017" width="10.42578125" style="690" customWidth="1"/>
    <col min="11018" max="11018" width="9.140625" style="690"/>
    <col min="11019" max="11019" width="3.5703125" style="690" customWidth="1"/>
    <col min="11020" max="11020" width="16.42578125" style="690" customWidth="1"/>
    <col min="11021" max="11021" width="11.7109375" style="690" customWidth="1"/>
    <col min="11022" max="11022" width="10.140625" style="690" customWidth="1"/>
    <col min="11023" max="11023" width="15.85546875" style="690" customWidth="1"/>
    <col min="11024" max="11024" width="3.85546875" style="690" customWidth="1"/>
    <col min="11025" max="11025" width="16.42578125" style="690" customWidth="1"/>
    <col min="11026" max="11026" width="11.28515625" style="690" customWidth="1"/>
    <col min="11027" max="11027" width="10.28515625" style="690" customWidth="1"/>
    <col min="11028" max="11028" width="10" style="690" customWidth="1"/>
    <col min="11029" max="11264" width="9.140625" style="690"/>
    <col min="11265" max="11265" width="4" style="690" customWidth="1"/>
    <col min="11266" max="11266" width="15.140625" style="690" customWidth="1"/>
    <col min="11267" max="11267" width="13.85546875" style="690" customWidth="1"/>
    <col min="11268" max="11268" width="10.140625" style="690" customWidth="1"/>
    <col min="11269" max="11269" width="9.140625" style="690"/>
    <col min="11270" max="11270" width="3.42578125" style="690" customWidth="1"/>
    <col min="11271" max="11271" width="19.5703125" style="690" customWidth="1"/>
    <col min="11272" max="11272" width="12.28515625" style="690" customWidth="1"/>
    <col min="11273" max="11273" width="10.42578125" style="690" customWidth="1"/>
    <col min="11274" max="11274" width="9.140625" style="690"/>
    <col min="11275" max="11275" width="3.5703125" style="690" customWidth="1"/>
    <col min="11276" max="11276" width="16.42578125" style="690" customWidth="1"/>
    <col min="11277" max="11277" width="11.7109375" style="690" customWidth="1"/>
    <col min="11278" max="11278" width="10.140625" style="690" customWidth="1"/>
    <col min="11279" max="11279" width="15.85546875" style="690" customWidth="1"/>
    <col min="11280" max="11280" width="3.85546875" style="690" customWidth="1"/>
    <col min="11281" max="11281" width="16.42578125" style="690" customWidth="1"/>
    <col min="11282" max="11282" width="11.28515625" style="690" customWidth="1"/>
    <col min="11283" max="11283" width="10.28515625" style="690" customWidth="1"/>
    <col min="11284" max="11284" width="10" style="690" customWidth="1"/>
    <col min="11285" max="11520" width="9.140625" style="690"/>
    <col min="11521" max="11521" width="4" style="690" customWidth="1"/>
    <col min="11522" max="11522" width="15.140625" style="690" customWidth="1"/>
    <col min="11523" max="11523" width="13.85546875" style="690" customWidth="1"/>
    <col min="11524" max="11524" width="10.140625" style="690" customWidth="1"/>
    <col min="11525" max="11525" width="9.140625" style="690"/>
    <col min="11526" max="11526" width="3.42578125" style="690" customWidth="1"/>
    <col min="11527" max="11527" width="19.5703125" style="690" customWidth="1"/>
    <col min="11528" max="11528" width="12.28515625" style="690" customWidth="1"/>
    <col min="11529" max="11529" width="10.42578125" style="690" customWidth="1"/>
    <col min="11530" max="11530" width="9.140625" style="690"/>
    <col min="11531" max="11531" width="3.5703125" style="690" customWidth="1"/>
    <col min="11532" max="11532" width="16.42578125" style="690" customWidth="1"/>
    <col min="11533" max="11533" width="11.7109375" style="690" customWidth="1"/>
    <col min="11534" max="11534" width="10.140625" style="690" customWidth="1"/>
    <col min="11535" max="11535" width="15.85546875" style="690" customWidth="1"/>
    <col min="11536" max="11536" width="3.85546875" style="690" customWidth="1"/>
    <col min="11537" max="11537" width="16.42578125" style="690" customWidth="1"/>
    <col min="11538" max="11538" width="11.28515625" style="690" customWidth="1"/>
    <col min="11539" max="11539" width="10.28515625" style="690" customWidth="1"/>
    <col min="11540" max="11540" width="10" style="690" customWidth="1"/>
    <col min="11541" max="11776" width="9.140625" style="690"/>
    <col min="11777" max="11777" width="4" style="690" customWidth="1"/>
    <col min="11778" max="11778" width="15.140625" style="690" customWidth="1"/>
    <col min="11779" max="11779" width="13.85546875" style="690" customWidth="1"/>
    <col min="11780" max="11780" width="10.140625" style="690" customWidth="1"/>
    <col min="11781" max="11781" width="9.140625" style="690"/>
    <col min="11782" max="11782" width="3.42578125" style="690" customWidth="1"/>
    <col min="11783" max="11783" width="19.5703125" style="690" customWidth="1"/>
    <col min="11784" max="11784" width="12.28515625" style="690" customWidth="1"/>
    <col min="11785" max="11785" width="10.42578125" style="690" customWidth="1"/>
    <col min="11786" max="11786" width="9.140625" style="690"/>
    <col min="11787" max="11787" width="3.5703125" style="690" customWidth="1"/>
    <col min="11788" max="11788" width="16.42578125" style="690" customWidth="1"/>
    <col min="11789" max="11789" width="11.7109375" style="690" customWidth="1"/>
    <col min="11790" max="11790" width="10.140625" style="690" customWidth="1"/>
    <col min="11791" max="11791" width="15.85546875" style="690" customWidth="1"/>
    <col min="11792" max="11792" width="3.85546875" style="690" customWidth="1"/>
    <col min="11793" max="11793" width="16.42578125" style="690" customWidth="1"/>
    <col min="11794" max="11794" width="11.28515625" style="690" customWidth="1"/>
    <col min="11795" max="11795" width="10.28515625" style="690" customWidth="1"/>
    <col min="11796" max="11796" width="10" style="690" customWidth="1"/>
    <col min="11797" max="12032" width="9.140625" style="690"/>
    <col min="12033" max="12033" width="4" style="690" customWidth="1"/>
    <col min="12034" max="12034" width="15.140625" style="690" customWidth="1"/>
    <col min="12035" max="12035" width="13.85546875" style="690" customWidth="1"/>
    <col min="12036" max="12036" width="10.140625" style="690" customWidth="1"/>
    <col min="12037" max="12037" width="9.140625" style="690"/>
    <col min="12038" max="12038" width="3.42578125" style="690" customWidth="1"/>
    <col min="12039" max="12039" width="19.5703125" style="690" customWidth="1"/>
    <col min="12040" max="12040" width="12.28515625" style="690" customWidth="1"/>
    <col min="12041" max="12041" width="10.42578125" style="690" customWidth="1"/>
    <col min="12042" max="12042" width="9.140625" style="690"/>
    <col min="12043" max="12043" width="3.5703125" style="690" customWidth="1"/>
    <col min="12044" max="12044" width="16.42578125" style="690" customWidth="1"/>
    <col min="12045" max="12045" width="11.7109375" style="690" customWidth="1"/>
    <col min="12046" max="12046" width="10.140625" style="690" customWidth="1"/>
    <col min="12047" max="12047" width="15.85546875" style="690" customWidth="1"/>
    <col min="12048" max="12048" width="3.85546875" style="690" customWidth="1"/>
    <col min="12049" max="12049" width="16.42578125" style="690" customWidth="1"/>
    <col min="12050" max="12050" width="11.28515625" style="690" customWidth="1"/>
    <col min="12051" max="12051" width="10.28515625" style="690" customWidth="1"/>
    <col min="12052" max="12052" width="10" style="690" customWidth="1"/>
    <col min="12053" max="12288" width="9.140625" style="690"/>
    <col min="12289" max="12289" width="4" style="690" customWidth="1"/>
    <col min="12290" max="12290" width="15.140625" style="690" customWidth="1"/>
    <col min="12291" max="12291" width="13.85546875" style="690" customWidth="1"/>
    <col min="12292" max="12292" width="10.140625" style="690" customWidth="1"/>
    <col min="12293" max="12293" width="9.140625" style="690"/>
    <col min="12294" max="12294" width="3.42578125" style="690" customWidth="1"/>
    <col min="12295" max="12295" width="19.5703125" style="690" customWidth="1"/>
    <col min="12296" max="12296" width="12.28515625" style="690" customWidth="1"/>
    <col min="12297" max="12297" width="10.42578125" style="690" customWidth="1"/>
    <col min="12298" max="12298" width="9.140625" style="690"/>
    <col min="12299" max="12299" width="3.5703125" style="690" customWidth="1"/>
    <col min="12300" max="12300" width="16.42578125" style="690" customWidth="1"/>
    <col min="12301" max="12301" width="11.7109375" style="690" customWidth="1"/>
    <col min="12302" max="12302" width="10.140625" style="690" customWidth="1"/>
    <col min="12303" max="12303" width="15.85546875" style="690" customWidth="1"/>
    <col min="12304" max="12304" width="3.85546875" style="690" customWidth="1"/>
    <col min="12305" max="12305" width="16.42578125" style="690" customWidth="1"/>
    <col min="12306" max="12306" width="11.28515625" style="690" customWidth="1"/>
    <col min="12307" max="12307" width="10.28515625" style="690" customWidth="1"/>
    <col min="12308" max="12308" width="10" style="690" customWidth="1"/>
    <col min="12309" max="12544" width="9.140625" style="690"/>
    <col min="12545" max="12545" width="4" style="690" customWidth="1"/>
    <col min="12546" max="12546" width="15.140625" style="690" customWidth="1"/>
    <col min="12547" max="12547" width="13.85546875" style="690" customWidth="1"/>
    <col min="12548" max="12548" width="10.140625" style="690" customWidth="1"/>
    <col min="12549" max="12549" width="9.140625" style="690"/>
    <col min="12550" max="12550" width="3.42578125" style="690" customWidth="1"/>
    <col min="12551" max="12551" width="19.5703125" style="690" customWidth="1"/>
    <col min="12552" max="12552" width="12.28515625" style="690" customWidth="1"/>
    <col min="12553" max="12553" width="10.42578125" style="690" customWidth="1"/>
    <col min="12554" max="12554" width="9.140625" style="690"/>
    <col min="12555" max="12555" width="3.5703125" style="690" customWidth="1"/>
    <col min="12556" max="12556" width="16.42578125" style="690" customWidth="1"/>
    <col min="12557" max="12557" width="11.7109375" style="690" customWidth="1"/>
    <col min="12558" max="12558" width="10.140625" style="690" customWidth="1"/>
    <col min="12559" max="12559" width="15.85546875" style="690" customWidth="1"/>
    <col min="12560" max="12560" width="3.85546875" style="690" customWidth="1"/>
    <col min="12561" max="12561" width="16.42578125" style="690" customWidth="1"/>
    <col min="12562" max="12562" width="11.28515625" style="690" customWidth="1"/>
    <col min="12563" max="12563" width="10.28515625" style="690" customWidth="1"/>
    <col min="12564" max="12564" width="10" style="690" customWidth="1"/>
    <col min="12565" max="12800" width="9.140625" style="690"/>
    <col min="12801" max="12801" width="4" style="690" customWidth="1"/>
    <col min="12802" max="12802" width="15.140625" style="690" customWidth="1"/>
    <col min="12803" max="12803" width="13.85546875" style="690" customWidth="1"/>
    <col min="12804" max="12804" width="10.140625" style="690" customWidth="1"/>
    <col min="12805" max="12805" width="9.140625" style="690"/>
    <col min="12806" max="12806" width="3.42578125" style="690" customWidth="1"/>
    <col min="12807" max="12807" width="19.5703125" style="690" customWidth="1"/>
    <col min="12808" max="12808" width="12.28515625" style="690" customWidth="1"/>
    <col min="12809" max="12809" width="10.42578125" style="690" customWidth="1"/>
    <col min="12810" max="12810" width="9.140625" style="690"/>
    <col min="12811" max="12811" width="3.5703125" style="690" customWidth="1"/>
    <col min="12812" max="12812" width="16.42578125" style="690" customWidth="1"/>
    <col min="12813" max="12813" width="11.7109375" style="690" customWidth="1"/>
    <col min="12814" max="12814" width="10.140625" style="690" customWidth="1"/>
    <col min="12815" max="12815" width="15.85546875" style="690" customWidth="1"/>
    <col min="12816" max="12816" width="3.85546875" style="690" customWidth="1"/>
    <col min="12817" max="12817" width="16.42578125" style="690" customWidth="1"/>
    <col min="12818" max="12818" width="11.28515625" style="690" customWidth="1"/>
    <col min="12819" max="12819" width="10.28515625" style="690" customWidth="1"/>
    <col min="12820" max="12820" width="10" style="690" customWidth="1"/>
    <col min="12821" max="13056" width="9.140625" style="690"/>
    <col min="13057" max="13057" width="4" style="690" customWidth="1"/>
    <col min="13058" max="13058" width="15.140625" style="690" customWidth="1"/>
    <col min="13059" max="13059" width="13.85546875" style="690" customWidth="1"/>
    <col min="13060" max="13060" width="10.140625" style="690" customWidth="1"/>
    <col min="13061" max="13061" width="9.140625" style="690"/>
    <col min="13062" max="13062" width="3.42578125" style="690" customWidth="1"/>
    <col min="13063" max="13063" width="19.5703125" style="690" customWidth="1"/>
    <col min="13064" max="13064" width="12.28515625" style="690" customWidth="1"/>
    <col min="13065" max="13065" width="10.42578125" style="690" customWidth="1"/>
    <col min="13066" max="13066" width="9.140625" style="690"/>
    <col min="13067" max="13067" width="3.5703125" style="690" customWidth="1"/>
    <col min="13068" max="13068" width="16.42578125" style="690" customWidth="1"/>
    <col min="13069" max="13069" width="11.7109375" style="690" customWidth="1"/>
    <col min="13070" max="13070" width="10.140625" style="690" customWidth="1"/>
    <col min="13071" max="13071" width="15.85546875" style="690" customWidth="1"/>
    <col min="13072" max="13072" width="3.85546875" style="690" customWidth="1"/>
    <col min="13073" max="13073" width="16.42578125" style="690" customWidth="1"/>
    <col min="13074" max="13074" width="11.28515625" style="690" customWidth="1"/>
    <col min="13075" max="13075" width="10.28515625" style="690" customWidth="1"/>
    <col min="13076" max="13076" width="10" style="690" customWidth="1"/>
    <col min="13077" max="13312" width="9.140625" style="690"/>
    <col min="13313" max="13313" width="4" style="690" customWidth="1"/>
    <col min="13314" max="13314" width="15.140625" style="690" customWidth="1"/>
    <col min="13315" max="13315" width="13.85546875" style="690" customWidth="1"/>
    <col min="13316" max="13316" width="10.140625" style="690" customWidth="1"/>
    <col min="13317" max="13317" width="9.140625" style="690"/>
    <col min="13318" max="13318" width="3.42578125" style="690" customWidth="1"/>
    <col min="13319" max="13319" width="19.5703125" style="690" customWidth="1"/>
    <col min="13320" max="13320" width="12.28515625" style="690" customWidth="1"/>
    <col min="13321" max="13321" width="10.42578125" style="690" customWidth="1"/>
    <col min="13322" max="13322" width="9.140625" style="690"/>
    <col min="13323" max="13323" width="3.5703125" style="690" customWidth="1"/>
    <col min="13324" max="13324" width="16.42578125" style="690" customWidth="1"/>
    <col min="13325" max="13325" width="11.7109375" style="690" customWidth="1"/>
    <col min="13326" max="13326" width="10.140625" style="690" customWidth="1"/>
    <col min="13327" max="13327" width="15.85546875" style="690" customWidth="1"/>
    <col min="13328" max="13328" width="3.85546875" style="690" customWidth="1"/>
    <col min="13329" max="13329" width="16.42578125" style="690" customWidth="1"/>
    <col min="13330" max="13330" width="11.28515625" style="690" customWidth="1"/>
    <col min="13331" max="13331" width="10.28515625" style="690" customWidth="1"/>
    <col min="13332" max="13332" width="10" style="690" customWidth="1"/>
    <col min="13333" max="13568" width="9.140625" style="690"/>
    <col min="13569" max="13569" width="4" style="690" customWidth="1"/>
    <col min="13570" max="13570" width="15.140625" style="690" customWidth="1"/>
    <col min="13571" max="13571" width="13.85546875" style="690" customWidth="1"/>
    <col min="13572" max="13572" width="10.140625" style="690" customWidth="1"/>
    <col min="13573" max="13573" width="9.140625" style="690"/>
    <col min="13574" max="13574" width="3.42578125" style="690" customWidth="1"/>
    <col min="13575" max="13575" width="19.5703125" style="690" customWidth="1"/>
    <col min="13576" max="13576" width="12.28515625" style="690" customWidth="1"/>
    <col min="13577" max="13577" width="10.42578125" style="690" customWidth="1"/>
    <col min="13578" max="13578" width="9.140625" style="690"/>
    <col min="13579" max="13579" width="3.5703125" style="690" customWidth="1"/>
    <col min="13580" max="13580" width="16.42578125" style="690" customWidth="1"/>
    <col min="13581" max="13581" width="11.7109375" style="690" customWidth="1"/>
    <col min="13582" max="13582" width="10.140625" style="690" customWidth="1"/>
    <col min="13583" max="13583" width="15.85546875" style="690" customWidth="1"/>
    <col min="13584" max="13584" width="3.85546875" style="690" customWidth="1"/>
    <col min="13585" max="13585" width="16.42578125" style="690" customWidth="1"/>
    <col min="13586" max="13586" width="11.28515625" style="690" customWidth="1"/>
    <col min="13587" max="13587" width="10.28515625" style="690" customWidth="1"/>
    <col min="13588" max="13588" width="10" style="690" customWidth="1"/>
    <col min="13589" max="13824" width="9.140625" style="690"/>
    <col min="13825" max="13825" width="4" style="690" customWidth="1"/>
    <col min="13826" max="13826" width="15.140625" style="690" customWidth="1"/>
    <col min="13827" max="13827" width="13.85546875" style="690" customWidth="1"/>
    <col min="13828" max="13828" width="10.140625" style="690" customWidth="1"/>
    <col min="13829" max="13829" width="9.140625" style="690"/>
    <col min="13830" max="13830" width="3.42578125" style="690" customWidth="1"/>
    <col min="13831" max="13831" width="19.5703125" style="690" customWidth="1"/>
    <col min="13832" max="13832" width="12.28515625" style="690" customWidth="1"/>
    <col min="13833" max="13833" width="10.42578125" style="690" customWidth="1"/>
    <col min="13834" max="13834" width="9.140625" style="690"/>
    <col min="13835" max="13835" width="3.5703125" style="690" customWidth="1"/>
    <col min="13836" max="13836" width="16.42578125" style="690" customWidth="1"/>
    <col min="13837" max="13837" width="11.7109375" style="690" customWidth="1"/>
    <col min="13838" max="13838" width="10.140625" style="690" customWidth="1"/>
    <col min="13839" max="13839" width="15.85546875" style="690" customWidth="1"/>
    <col min="13840" max="13840" width="3.85546875" style="690" customWidth="1"/>
    <col min="13841" max="13841" width="16.42578125" style="690" customWidth="1"/>
    <col min="13842" max="13842" width="11.28515625" style="690" customWidth="1"/>
    <col min="13843" max="13843" width="10.28515625" style="690" customWidth="1"/>
    <col min="13844" max="13844" width="10" style="690" customWidth="1"/>
    <col min="13845" max="14080" width="9.140625" style="690"/>
    <col min="14081" max="14081" width="4" style="690" customWidth="1"/>
    <col min="14082" max="14082" width="15.140625" style="690" customWidth="1"/>
    <col min="14083" max="14083" width="13.85546875" style="690" customWidth="1"/>
    <col min="14084" max="14084" width="10.140625" style="690" customWidth="1"/>
    <col min="14085" max="14085" width="9.140625" style="690"/>
    <col min="14086" max="14086" width="3.42578125" style="690" customWidth="1"/>
    <col min="14087" max="14087" width="19.5703125" style="690" customWidth="1"/>
    <col min="14088" max="14088" width="12.28515625" style="690" customWidth="1"/>
    <col min="14089" max="14089" width="10.42578125" style="690" customWidth="1"/>
    <col min="14090" max="14090" width="9.140625" style="690"/>
    <col min="14091" max="14091" width="3.5703125" style="690" customWidth="1"/>
    <col min="14092" max="14092" width="16.42578125" style="690" customWidth="1"/>
    <col min="14093" max="14093" width="11.7109375" style="690" customWidth="1"/>
    <col min="14094" max="14094" width="10.140625" style="690" customWidth="1"/>
    <col min="14095" max="14095" width="15.85546875" style="690" customWidth="1"/>
    <col min="14096" max="14096" width="3.85546875" style="690" customWidth="1"/>
    <col min="14097" max="14097" width="16.42578125" style="690" customWidth="1"/>
    <col min="14098" max="14098" width="11.28515625" style="690" customWidth="1"/>
    <col min="14099" max="14099" width="10.28515625" style="690" customWidth="1"/>
    <col min="14100" max="14100" width="10" style="690" customWidth="1"/>
    <col min="14101" max="14336" width="9.140625" style="690"/>
    <col min="14337" max="14337" width="4" style="690" customWidth="1"/>
    <col min="14338" max="14338" width="15.140625" style="690" customWidth="1"/>
    <col min="14339" max="14339" width="13.85546875" style="690" customWidth="1"/>
    <col min="14340" max="14340" width="10.140625" style="690" customWidth="1"/>
    <col min="14341" max="14341" width="9.140625" style="690"/>
    <col min="14342" max="14342" width="3.42578125" style="690" customWidth="1"/>
    <col min="14343" max="14343" width="19.5703125" style="690" customWidth="1"/>
    <col min="14344" max="14344" width="12.28515625" style="690" customWidth="1"/>
    <col min="14345" max="14345" width="10.42578125" style="690" customWidth="1"/>
    <col min="14346" max="14346" width="9.140625" style="690"/>
    <col min="14347" max="14347" width="3.5703125" style="690" customWidth="1"/>
    <col min="14348" max="14348" width="16.42578125" style="690" customWidth="1"/>
    <col min="14349" max="14349" width="11.7109375" style="690" customWidth="1"/>
    <col min="14350" max="14350" width="10.140625" style="690" customWidth="1"/>
    <col min="14351" max="14351" width="15.85546875" style="690" customWidth="1"/>
    <col min="14352" max="14352" width="3.85546875" style="690" customWidth="1"/>
    <col min="14353" max="14353" width="16.42578125" style="690" customWidth="1"/>
    <col min="14354" max="14354" width="11.28515625" style="690" customWidth="1"/>
    <col min="14355" max="14355" width="10.28515625" style="690" customWidth="1"/>
    <col min="14356" max="14356" width="10" style="690" customWidth="1"/>
    <col min="14357" max="14592" width="9.140625" style="690"/>
    <col min="14593" max="14593" width="4" style="690" customWidth="1"/>
    <col min="14594" max="14594" width="15.140625" style="690" customWidth="1"/>
    <col min="14595" max="14595" width="13.85546875" style="690" customWidth="1"/>
    <col min="14596" max="14596" width="10.140625" style="690" customWidth="1"/>
    <col min="14597" max="14597" width="9.140625" style="690"/>
    <col min="14598" max="14598" width="3.42578125" style="690" customWidth="1"/>
    <col min="14599" max="14599" width="19.5703125" style="690" customWidth="1"/>
    <col min="14600" max="14600" width="12.28515625" style="690" customWidth="1"/>
    <col min="14601" max="14601" width="10.42578125" style="690" customWidth="1"/>
    <col min="14602" max="14602" width="9.140625" style="690"/>
    <col min="14603" max="14603" width="3.5703125" style="690" customWidth="1"/>
    <col min="14604" max="14604" width="16.42578125" style="690" customWidth="1"/>
    <col min="14605" max="14605" width="11.7109375" style="690" customWidth="1"/>
    <col min="14606" max="14606" width="10.140625" style="690" customWidth="1"/>
    <col min="14607" max="14607" width="15.85546875" style="690" customWidth="1"/>
    <col min="14608" max="14608" width="3.85546875" style="690" customWidth="1"/>
    <col min="14609" max="14609" width="16.42578125" style="690" customWidth="1"/>
    <col min="14610" max="14610" width="11.28515625" style="690" customWidth="1"/>
    <col min="14611" max="14611" width="10.28515625" style="690" customWidth="1"/>
    <col min="14612" max="14612" width="10" style="690" customWidth="1"/>
    <col min="14613" max="14848" width="9.140625" style="690"/>
    <col min="14849" max="14849" width="4" style="690" customWidth="1"/>
    <col min="14850" max="14850" width="15.140625" style="690" customWidth="1"/>
    <col min="14851" max="14851" width="13.85546875" style="690" customWidth="1"/>
    <col min="14852" max="14852" width="10.140625" style="690" customWidth="1"/>
    <col min="14853" max="14853" width="9.140625" style="690"/>
    <col min="14854" max="14854" width="3.42578125" style="690" customWidth="1"/>
    <col min="14855" max="14855" width="19.5703125" style="690" customWidth="1"/>
    <col min="14856" max="14856" width="12.28515625" style="690" customWidth="1"/>
    <col min="14857" max="14857" width="10.42578125" style="690" customWidth="1"/>
    <col min="14858" max="14858" width="9.140625" style="690"/>
    <col min="14859" max="14859" width="3.5703125" style="690" customWidth="1"/>
    <col min="14860" max="14860" width="16.42578125" style="690" customWidth="1"/>
    <col min="14861" max="14861" width="11.7109375" style="690" customWidth="1"/>
    <col min="14862" max="14862" width="10.140625" style="690" customWidth="1"/>
    <col min="14863" max="14863" width="15.85546875" style="690" customWidth="1"/>
    <col min="14864" max="14864" width="3.85546875" style="690" customWidth="1"/>
    <col min="14865" max="14865" width="16.42578125" style="690" customWidth="1"/>
    <col min="14866" max="14866" width="11.28515625" style="690" customWidth="1"/>
    <col min="14867" max="14867" width="10.28515625" style="690" customWidth="1"/>
    <col min="14868" max="14868" width="10" style="690" customWidth="1"/>
    <col min="14869" max="15104" width="9.140625" style="690"/>
    <col min="15105" max="15105" width="4" style="690" customWidth="1"/>
    <col min="15106" max="15106" width="15.140625" style="690" customWidth="1"/>
    <col min="15107" max="15107" width="13.85546875" style="690" customWidth="1"/>
    <col min="15108" max="15108" width="10.140625" style="690" customWidth="1"/>
    <col min="15109" max="15109" width="9.140625" style="690"/>
    <col min="15110" max="15110" width="3.42578125" style="690" customWidth="1"/>
    <col min="15111" max="15111" width="19.5703125" style="690" customWidth="1"/>
    <col min="15112" max="15112" width="12.28515625" style="690" customWidth="1"/>
    <col min="15113" max="15113" width="10.42578125" style="690" customWidth="1"/>
    <col min="15114" max="15114" width="9.140625" style="690"/>
    <col min="15115" max="15115" width="3.5703125" style="690" customWidth="1"/>
    <col min="15116" max="15116" width="16.42578125" style="690" customWidth="1"/>
    <col min="15117" max="15117" width="11.7109375" style="690" customWidth="1"/>
    <col min="15118" max="15118" width="10.140625" style="690" customWidth="1"/>
    <col min="15119" max="15119" width="15.85546875" style="690" customWidth="1"/>
    <col min="15120" max="15120" width="3.85546875" style="690" customWidth="1"/>
    <col min="15121" max="15121" width="16.42578125" style="690" customWidth="1"/>
    <col min="15122" max="15122" width="11.28515625" style="690" customWidth="1"/>
    <col min="15123" max="15123" width="10.28515625" style="690" customWidth="1"/>
    <col min="15124" max="15124" width="10" style="690" customWidth="1"/>
    <col min="15125" max="15360" width="9.140625" style="690"/>
    <col min="15361" max="15361" width="4" style="690" customWidth="1"/>
    <col min="15362" max="15362" width="15.140625" style="690" customWidth="1"/>
    <col min="15363" max="15363" width="13.85546875" style="690" customWidth="1"/>
    <col min="15364" max="15364" width="10.140625" style="690" customWidth="1"/>
    <col min="15365" max="15365" width="9.140625" style="690"/>
    <col min="15366" max="15366" width="3.42578125" style="690" customWidth="1"/>
    <col min="15367" max="15367" width="19.5703125" style="690" customWidth="1"/>
    <col min="15368" max="15368" width="12.28515625" style="690" customWidth="1"/>
    <col min="15369" max="15369" width="10.42578125" style="690" customWidth="1"/>
    <col min="15370" max="15370" width="9.140625" style="690"/>
    <col min="15371" max="15371" width="3.5703125" style="690" customWidth="1"/>
    <col min="15372" max="15372" width="16.42578125" style="690" customWidth="1"/>
    <col min="15373" max="15373" width="11.7109375" style="690" customWidth="1"/>
    <col min="15374" max="15374" width="10.140625" style="690" customWidth="1"/>
    <col min="15375" max="15375" width="15.85546875" style="690" customWidth="1"/>
    <col min="15376" max="15376" width="3.85546875" style="690" customWidth="1"/>
    <col min="15377" max="15377" width="16.42578125" style="690" customWidth="1"/>
    <col min="15378" max="15378" width="11.28515625" style="690" customWidth="1"/>
    <col min="15379" max="15379" width="10.28515625" style="690" customWidth="1"/>
    <col min="15380" max="15380" width="10" style="690" customWidth="1"/>
    <col min="15381" max="15616" width="9.140625" style="690"/>
    <col min="15617" max="15617" width="4" style="690" customWidth="1"/>
    <col min="15618" max="15618" width="15.140625" style="690" customWidth="1"/>
    <col min="15619" max="15619" width="13.85546875" style="690" customWidth="1"/>
    <col min="15620" max="15620" width="10.140625" style="690" customWidth="1"/>
    <col min="15621" max="15621" width="9.140625" style="690"/>
    <col min="15622" max="15622" width="3.42578125" style="690" customWidth="1"/>
    <col min="15623" max="15623" width="19.5703125" style="690" customWidth="1"/>
    <col min="15624" max="15624" width="12.28515625" style="690" customWidth="1"/>
    <col min="15625" max="15625" width="10.42578125" style="690" customWidth="1"/>
    <col min="15626" max="15626" width="9.140625" style="690"/>
    <col min="15627" max="15627" width="3.5703125" style="690" customWidth="1"/>
    <col min="15628" max="15628" width="16.42578125" style="690" customWidth="1"/>
    <col min="15629" max="15629" width="11.7109375" style="690" customWidth="1"/>
    <col min="15630" max="15630" width="10.140625" style="690" customWidth="1"/>
    <col min="15631" max="15631" width="15.85546875" style="690" customWidth="1"/>
    <col min="15632" max="15632" width="3.85546875" style="690" customWidth="1"/>
    <col min="15633" max="15633" width="16.42578125" style="690" customWidth="1"/>
    <col min="15634" max="15634" width="11.28515625" style="690" customWidth="1"/>
    <col min="15635" max="15635" width="10.28515625" style="690" customWidth="1"/>
    <col min="15636" max="15636" width="10" style="690" customWidth="1"/>
    <col min="15637" max="15872" width="9.140625" style="690"/>
    <col min="15873" max="15873" width="4" style="690" customWidth="1"/>
    <col min="15874" max="15874" width="15.140625" style="690" customWidth="1"/>
    <col min="15875" max="15875" width="13.85546875" style="690" customWidth="1"/>
    <col min="15876" max="15876" width="10.140625" style="690" customWidth="1"/>
    <col min="15877" max="15877" width="9.140625" style="690"/>
    <col min="15878" max="15878" width="3.42578125" style="690" customWidth="1"/>
    <col min="15879" max="15879" width="19.5703125" style="690" customWidth="1"/>
    <col min="15880" max="15880" width="12.28515625" style="690" customWidth="1"/>
    <col min="15881" max="15881" width="10.42578125" style="690" customWidth="1"/>
    <col min="15882" max="15882" width="9.140625" style="690"/>
    <col min="15883" max="15883" width="3.5703125" style="690" customWidth="1"/>
    <col min="15884" max="15884" width="16.42578125" style="690" customWidth="1"/>
    <col min="15885" max="15885" width="11.7109375" style="690" customWidth="1"/>
    <col min="15886" max="15886" width="10.140625" style="690" customWidth="1"/>
    <col min="15887" max="15887" width="15.85546875" style="690" customWidth="1"/>
    <col min="15888" max="15888" width="3.85546875" style="690" customWidth="1"/>
    <col min="15889" max="15889" width="16.42578125" style="690" customWidth="1"/>
    <col min="15890" max="15890" width="11.28515625" style="690" customWidth="1"/>
    <col min="15891" max="15891" width="10.28515625" style="690" customWidth="1"/>
    <col min="15892" max="15892" width="10" style="690" customWidth="1"/>
    <col min="15893" max="16128" width="9.140625" style="690"/>
    <col min="16129" max="16129" width="4" style="690" customWidth="1"/>
    <col min="16130" max="16130" width="15.140625" style="690" customWidth="1"/>
    <col min="16131" max="16131" width="13.85546875" style="690" customWidth="1"/>
    <col min="16132" max="16132" width="10.140625" style="690" customWidth="1"/>
    <col min="16133" max="16133" width="9.140625" style="690"/>
    <col min="16134" max="16134" width="3.42578125" style="690" customWidth="1"/>
    <col min="16135" max="16135" width="19.5703125" style="690" customWidth="1"/>
    <col min="16136" max="16136" width="12.28515625" style="690" customWidth="1"/>
    <col min="16137" max="16137" width="10.42578125" style="690" customWidth="1"/>
    <col min="16138" max="16138" width="9.140625" style="690"/>
    <col min="16139" max="16139" width="3.5703125" style="690" customWidth="1"/>
    <col min="16140" max="16140" width="16.42578125" style="690" customWidth="1"/>
    <col min="16141" max="16141" width="11.7109375" style="690" customWidth="1"/>
    <col min="16142" max="16142" width="10.140625" style="690" customWidth="1"/>
    <col min="16143" max="16143" width="15.85546875" style="690" customWidth="1"/>
    <col min="16144" max="16144" width="3.85546875" style="690" customWidth="1"/>
    <col min="16145" max="16145" width="16.42578125" style="690" customWidth="1"/>
    <col min="16146" max="16146" width="11.28515625" style="690" customWidth="1"/>
    <col min="16147" max="16147" width="10.28515625" style="690" customWidth="1"/>
    <col min="16148" max="16148" width="10" style="690" customWidth="1"/>
    <col min="16149" max="16384" width="9.140625" style="690"/>
  </cols>
  <sheetData>
    <row r="1" spans="2:28" ht="18.75">
      <c r="B1" s="605" t="s">
        <v>307</v>
      </c>
    </row>
    <row r="2" spans="2:28" ht="18" customHeight="1">
      <c r="B2" s="1240" t="s">
        <v>382</v>
      </c>
      <c r="C2" s="1240"/>
      <c r="D2" s="1240"/>
      <c r="E2" s="1240"/>
      <c r="F2" s="1240"/>
      <c r="G2" s="1240"/>
      <c r="H2" s="1240"/>
      <c r="I2" s="1240"/>
      <c r="J2" s="1240"/>
      <c r="K2" s="1240"/>
      <c r="L2" s="1240"/>
      <c r="M2" s="1240"/>
      <c r="N2" s="1240"/>
      <c r="O2" s="1240"/>
      <c r="P2" s="1240"/>
      <c r="Q2" s="1240"/>
      <c r="R2" s="1240"/>
      <c r="S2" s="1240"/>
      <c r="T2" s="1240"/>
      <c r="U2" s="1240"/>
      <c r="V2" s="1240"/>
      <c r="W2" s="1240"/>
      <c r="X2" s="1240"/>
      <c r="Y2" s="1240"/>
      <c r="Z2" s="1240"/>
      <c r="AA2" s="1240"/>
      <c r="AB2" s="1240"/>
    </row>
    <row r="3" spans="2:28" ht="18" customHeight="1">
      <c r="B3" s="1243" t="s">
        <v>383</v>
      </c>
      <c r="C3" s="1243"/>
      <c r="D3" s="1243"/>
      <c r="E3" s="1243"/>
      <c r="F3" s="1243"/>
      <c r="G3" s="1243"/>
      <c r="H3" s="1243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12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80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81" t="s">
        <v>209</v>
      </c>
      <c r="C8" s="621">
        <v>7536.3590000000004</v>
      </c>
      <c r="D8" s="621">
        <v>12189</v>
      </c>
      <c r="E8" s="771">
        <v>2.2783551156400601</v>
      </c>
      <c r="F8" s="882"/>
      <c r="G8" s="881" t="s">
        <v>213</v>
      </c>
      <c r="H8" s="621">
        <v>2841.7759999999998</v>
      </c>
      <c r="I8" s="965">
        <v>12662</v>
      </c>
      <c r="J8" s="966">
        <v>3.1454120626431292</v>
      </c>
      <c r="K8" s="691"/>
      <c r="L8" s="786" t="s">
        <v>203</v>
      </c>
      <c r="M8" s="621">
        <v>4392.058</v>
      </c>
      <c r="N8" s="621">
        <v>1466.7270000000001</v>
      </c>
      <c r="O8" s="771">
        <v>2.9944618187297292</v>
      </c>
      <c r="P8" s="691"/>
      <c r="Q8" s="786" t="s">
        <v>311</v>
      </c>
      <c r="R8" s="621">
        <v>2471.7860000000001</v>
      </c>
      <c r="S8" s="621">
        <v>528.024</v>
      </c>
      <c r="T8" s="771">
        <v>4.6812000969652896</v>
      </c>
    </row>
    <row r="9" spans="2:28" ht="15.75">
      <c r="B9" s="626" t="s">
        <v>213</v>
      </c>
      <c r="C9" s="625">
        <v>6297.3289999999997</v>
      </c>
      <c r="D9" s="627">
        <v>19975</v>
      </c>
      <c r="E9" s="678">
        <v>2.3170481237931519</v>
      </c>
      <c r="F9" s="883"/>
      <c r="G9" s="626" t="s">
        <v>311</v>
      </c>
      <c r="H9" s="625">
        <v>747.47</v>
      </c>
      <c r="I9" s="627">
        <v>4989</v>
      </c>
      <c r="J9" s="678">
        <v>2.1852908673102451</v>
      </c>
      <c r="K9" s="691"/>
      <c r="L9" s="624" t="s">
        <v>197</v>
      </c>
      <c r="M9" s="625">
        <v>4094.335</v>
      </c>
      <c r="N9" s="625">
        <v>1068.5440000000001</v>
      </c>
      <c r="O9" s="677">
        <v>3.8316952788092955</v>
      </c>
      <c r="P9" s="691"/>
      <c r="Q9" s="624" t="s">
        <v>199</v>
      </c>
      <c r="R9" s="625">
        <v>1667.123</v>
      </c>
      <c r="S9" s="625">
        <v>511.52499999999998</v>
      </c>
      <c r="T9" s="677">
        <v>3.2591232100092862</v>
      </c>
    </row>
    <row r="10" spans="2:28" ht="15.75">
      <c r="B10" s="626" t="s">
        <v>208</v>
      </c>
      <c r="C10" s="625">
        <v>4532.2110000000002</v>
      </c>
      <c r="D10" s="625">
        <v>2955</v>
      </c>
      <c r="E10" s="677">
        <v>2.9994817994464587</v>
      </c>
      <c r="F10" s="882"/>
      <c r="G10" s="1026" t="s">
        <v>215</v>
      </c>
      <c r="H10" s="1018">
        <v>387.65699999999998</v>
      </c>
      <c r="I10" s="1027">
        <v>1821</v>
      </c>
      <c r="J10" s="1028">
        <v>3.4082732547916299</v>
      </c>
      <c r="K10" s="691"/>
      <c r="L10" s="624" t="s">
        <v>199</v>
      </c>
      <c r="M10" s="625">
        <v>2883.1509999999998</v>
      </c>
      <c r="N10" s="625">
        <v>870.077</v>
      </c>
      <c r="O10" s="677">
        <v>3.3136733875277704</v>
      </c>
      <c r="P10" s="691"/>
      <c r="Q10" s="624" t="s">
        <v>197</v>
      </c>
      <c r="R10" s="625">
        <v>1266.1120000000001</v>
      </c>
      <c r="S10" s="625">
        <v>340.72699999999998</v>
      </c>
      <c r="T10" s="677">
        <v>3.7159133265047974</v>
      </c>
    </row>
    <row r="11" spans="2:28" ht="15.75">
      <c r="B11" s="626" t="s">
        <v>217</v>
      </c>
      <c r="C11" s="625">
        <v>3354.8130000000001</v>
      </c>
      <c r="D11" s="627">
        <v>7879</v>
      </c>
      <c r="E11" s="678">
        <v>1.899235281662951</v>
      </c>
      <c r="F11" s="883"/>
      <c r="G11" s="626" t="s">
        <v>217</v>
      </c>
      <c r="H11" s="625">
        <v>346.83800000000002</v>
      </c>
      <c r="I11" s="627">
        <v>2415</v>
      </c>
      <c r="J11" s="678">
        <v>2.1304283731158096</v>
      </c>
      <c r="K11" s="691"/>
      <c r="L11" s="624" t="s">
        <v>216</v>
      </c>
      <c r="M11" s="625">
        <v>2332.1489999999999</v>
      </c>
      <c r="N11" s="625">
        <v>906.28399999999999</v>
      </c>
      <c r="O11" s="677">
        <v>2.5733092496391858</v>
      </c>
      <c r="P11" s="691"/>
      <c r="Q11" s="624" t="s">
        <v>208</v>
      </c>
      <c r="R11" s="625">
        <v>750.995</v>
      </c>
      <c r="S11" s="625">
        <v>249.67099999999999</v>
      </c>
      <c r="T11" s="677">
        <v>3.0079384469962474</v>
      </c>
    </row>
    <row r="12" spans="2:28" ht="16.5" thickBot="1">
      <c r="B12" s="626" t="s">
        <v>311</v>
      </c>
      <c r="C12" s="625">
        <v>2738.4949999999999</v>
      </c>
      <c r="D12" s="625">
        <v>8406</v>
      </c>
      <c r="E12" s="677">
        <v>3.0592684776913734</v>
      </c>
      <c r="F12" s="883"/>
      <c r="G12" s="626" t="s">
        <v>209</v>
      </c>
      <c r="H12" s="625">
        <v>339.995</v>
      </c>
      <c r="I12" s="627">
        <v>2036</v>
      </c>
      <c r="J12" s="678">
        <v>2.9976106928109187</v>
      </c>
      <c r="K12" s="691"/>
      <c r="L12" s="624" t="s">
        <v>311</v>
      </c>
      <c r="M12" s="625">
        <v>2144.107</v>
      </c>
      <c r="N12" s="625">
        <v>282.536</v>
      </c>
      <c r="O12" s="677">
        <v>7.5887922247076478</v>
      </c>
      <c r="P12" s="691"/>
      <c r="Q12" s="624" t="s">
        <v>215</v>
      </c>
      <c r="R12" s="625">
        <v>651.67200000000003</v>
      </c>
      <c r="S12" s="625">
        <v>129.005</v>
      </c>
      <c r="T12" s="677">
        <v>5.0515251346847023</v>
      </c>
    </row>
    <row r="13" spans="2:28" ht="16.5" thickBot="1">
      <c r="B13" s="626" t="s">
        <v>199</v>
      </c>
      <c r="C13" s="625">
        <v>2425.5210000000002</v>
      </c>
      <c r="D13" s="625">
        <v>2362</v>
      </c>
      <c r="E13" s="677">
        <v>1.6345824926307959</v>
      </c>
      <c r="F13" s="883"/>
      <c r="G13" s="1158" t="s">
        <v>328</v>
      </c>
      <c r="H13" s="628">
        <v>4708.7860000000001</v>
      </c>
      <c r="I13" s="1159">
        <v>24156</v>
      </c>
      <c r="J13" s="1160">
        <v>2.8556909915805138</v>
      </c>
      <c r="K13" s="691"/>
      <c r="L13" s="624" t="s">
        <v>215</v>
      </c>
      <c r="M13" s="625">
        <v>2024.9280000000001</v>
      </c>
      <c r="N13" s="625">
        <v>445.92399999999998</v>
      </c>
      <c r="O13" s="677">
        <v>4.5409711071841841</v>
      </c>
      <c r="P13" s="691"/>
      <c r="Q13" s="624" t="s">
        <v>203</v>
      </c>
      <c r="R13" s="625">
        <v>373.49799999999999</v>
      </c>
      <c r="S13" s="625">
        <v>109.25700000000001</v>
      </c>
      <c r="T13" s="677">
        <v>3.4185269593710239</v>
      </c>
    </row>
    <row r="14" spans="2:28" ht="15.75">
      <c r="B14" s="626" t="s">
        <v>207</v>
      </c>
      <c r="C14" s="625">
        <v>1553.9</v>
      </c>
      <c r="D14" s="627">
        <v>1652</v>
      </c>
      <c r="E14" s="678">
        <v>2.3526900214692996</v>
      </c>
      <c r="F14" s="883"/>
      <c r="G14" s="122"/>
      <c r="H14" s="122"/>
      <c r="I14" s="122"/>
      <c r="J14" s="122"/>
      <c r="K14" s="691"/>
      <c r="L14" s="624" t="s">
        <v>194</v>
      </c>
      <c r="M14" s="625">
        <v>1772.808</v>
      </c>
      <c r="N14" s="625">
        <v>673.52300000000002</v>
      </c>
      <c r="O14" s="677">
        <v>2.6321417382925305</v>
      </c>
      <c r="P14" s="691"/>
      <c r="Q14" s="624" t="s">
        <v>196</v>
      </c>
      <c r="R14" s="625">
        <v>233.328</v>
      </c>
      <c r="S14" s="625">
        <v>35.619999999999997</v>
      </c>
      <c r="T14" s="677">
        <v>6.5504772599663115</v>
      </c>
    </row>
    <row r="15" spans="2:28" ht="16.5" thickBot="1">
      <c r="B15" s="626" t="s">
        <v>197</v>
      </c>
      <c r="C15" s="625">
        <v>1508.652</v>
      </c>
      <c r="D15" s="627">
        <v>1689</v>
      </c>
      <c r="E15" s="678">
        <v>2.8983165138407805</v>
      </c>
      <c r="F15" s="883"/>
      <c r="K15" s="691"/>
      <c r="L15" s="624" t="s">
        <v>207</v>
      </c>
      <c r="M15" s="625">
        <v>1034.82</v>
      </c>
      <c r="N15" s="625">
        <v>412.93700000000001</v>
      </c>
      <c r="O15" s="677">
        <v>2.5059997045554163</v>
      </c>
      <c r="P15" s="691"/>
      <c r="Q15" s="624" t="s">
        <v>212</v>
      </c>
      <c r="R15" s="625">
        <v>147.32300000000001</v>
      </c>
      <c r="S15" s="625">
        <v>38.283000000000001</v>
      </c>
      <c r="T15" s="677">
        <v>3.8482616304887287</v>
      </c>
    </row>
    <row r="16" spans="2:28" ht="16.5" thickBot="1">
      <c r="B16" s="1026" t="s">
        <v>214</v>
      </c>
      <c r="C16" s="1018">
        <v>1424.3869999999999</v>
      </c>
      <c r="D16" s="1027">
        <v>2196</v>
      </c>
      <c r="E16" s="1028">
        <v>1.9119108947969616</v>
      </c>
      <c r="F16" s="883"/>
      <c r="K16" s="691"/>
      <c r="L16" s="624" t="s">
        <v>208</v>
      </c>
      <c r="M16" s="625">
        <v>568.83100000000002</v>
      </c>
      <c r="N16" s="625">
        <v>128.46299999999999</v>
      </c>
      <c r="O16" s="677">
        <v>4.4279753703400981</v>
      </c>
      <c r="P16" s="691"/>
      <c r="Q16" s="1019" t="s">
        <v>328</v>
      </c>
      <c r="R16" s="628">
        <v>8343.0869999999995</v>
      </c>
      <c r="S16" s="628">
        <v>2076.549</v>
      </c>
      <c r="T16" s="770">
        <v>4.0177655331032396</v>
      </c>
    </row>
    <row r="17" spans="2:21" ht="16.5" thickBot="1">
      <c r="B17" s="1158" t="s">
        <v>328</v>
      </c>
      <c r="C17" s="628">
        <v>33913.444000000003</v>
      </c>
      <c r="D17" s="1159">
        <v>67791</v>
      </c>
      <c r="E17" s="1160">
        <v>2.3433770459021015</v>
      </c>
      <c r="F17" s="882"/>
      <c r="K17" s="691"/>
      <c r="L17" s="624" t="s">
        <v>217</v>
      </c>
      <c r="M17" s="625">
        <v>530.07500000000005</v>
      </c>
      <c r="N17" s="625">
        <v>208.58099999999999</v>
      </c>
      <c r="O17" s="677">
        <v>2.5413388563675507</v>
      </c>
      <c r="P17" s="691"/>
      <c r="U17" s="122"/>
    </row>
    <row r="18" spans="2:21" ht="15.75">
      <c r="B18" s="122"/>
      <c r="C18" s="122"/>
      <c r="D18" s="122"/>
      <c r="E18" s="122"/>
      <c r="F18" s="884"/>
      <c r="H18" s="122"/>
      <c r="I18" s="122"/>
      <c r="J18" s="122"/>
      <c r="K18" s="122"/>
      <c r="L18" s="624" t="s">
        <v>212</v>
      </c>
      <c r="M18" s="625">
        <v>428.01900000000001</v>
      </c>
      <c r="N18" s="625">
        <v>111.36499999999999</v>
      </c>
      <c r="O18" s="677">
        <v>3.8433888564629823</v>
      </c>
      <c r="P18" s="691"/>
      <c r="Q18" s="122"/>
      <c r="R18" s="122"/>
      <c r="S18" s="122"/>
      <c r="T18" s="122"/>
      <c r="U18" s="122"/>
    </row>
    <row r="19" spans="2:21" ht="15.75">
      <c r="B19" s="122"/>
      <c r="C19" s="122"/>
      <c r="D19" s="122"/>
      <c r="E19" s="122"/>
      <c r="F19" s="885"/>
      <c r="K19" s="691"/>
      <c r="L19" s="624" t="s">
        <v>213</v>
      </c>
      <c r="M19" s="625">
        <v>339.34500000000003</v>
      </c>
      <c r="N19" s="625">
        <v>153.78</v>
      </c>
      <c r="O19" s="677">
        <v>2.2066913772922359</v>
      </c>
      <c r="P19" s="691"/>
      <c r="Q19" s="122"/>
      <c r="R19" s="122"/>
      <c r="S19" s="122"/>
      <c r="T19" s="122"/>
      <c r="U19" s="122"/>
    </row>
    <row r="20" spans="2:21" ht="15" customHeight="1">
      <c r="B20" s="122"/>
      <c r="C20" s="122"/>
      <c r="D20" s="122"/>
      <c r="E20" s="122"/>
      <c r="F20" s="885"/>
      <c r="K20" s="691"/>
      <c r="L20" s="624" t="s">
        <v>214</v>
      </c>
      <c r="M20" s="625">
        <v>255.76400000000001</v>
      </c>
      <c r="N20" s="625">
        <v>62.542999999999999</v>
      </c>
      <c r="O20" s="677">
        <v>4.0894104855859172</v>
      </c>
      <c r="P20" s="691"/>
      <c r="Q20" s="122"/>
      <c r="R20" s="122"/>
      <c r="S20" s="122"/>
      <c r="T20" s="122"/>
      <c r="U20" s="122"/>
    </row>
    <row r="21" spans="2:21" ht="15.75">
      <c r="B21" s="122"/>
      <c r="C21" s="122"/>
      <c r="D21" s="122"/>
      <c r="E21" s="122"/>
      <c r="F21" s="886"/>
      <c r="K21" s="691"/>
      <c r="L21" s="624" t="s">
        <v>195</v>
      </c>
      <c r="M21" s="625">
        <v>188.11</v>
      </c>
      <c r="N21" s="625">
        <v>17.637</v>
      </c>
      <c r="O21" s="677">
        <v>10.66564608493508</v>
      </c>
      <c r="Q21" s="122"/>
      <c r="R21" s="122"/>
      <c r="S21" s="122"/>
      <c r="T21" s="122"/>
      <c r="U21" s="122"/>
    </row>
    <row r="22" spans="2:21" ht="16.5" thickBot="1">
      <c r="B22" s="122"/>
      <c r="C22" s="122"/>
      <c r="D22" s="122"/>
      <c r="E22" s="122"/>
      <c r="L22" s="624" t="s">
        <v>196</v>
      </c>
      <c r="M22" s="625">
        <v>126.515</v>
      </c>
      <c r="N22" s="625">
        <v>22.672000000000001</v>
      </c>
      <c r="O22" s="677">
        <v>5.5802311220889198</v>
      </c>
      <c r="Q22" s="122"/>
      <c r="R22" s="122"/>
      <c r="S22" s="122"/>
      <c r="T22" s="122"/>
      <c r="U22" s="122"/>
    </row>
    <row r="23" spans="2:21" ht="16.5" thickBot="1">
      <c r="B23" s="122"/>
      <c r="C23" s="122"/>
      <c r="D23" s="122"/>
      <c r="E23" s="122"/>
      <c r="L23" s="1019" t="s">
        <v>328</v>
      </c>
      <c r="M23" s="628">
        <v>23551.482</v>
      </c>
      <c r="N23" s="628">
        <v>6880.3860000000004</v>
      </c>
      <c r="O23" s="770">
        <v>3.4229884776813391</v>
      </c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33" sqref="P633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249" t="s">
        <v>261</v>
      </c>
      <c r="C5" s="1249"/>
      <c r="D5" s="1249"/>
      <c r="E5" s="1249"/>
      <c r="F5" s="1249"/>
      <c r="G5" s="1249"/>
      <c r="H5" s="1249"/>
      <c r="I5" s="1249"/>
      <c r="J5" s="1249"/>
      <c r="K5" s="1249"/>
      <c r="L5" s="1249"/>
    </row>
    <row r="6" spans="2:13" ht="18">
      <c r="B6" s="697"/>
      <c r="C6" s="697"/>
      <c r="D6" s="697"/>
      <c r="E6" s="697"/>
      <c r="F6" s="457" t="s">
        <v>262</v>
      </c>
      <c r="G6" s="697"/>
      <c r="H6" s="697"/>
      <c r="I6" s="697"/>
      <c r="J6" s="697"/>
      <c r="K6" s="697"/>
      <c r="L6" s="697"/>
    </row>
    <row r="7" spans="2:13" s="458" customFormat="1" ht="15">
      <c r="B7" s="1250" t="s">
        <v>263</v>
      </c>
      <c r="C7" s="1252" t="s">
        <v>22</v>
      </c>
      <c r="D7" s="1252" t="s">
        <v>264</v>
      </c>
      <c r="E7" s="1254" t="s">
        <v>265</v>
      </c>
      <c r="F7" s="1255"/>
      <c r="G7" s="1256"/>
      <c r="H7" s="1257" t="s">
        <v>266</v>
      </c>
      <c r="I7" s="1259" t="s">
        <v>267</v>
      </c>
      <c r="J7" s="1260"/>
      <c r="K7" s="1260"/>
      <c r="L7" s="1250"/>
    </row>
    <row r="8" spans="2:13">
      <c r="B8" s="1251"/>
      <c r="C8" s="1253"/>
      <c r="D8" s="1253"/>
      <c r="E8" s="1261" t="s">
        <v>268</v>
      </c>
      <c r="F8" s="1252" t="s">
        <v>269</v>
      </c>
      <c r="G8" s="1252" t="s">
        <v>270</v>
      </c>
      <c r="H8" s="1258"/>
      <c r="I8" s="1261" t="s">
        <v>271</v>
      </c>
      <c r="J8" s="1261" t="s">
        <v>24</v>
      </c>
      <c r="K8" s="1252" t="s">
        <v>272</v>
      </c>
      <c r="L8" s="1261" t="s">
        <v>273</v>
      </c>
    </row>
    <row r="9" spans="2:13">
      <c r="B9" s="1251"/>
      <c r="C9" s="1253"/>
      <c r="D9" s="1253"/>
      <c r="E9" s="1262"/>
      <c r="F9" s="1253"/>
      <c r="G9" s="1253"/>
      <c r="H9" s="1258"/>
      <c r="I9" s="1262"/>
      <c r="J9" s="1262"/>
      <c r="K9" s="1277"/>
      <c r="L9" s="1262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274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275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276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277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278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279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280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281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282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283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284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285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286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287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288</v>
      </c>
      <c r="C29" s="697"/>
      <c r="D29" s="477"/>
      <c r="E29" s="697"/>
      <c r="F29" s="697"/>
      <c r="H29" s="697"/>
      <c r="I29" s="697"/>
      <c r="J29" s="697"/>
      <c r="K29" s="697"/>
      <c r="L29" s="697"/>
    </row>
    <row r="30" spans="2:13" s="458" customFormat="1" ht="18.75" customHeight="1">
      <c r="B30" s="697"/>
      <c r="C30" s="697"/>
      <c r="D30" s="697"/>
      <c r="E30" s="697"/>
      <c r="F30" s="457" t="s">
        <v>262</v>
      </c>
      <c r="G30" s="697"/>
      <c r="H30" s="697"/>
      <c r="I30" s="697"/>
      <c r="J30" s="697"/>
      <c r="K30" s="697"/>
      <c r="L30" s="697"/>
    </row>
    <row r="31" spans="2:13" ht="30">
      <c r="B31" s="698" t="s">
        <v>263</v>
      </c>
      <c r="C31" s="700" t="s">
        <v>22</v>
      </c>
      <c r="D31" s="700" t="s">
        <v>264</v>
      </c>
      <c r="E31" s="702" t="s">
        <v>265</v>
      </c>
      <c r="F31" s="703"/>
      <c r="G31" s="704"/>
      <c r="H31" s="705" t="s">
        <v>266</v>
      </c>
      <c r="I31" s="702" t="s">
        <v>267</v>
      </c>
      <c r="J31" s="703"/>
      <c r="K31" s="703"/>
      <c r="L31" s="703"/>
      <c r="M31" s="463"/>
    </row>
    <row r="32" spans="2:13" ht="15">
      <c r="B32" s="699"/>
      <c r="C32" s="701"/>
      <c r="D32" s="701"/>
      <c r="E32" s="708" t="s">
        <v>268</v>
      </c>
      <c r="F32" s="700" t="s">
        <v>269</v>
      </c>
      <c r="G32" s="700" t="s">
        <v>270</v>
      </c>
      <c r="H32" s="706"/>
      <c r="I32" s="708" t="s">
        <v>271</v>
      </c>
      <c r="J32" s="708" t="s">
        <v>24</v>
      </c>
      <c r="K32" s="700" t="s">
        <v>272</v>
      </c>
      <c r="L32" s="707" t="s">
        <v>273</v>
      </c>
      <c r="M32" s="463"/>
    </row>
    <row r="33" spans="2:13" ht="15">
      <c r="B33" s="699"/>
      <c r="C33" s="701"/>
      <c r="D33" s="701"/>
      <c r="E33" s="709"/>
      <c r="F33" s="701"/>
      <c r="G33" s="701"/>
      <c r="H33" s="706"/>
      <c r="I33" s="709"/>
      <c r="J33" s="709"/>
      <c r="K33" s="710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6"/>
      <c r="E36" s="696"/>
      <c r="G36" s="696" t="s">
        <v>274</v>
      </c>
      <c r="H36" s="696"/>
      <c r="I36" s="696"/>
      <c r="J36" s="696"/>
      <c r="K36" s="696"/>
      <c r="L36" s="696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275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276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277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278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279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280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281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282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283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284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285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286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289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290</v>
      </c>
      <c r="C53" s="697"/>
      <c r="D53" s="477"/>
      <c r="E53" s="697"/>
      <c r="F53" s="697"/>
      <c r="H53" s="697"/>
      <c r="I53" s="697"/>
      <c r="J53" s="697"/>
      <c r="K53" s="697"/>
      <c r="L53" s="697"/>
    </row>
    <row r="54" spans="2:13" ht="18">
      <c r="B54" s="697"/>
      <c r="C54" s="697"/>
      <c r="D54" s="697"/>
      <c r="E54" s="697"/>
      <c r="F54" s="457" t="s">
        <v>262</v>
      </c>
      <c r="G54" s="697"/>
      <c r="H54" s="697"/>
      <c r="I54" s="697"/>
      <c r="J54" s="697"/>
      <c r="K54" s="697"/>
      <c r="L54" s="697"/>
    </row>
    <row r="55" spans="2:13" ht="30">
      <c r="B55" s="698" t="s">
        <v>263</v>
      </c>
      <c r="C55" s="700" t="s">
        <v>22</v>
      </c>
      <c r="D55" s="700" t="s">
        <v>264</v>
      </c>
      <c r="E55" s="702" t="s">
        <v>265</v>
      </c>
      <c r="F55" s="703"/>
      <c r="G55" s="704"/>
      <c r="H55" s="705" t="s">
        <v>266</v>
      </c>
      <c r="I55" s="702" t="s">
        <v>267</v>
      </c>
      <c r="J55" s="703"/>
      <c r="K55" s="703"/>
      <c r="L55" s="703"/>
      <c r="M55" s="463"/>
    </row>
    <row r="56" spans="2:13" ht="15" customHeight="1">
      <c r="B56" s="699"/>
      <c r="C56" s="701"/>
      <c r="D56" s="701"/>
      <c r="E56" s="708" t="s">
        <v>268</v>
      </c>
      <c r="F56" s="700" t="s">
        <v>269</v>
      </c>
      <c r="G56" s="700" t="s">
        <v>270</v>
      </c>
      <c r="H56" s="706"/>
      <c r="I56" s="708" t="s">
        <v>271</v>
      </c>
      <c r="J56" s="708" t="s">
        <v>24</v>
      </c>
      <c r="K56" s="700" t="s">
        <v>272</v>
      </c>
      <c r="L56" s="707" t="s">
        <v>273</v>
      </c>
      <c r="M56" s="463"/>
    </row>
    <row r="57" spans="2:13" ht="15">
      <c r="B57" s="699"/>
      <c r="C57" s="701"/>
      <c r="D57" s="701"/>
      <c r="E57" s="709"/>
      <c r="F57" s="701"/>
      <c r="G57" s="701"/>
      <c r="H57" s="706"/>
      <c r="I57" s="709"/>
      <c r="J57" s="709"/>
      <c r="K57" s="710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6"/>
      <c r="E60" s="696"/>
      <c r="G60" s="696" t="s">
        <v>274</v>
      </c>
      <c r="H60" s="696"/>
      <c r="I60" s="696"/>
      <c r="J60" s="696"/>
      <c r="K60" s="696"/>
      <c r="L60" s="696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275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276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277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278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279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280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281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282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283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284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285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286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291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292</v>
      </c>
      <c r="C78" s="697"/>
      <c r="D78" s="477"/>
      <c r="E78" s="697"/>
      <c r="F78" s="697"/>
      <c r="H78" s="697"/>
      <c r="I78" s="697"/>
      <c r="J78" s="697"/>
      <c r="K78" s="697"/>
      <c r="L78" s="697"/>
    </row>
    <row r="79" spans="2:13" ht="18">
      <c r="B79" s="697"/>
      <c r="C79" s="697"/>
      <c r="D79" s="697"/>
      <c r="E79" s="697"/>
      <c r="F79" s="457" t="s">
        <v>262</v>
      </c>
      <c r="G79" s="697"/>
      <c r="H79" s="697"/>
      <c r="I79" s="697"/>
      <c r="J79" s="697"/>
      <c r="K79" s="697"/>
      <c r="L79" s="697"/>
    </row>
    <row r="80" spans="2:13" ht="30">
      <c r="B80" s="698" t="s">
        <v>263</v>
      </c>
      <c r="C80" s="700" t="s">
        <v>22</v>
      </c>
      <c r="D80" s="700" t="s">
        <v>264</v>
      </c>
      <c r="E80" s="702" t="s">
        <v>265</v>
      </c>
      <c r="F80" s="703"/>
      <c r="G80" s="704"/>
      <c r="H80" s="705" t="s">
        <v>266</v>
      </c>
      <c r="I80" s="702" t="s">
        <v>267</v>
      </c>
      <c r="J80" s="703"/>
      <c r="K80" s="703"/>
      <c r="L80" s="703"/>
      <c r="M80" s="463"/>
    </row>
    <row r="81" spans="2:13" ht="15">
      <c r="B81" s="699"/>
      <c r="C81" s="701"/>
      <c r="D81" s="701"/>
      <c r="E81" s="708" t="s">
        <v>268</v>
      </c>
      <c r="F81" s="700" t="s">
        <v>269</v>
      </c>
      <c r="G81" s="700" t="s">
        <v>270</v>
      </c>
      <c r="H81" s="706"/>
      <c r="I81" s="708" t="s">
        <v>271</v>
      </c>
      <c r="J81" s="708" t="s">
        <v>24</v>
      </c>
      <c r="K81" s="700" t="s">
        <v>272</v>
      </c>
      <c r="L81" s="707" t="s">
        <v>273</v>
      </c>
      <c r="M81" s="463"/>
    </row>
    <row r="82" spans="2:13" ht="15">
      <c r="B82" s="699"/>
      <c r="C82" s="701"/>
      <c r="D82" s="701"/>
      <c r="E82" s="709"/>
      <c r="F82" s="701"/>
      <c r="G82" s="701"/>
      <c r="H82" s="706"/>
      <c r="I82" s="709"/>
      <c r="J82" s="709"/>
      <c r="K82" s="710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6"/>
      <c r="E85" s="696"/>
      <c r="G85" s="696" t="s">
        <v>274</v>
      </c>
      <c r="H85" s="696"/>
      <c r="I85" s="696"/>
      <c r="J85" s="696"/>
      <c r="K85" s="696"/>
      <c r="L85" s="696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275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276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277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278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279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280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281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282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283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284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285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286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293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294</v>
      </c>
      <c r="C103" s="697"/>
      <c r="D103" s="477"/>
      <c r="E103" s="697"/>
      <c r="F103" s="697"/>
      <c r="H103" s="697"/>
      <c r="I103" s="697"/>
      <c r="J103" s="697"/>
      <c r="K103" s="697"/>
      <c r="L103" s="697"/>
    </row>
    <row r="104" spans="2:15" ht="18">
      <c r="B104" s="697"/>
      <c r="C104" s="697"/>
      <c r="D104" s="697"/>
      <c r="E104" s="697"/>
      <c r="F104" s="457" t="s">
        <v>262</v>
      </c>
      <c r="G104" s="697"/>
      <c r="H104" s="697"/>
      <c r="I104" s="697"/>
      <c r="J104" s="697"/>
      <c r="K104" s="697"/>
      <c r="L104" s="697"/>
    </row>
    <row r="105" spans="2:15" ht="30">
      <c r="B105" s="698" t="s">
        <v>263</v>
      </c>
      <c r="C105" s="700" t="s">
        <v>22</v>
      </c>
      <c r="D105" s="700" t="s">
        <v>264</v>
      </c>
      <c r="E105" s="702" t="s">
        <v>265</v>
      </c>
      <c r="F105" s="703"/>
      <c r="G105" s="704"/>
      <c r="H105" s="705" t="s">
        <v>266</v>
      </c>
      <c r="I105" s="702" t="s">
        <v>267</v>
      </c>
      <c r="J105" s="703"/>
      <c r="K105" s="703"/>
      <c r="L105" s="703"/>
      <c r="N105" s="1248"/>
      <c r="O105" s="1248"/>
    </row>
    <row r="106" spans="2:15" ht="15">
      <c r="B106" s="699"/>
      <c r="C106" s="701"/>
      <c r="D106" s="701"/>
      <c r="E106" s="708" t="s">
        <v>268</v>
      </c>
      <c r="F106" s="700" t="s">
        <v>269</v>
      </c>
      <c r="G106" s="700" t="s">
        <v>270</v>
      </c>
      <c r="H106" s="706"/>
      <c r="I106" s="708" t="s">
        <v>271</v>
      </c>
      <c r="J106" s="708" t="s">
        <v>24</v>
      </c>
      <c r="K106" s="700" t="s">
        <v>272</v>
      </c>
      <c r="L106" s="707" t="s">
        <v>273</v>
      </c>
    </row>
    <row r="107" spans="2:15" ht="15">
      <c r="B107" s="699"/>
      <c r="C107" s="701"/>
      <c r="D107" s="701"/>
      <c r="E107" s="709"/>
      <c r="F107" s="701"/>
      <c r="G107" s="701"/>
      <c r="H107" s="706"/>
      <c r="I107" s="709"/>
      <c r="J107" s="709"/>
      <c r="K107" s="710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6"/>
      <c r="E110" s="696"/>
      <c r="G110" s="696" t="s">
        <v>274</v>
      </c>
      <c r="H110" s="696"/>
      <c r="I110" s="696"/>
      <c r="J110" s="696"/>
      <c r="K110" s="696"/>
      <c r="L110" s="696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275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276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277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278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279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280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281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282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283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284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248"/>
      <c r="O121" s="1248"/>
    </row>
    <row r="122" spans="2:15" ht="15">
      <c r="B122" s="485" t="s">
        <v>285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286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295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296</v>
      </c>
      <c r="C128" s="697"/>
      <c r="D128" s="477"/>
      <c r="E128" s="697"/>
      <c r="F128" s="697"/>
      <c r="H128" s="697"/>
      <c r="I128" s="697"/>
      <c r="J128" s="697"/>
      <c r="K128" s="697"/>
      <c r="L128" s="697"/>
    </row>
    <row r="129" spans="2:12" ht="18">
      <c r="B129" s="697"/>
      <c r="C129" s="697"/>
      <c r="D129" s="697"/>
      <c r="E129" s="697"/>
      <c r="F129" s="457" t="s">
        <v>262</v>
      </c>
      <c r="G129" s="697"/>
      <c r="H129" s="697"/>
      <c r="I129" s="697"/>
      <c r="J129" s="697"/>
      <c r="K129" s="697"/>
      <c r="L129" s="697"/>
    </row>
    <row r="130" spans="2:12" ht="30">
      <c r="B130" s="698" t="s">
        <v>263</v>
      </c>
      <c r="C130" s="700" t="s">
        <v>22</v>
      </c>
      <c r="D130" s="700" t="s">
        <v>264</v>
      </c>
      <c r="E130" s="702" t="s">
        <v>265</v>
      </c>
      <c r="F130" s="703"/>
      <c r="G130" s="704"/>
      <c r="H130" s="705" t="s">
        <v>266</v>
      </c>
      <c r="I130" s="702" t="s">
        <v>267</v>
      </c>
      <c r="J130" s="703"/>
      <c r="K130" s="703"/>
      <c r="L130" s="703"/>
    </row>
    <row r="131" spans="2:12" ht="15">
      <c r="B131" s="699"/>
      <c r="C131" s="701"/>
      <c r="D131" s="701"/>
      <c r="E131" s="708" t="s">
        <v>268</v>
      </c>
      <c r="F131" s="700" t="s">
        <v>269</v>
      </c>
      <c r="G131" s="700" t="s">
        <v>270</v>
      </c>
      <c r="H131" s="706"/>
      <c r="I131" s="708" t="s">
        <v>271</v>
      </c>
      <c r="J131" s="708" t="s">
        <v>24</v>
      </c>
      <c r="K131" s="700" t="s">
        <v>272</v>
      </c>
      <c r="L131" s="707" t="s">
        <v>273</v>
      </c>
    </row>
    <row r="132" spans="2:12" ht="15">
      <c r="B132" s="699"/>
      <c r="C132" s="701"/>
      <c r="D132" s="701"/>
      <c r="E132" s="709"/>
      <c r="F132" s="701"/>
      <c r="G132" s="701"/>
      <c r="H132" s="706"/>
      <c r="I132" s="709"/>
      <c r="J132" s="709"/>
      <c r="K132" s="710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6"/>
      <c r="E135" s="696"/>
      <c r="G135" s="696" t="s">
        <v>274</v>
      </c>
      <c r="H135" s="696"/>
      <c r="I135" s="696"/>
      <c r="J135" s="696"/>
      <c r="K135" s="696"/>
      <c r="L135" s="696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275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276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277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278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279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280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281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282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283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248"/>
      <c r="O145" s="1248"/>
    </row>
    <row r="146" spans="2:15" ht="15">
      <c r="B146" s="485" t="s">
        <v>284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285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286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297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298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7"/>
      <c r="D154" s="697"/>
      <c r="E154" s="697"/>
      <c r="F154" s="457" t="s">
        <v>262</v>
      </c>
      <c r="G154" s="697"/>
      <c r="H154" s="697"/>
      <c r="I154" s="697"/>
      <c r="J154" s="697"/>
      <c r="K154" s="697"/>
      <c r="L154" s="505"/>
    </row>
    <row r="155" spans="2:15" ht="30">
      <c r="B155" s="506" t="s">
        <v>263</v>
      </c>
      <c r="C155" s="700" t="s">
        <v>22</v>
      </c>
      <c r="D155" s="700" t="s">
        <v>264</v>
      </c>
      <c r="E155" s="702" t="s">
        <v>265</v>
      </c>
      <c r="F155" s="703"/>
      <c r="G155" s="704"/>
      <c r="H155" s="705" t="s">
        <v>266</v>
      </c>
      <c r="I155" s="702" t="s">
        <v>267</v>
      </c>
      <c r="J155" s="703"/>
      <c r="K155" s="703"/>
      <c r="L155" s="507"/>
    </row>
    <row r="156" spans="2:15" ht="15">
      <c r="B156" s="508"/>
      <c r="C156" s="701"/>
      <c r="D156" s="701"/>
      <c r="E156" s="708" t="s">
        <v>268</v>
      </c>
      <c r="F156" s="700" t="s">
        <v>269</v>
      </c>
      <c r="G156" s="700" t="s">
        <v>270</v>
      </c>
      <c r="H156" s="706"/>
      <c r="I156" s="708" t="s">
        <v>271</v>
      </c>
      <c r="J156" s="708" t="s">
        <v>24</v>
      </c>
      <c r="K156" s="700" t="s">
        <v>272</v>
      </c>
      <c r="L156" s="509" t="s">
        <v>273</v>
      </c>
    </row>
    <row r="157" spans="2:15" ht="15">
      <c r="B157" s="508"/>
      <c r="C157" s="701"/>
      <c r="D157" s="701"/>
      <c r="E157" s="709"/>
      <c r="F157" s="701"/>
      <c r="G157" s="701"/>
      <c r="H157" s="706"/>
      <c r="I157" s="709"/>
      <c r="J157" s="709"/>
      <c r="K157" s="710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6"/>
      <c r="E160" s="696"/>
      <c r="F160" s="516"/>
      <c r="G160" s="696" t="s">
        <v>274</v>
      </c>
      <c r="H160" s="696"/>
      <c r="I160" s="696"/>
      <c r="J160" s="696"/>
      <c r="K160" s="696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275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276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277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278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279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280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281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282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283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284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248"/>
      <c r="O171" s="1248"/>
    </row>
    <row r="172" spans="2:15" ht="15">
      <c r="B172" s="527" t="s">
        <v>285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286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282" t="s">
        <v>299</v>
      </c>
      <c r="D177" s="1282"/>
      <c r="E177" s="1282"/>
      <c r="F177" s="1282"/>
      <c r="G177" s="1282"/>
      <c r="H177" s="1282"/>
      <c r="I177" s="1282"/>
      <c r="J177" s="1282"/>
      <c r="K177" s="1282"/>
      <c r="L177" s="1283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275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276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277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278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279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280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281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282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283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284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285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286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263" t="s">
        <v>263</v>
      </c>
      <c r="C194" s="1265" t="s">
        <v>22</v>
      </c>
      <c r="D194" s="1265" t="s">
        <v>264</v>
      </c>
      <c r="E194" s="1267" t="s">
        <v>265</v>
      </c>
      <c r="F194" s="1268"/>
      <c r="G194" s="1269"/>
      <c r="H194" s="1270" t="s">
        <v>266</v>
      </c>
      <c r="I194" s="1272" t="s">
        <v>267</v>
      </c>
      <c r="J194" s="1273"/>
      <c r="K194" s="1273"/>
      <c r="L194" s="1274"/>
    </row>
    <row r="195" spans="2:12" ht="12.75" customHeight="1">
      <c r="B195" s="1264"/>
      <c r="C195" s="1266"/>
      <c r="D195" s="1266"/>
      <c r="E195" s="1275" t="s">
        <v>268</v>
      </c>
      <c r="F195" s="1265" t="s">
        <v>269</v>
      </c>
      <c r="G195" s="1265" t="s">
        <v>270</v>
      </c>
      <c r="H195" s="1271"/>
      <c r="I195" s="1275" t="s">
        <v>271</v>
      </c>
      <c r="J195" s="1275" t="s">
        <v>24</v>
      </c>
      <c r="K195" s="1265" t="s">
        <v>272</v>
      </c>
      <c r="L195" s="1280" t="s">
        <v>273</v>
      </c>
    </row>
    <row r="196" spans="2:12" ht="12.75" customHeight="1">
      <c r="B196" s="1264"/>
      <c r="C196" s="1266"/>
      <c r="D196" s="1266"/>
      <c r="E196" s="1276"/>
      <c r="F196" s="1266"/>
      <c r="G196" s="1266"/>
      <c r="H196" s="1271"/>
      <c r="I196" s="1278"/>
      <c r="J196" s="1278"/>
      <c r="K196" s="1279"/>
      <c r="L196" s="1281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282" t="s">
        <v>300</v>
      </c>
      <c r="D199" s="1282"/>
      <c r="E199" s="1282"/>
      <c r="F199" s="1282"/>
      <c r="G199" s="1282"/>
      <c r="H199" s="1282"/>
      <c r="I199" s="1282"/>
      <c r="J199" s="1282"/>
      <c r="K199" s="1282"/>
      <c r="L199" s="1283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275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276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277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278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279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280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281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282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283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284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285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286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301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275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276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277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278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279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280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281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282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283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284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285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286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302</v>
      </c>
      <c r="C232" s="697"/>
      <c r="D232" s="477"/>
      <c r="E232" s="697"/>
      <c r="F232" s="697"/>
      <c r="H232" s="697"/>
      <c r="I232" s="697"/>
      <c r="J232" s="697"/>
      <c r="K232" s="697"/>
      <c r="L232" s="697"/>
    </row>
    <row r="233" spans="2:12" ht="18">
      <c r="B233" s="697"/>
      <c r="C233" s="697"/>
      <c r="D233" s="697"/>
      <c r="E233" s="697"/>
      <c r="F233" s="457" t="s">
        <v>262</v>
      </c>
      <c r="G233" s="697"/>
      <c r="H233" s="697"/>
      <c r="I233" s="697"/>
      <c r="J233" s="697"/>
      <c r="K233" s="697"/>
      <c r="L233" s="697"/>
    </row>
    <row r="234" spans="2:12" ht="12.75">
      <c r="B234" s="1286" t="s">
        <v>263</v>
      </c>
      <c r="C234" s="1265" t="s">
        <v>22</v>
      </c>
      <c r="D234" s="1265" t="s">
        <v>264</v>
      </c>
      <c r="E234" s="1267" t="s">
        <v>265</v>
      </c>
      <c r="F234" s="1268"/>
      <c r="G234" s="1269"/>
      <c r="H234" s="1270" t="s">
        <v>266</v>
      </c>
      <c r="I234" s="1267" t="s">
        <v>267</v>
      </c>
      <c r="J234" s="1268"/>
      <c r="K234" s="1268"/>
      <c r="L234" s="1268"/>
    </row>
    <row r="235" spans="2:12">
      <c r="B235" s="1287"/>
      <c r="C235" s="1266"/>
      <c r="D235" s="1266"/>
      <c r="E235" s="1275" t="s">
        <v>268</v>
      </c>
      <c r="F235" s="1265" t="s">
        <v>269</v>
      </c>
      <c r="G235" s="1265" t="s">
        <v>270</v>
      </c>
      <c r="H235" s="1271"/>
      <c r="I235" s="1275" t="s">
        <v>271</v>
      </c>
      <c r="J235" s="1275" t="s">
        <v>24</v>
      </c>
      <c r="K235" s="1265" t="s">
        <v>272</v>
      </c>
      <c r="L235" s="1272" t="s">
        <v>273</v>
      </c>
    </row>
    <row r="236" spans="2:12">
      <c r="B236" s="1287"/>
      <c r="C236" s="1266"/>
      <c r="D236" s="1266"/>
      <c r="E236" s="1276"/>
      <c r="F236" s="1266"/>
      <c r="G236" s="1266"/>
      <c r="H236" s="1271"/>
      <c r="I236" s="1276"/>
      <c r="J236" s="1276"/>
      <c r="K236" s="1266"/>
      <c r="L236" s="1284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285" t="s">
        <v>274</v>
      </c>
      <c r="D239" s="1285"/>
      <c r="E239" s="1285"/>
      <c r="F239" s="1285"/>
      <c r="G239" s="1285"/>
      <c r="H239" s="1285"/>
      <c r="I239" s="1285"/>
      <c r="J239" s="1285"/>
      <c r="K239" s="1285"/>
      <c r="L239" s="1285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275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276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277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278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279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280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281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282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283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284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285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286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282" t="s">
        <v>299</v>
      </c>
      <c r="D256" s="1282"/>
      <c r="E256" s="1282"/>
      <c r="F256" s="1282"/>
      <c r="G256" s="1282"/>
      <c r="H256" s="1282"/>
      <c r="I256" s="1282"/>
      <c r="J256" s="1282"/>
      <c r="K256" s="1282"/>
      <c r="L256" s="1282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275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276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277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278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279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280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281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282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283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284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285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286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288" t="s">
        <v>263</v>
      </c>
      <c r="C273" s="1265" t="s">
        <v>22</v>
      </c>
      <c r="D273" s="1265" t="s">
        <v>264</v>
      </c>
      <c r="E273" s="1267" t="s">
        <v>265</v>
      </c>
      <c r="F273" s="1268"/>
      <c r="G273" s="1269"/>
      <c r="H273" s="1270" t="s">
        <v>266</v>
      </c>
      <c r="I273" s="1272" t="s">
        <v>267</v>
      </c>
      <c r="J273" s="1273"/>
      <c r="K273" s="1273"/>
      <c r="L273" s="1273"/>
    </row>
    <row r="274" spans="2:12" ht="11.25" customHeight="1">
      <c r="B274" s="1289"/>
      <c r="C274" s="1266"/>
      <c r="D274" s="1266"/>
      <c r="E274" s="1275" t="s">
        <v>268</v>
      </c>
      <c r="F274" s="1265" t="s">
        <v>269</v>
      </c>
      <c r="G274" s="1265" t="s">
        <v>270</v>
      </c>
      <c r="H274" s="1271"/>
      <c r="I274" s="1275" t="s">
        <v>271</v>
      </c>
      <c r="J274" s="1275" t="s">
        <v>24</v>
      </c>
      <c r="K274" s="1265" t="s">
        <v>272</v>
      </c>
      <c r="L274" s="1272" t="s">
        <v>273</v>
      </c>
    </row>
    <row r="275" spans="2:12" ht="11.25" customHeight="1">
      <c r="B275" s="1289"/>
      <c r="C275" s="1266"/>
      <c r="D275" s="1266"/>
      <c r="E275" s="1276"/>
      <c r="F275" s="1266"/>
      <c r="G275" s="1266"/>
      <c r="H275" s="1271"/>
      <c r="I275" s="1278"/>
      <c r="J275" s="1278"/>
      <c r="K275" s="1279"/>
      <c r="L275" s="1284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282" t="s">
        <v>300</v>
      </c>
      <c r="D278" s="1282"/>
      <c r="E278" s="1282"/>
      <c r="F278" s="1282"/>
      <c r="G278" s="1282"/>
      <c r="H278" s="1282"/>
      <c r="I278" s="1282"/>
      <c r="J278" s="1282"/>
      <c r="K278" s="1282"/>
      <c r="L278" s="1282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275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276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277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278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279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280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281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282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283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284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285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286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301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275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276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277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278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279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280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281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282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283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284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285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286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303</v>
      </c>
      <c r="C311" s="697"/>
      <c r="D311" s="477"/>
      <c r="E311" s="697"/>
      <c r="F311" s="697"/>
      <c r="H311" s="697"/>
      <c r="I311" s="697"/>
      <c r="J311" s="697"/>
      <c r="K311" s="697"/>
      <c r="L311" s="697"/>
    </row>
    <row r="312" spans="2:12" ht="18">
      <c r="B312" s="697"/>
      <c r="C312" s="697"/>
      <c r="D312" s="697"/>
      <c r="E312" s="697"/>
      <c r="F312" s="457" t="s">
        <v>262</v>
      </c>
      <c r="G312" s="697"/>
      <c r="H312" s="697"/>
      <c r="I312" s="697"/>
      <c r="J312" s="697"/>
      <c r="K312" s="697"/>
      <c r="L312" s="697"/>
    </row>
    <row r="313" spans="2:12" ht="12.75" customHeight="1">
      <c r="B313" s="1275" t="s">
        <v>263</v>
      </c>
      <c r="C313" s="1265" t="s">
        <v>22</v>
      </c>
      <c r="D313" s="1265" t="s">
        <v>264</v>
      </c>
      <c r="E313" s="1267" t="s">
        <v>265</v>
      </c>
      <c r="F313" s="1268"/>
      <c r="G313" s="1269"/>
      <c r="H313" s="1265" t="s">
        <v>266</v>
      </c>
      <c r="I313" s="1267" t="s">
        <v>267</v>
      </c>
      <c r="J313" s="1268"/>
      <c r="K313" s="1268"/>
      <c r="L313" s="1269"/>
    </row>
    <row r="314" spans="2:12" ht="11.25" customHeight="1">
      <c r="B314" s="1276"/>
      <c r="C314" s="1266"/>
      <c r="D314" s="1266"/>
      <c r="E314" s="1292" t="s">
        <v>304</v>
      </c>
      <c r="F314" s="1295" t="s">
        <v>305</v>
      </c>
      <c r="G314" s="1295" t="s">
        <v>306</v>
      </c>
      <c r="H314" s="1266"/>
      <c r="I314" s="1275" t="s">
        <v>271</v>
      </c>
      <c r="J314" s="1275" t="s">
        <v>24</v>
      </c>
      <c r="K314" s="1265" t="s">
        <v>272</v>
      </c>
      <c r="L314" s="1275" t="s">
        <v>273</v>
      </c>
    </row>
    <row r="315" spans="2:12" ht="11.25" customHeight="1">
      <c r="B315" s="1278"/>
      <c r="C315" s="1279"/>
      <c r="D315" s="1279"/>
      <c r="E315" s="1294"/>
      <c r="F315" s="1296"/>
      <c r="G315" s="1296"/>
      <c r="H315" s="1279"/>
      <c r="I315" s="1278"/>
      <c r="J315" s="1278"/>
      <c r="K315" s="1279"/>
      <c r="L315" s="1278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51"/>
      <c r="C317" s="464"/>
      <c r="D317" s="464"/>
      <c r="E317" s="464"/>
      <c r="F317" s="464"/>
      <c r="G317" s="464"/>
      <c r="H317" s="464"/>
      <c r="I317" s="464"/>
      <c r="J317" s="464"/>
      <c r="K317" s="464"/>
      <c r="L317" s="746"/>
    </row>
    <row r="318" spans="2:12" ht="14.25">
      <c r="B318" s="752"/>
      <c r="C318" s="1285" t="s">
        <v>274</v>
      </c>
      <c r="D318" s="1285"/>
      <c r="E318" s="1285"/>
      <c r="F318" s="1285"/>
      <c r="G318" s="1285"/>
      <c r="H318" s="1285"/>
      <c r="I318" s="1285"/>
      <c r="J318" s="1285"/>
      <c r="K318" s="1285"/>
      <c r="L318" s="1298"/>
    </row>
    <row r="319" spans="2:12" ht="12.75">
      <c r="B319" s="751"/>
      <c r="C319" s="464"/>
      <c r="D319" s="464"/>
      <c r="E319" s="464"/>
      <c r="F319" s="464"/>
      <c r="G319" s="464"/>
      <c r="H319" s="464"/>
      <c r="I319" s="464"/>
      <c r="J319" s="464"/>
      <c r="K319" s="464"/>
      <c r="L319" s="746"/>
    </row>
    <row r="320" spans="2:12" ht="15">
      <c r="B320" s="753" t="s">
        <v>275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53" t="s">
        <v>276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53" t="s">
        <v>277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53" t="s">
        <v>278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53" t="s">
        <v>279</v>
      </c>
      <c r="C324" s="519">
        <v>139590</v>
      </c>
      <c r="D324" s="747">
        <v>4908</v>
      </c>
      <c r="E324" s="578">
        <v>2031</v>
      </c>
      <c r="F324" s="579">
        <v>2587</v>
      </c>
      <c r="G324" s="579">
        <v>290</v>
      </c>
      <c r="H324" s="747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53" t="s">
        <v>280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53" t="s">
        <v>281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53" t="s">
        <v>282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53" t="s">
        <v>283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4" t="s">
        <v>284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4" t="s">
        <v>285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4" t="s">
        <v>286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5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6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52"/>
      <c r="C334" s="532"/>
      <c r="D334" s="532"/>
      <c r="E334" s="532"/>
      <c r="F334" s="532"/>
      <c r="G334" s="532"/>
      <c r="H334" s="532"/>
      <c r="I334" s="532"/>
      <c r="J334" s="532"/>
      <c r="K334" s="532"/>
      <c r="L334" s="748"/>
    </row>
    <row r="335" spans="2:12" ht="12.75">
      <c r="B335" s="752"/>
      <c r="C335" s="1282" t="s">
        <v>299</v>
      </c>
      <c r="D335" s="1282"/>
      <c r="E335" s="1282"/>
      <c r="F335" s="1282"/>
      <c r="G335" s="1282"/>
      <c r="H335" s="1282"/>
      <c r="I335" s="1282"/>
      <c r="J335" s="1282"/>
      <c r="K335" s="1282"/>
      <c r="L335" s="1299"/>
    </row>
    <row r="336" spans="2:12" ht="12.75">
      <c r="B336" s="751"/>
      <c r="C336" s="532"/>
      <c r="D336" s="532"/>
      <c r="E336" s="532"/>
      <c r="F336" s="532"/>
      <c r="G336" s="532"/>
      <c r="H336" s="532"/>
      <c r="I336" s="532"/>
      <c r="J336" s="532"/>
      <c r="K336" s="532"/>
      <c r="L336" s="748"/>
    </row>
    <row r="337" spans="2:12" ht="12.75">
      <c r="B337" s="757" t="s">
        <v>275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7" t="s">
        <v>276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7" t="s">
        <v>277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7" t="s">
        <v>278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7" t="s">
        <v>279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7" t="s">
        <v>280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7" t="s">
        <v>281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7" t="s">
        <v>282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7" t="s">
        <v>283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7" t="s">
        <v>284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7" t="s">
        <v>285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7" t="s">
        <v>286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52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6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8"/>
      <c r="C351" s="537"/>
      <c r="D351" s="537"/>
      <c r="E351" s="537"/>
      <c r="F351" s="537"/>
      <c r="G351" s="537"/>
      <c r="H351" s="537"/>
      <c r="I351" s="537"/>
      <c r="J351" s="537"/>
      <c r="K351" s="537"/>
      <c r="L351" s="749"/>
    </row>
    <row r="352" spans="2:12" ht="12.75" customHeight="1">
      <c r="B352" s="1290" t="s">
        <v>263</v>
      </c>
      <c r="C352" s="1265" t="s">
        <v>22</v>
      </c>
      <c r="D352" s="1265" t="s">
        <v>264</v>
      </c>
      <c r="E352" s="1267" t="s">
        <v>265</v>
      </c>
      <c r="F352" s="1268"/>
      <c r="G352" s="1269"/>
      <c r="H352" s="1270" t="s">
        <v>266</v>
      </c>
      <c r="I352" s="1272" t="s">
        <v>267</v>
      </c>
      <c r="J352" s="1273"/>
      <c r="K352" s="1273"/>
      <c r="L352" s="1286"/>
    </row>
    <row r="353" spans="2:12" ht="11.25" customHeight="1">
      <c r="B353" s="1291"/>
      <c r="C353" s="1266"/>
      <c r="D353" s="1266"/>
      <c r="E353" s="1292" t="s">
        <v>304</v>
      </c>
      <c r="F353" s="1295" t="s">
        <v>305</v>
      </c>
      <c r="G353" s="1295" t="s">
        <v>306</v>
      </c>
      <c r="H353" s="1271"/>
      <c r="I353" s="1275" t="s">
        <v>271</v>
      </c>
      <c r="J353" s="1275" t="s">
        <v>24</v>
      </c>
      <c r="K353" s="1265" t="s">
        <v>272</v>
      </c>
      <c r="L353" s="1275" t="s">
        <v>273</v>
      </c>
    </row>
    <row r="354" spans="2:12" ht="11.25" customHeight="1">
      <c r="B354" s="1291"/>
      <c r="C354" s="1266"/>
      <c r="D354" s="1266"/>
      <c r="E354" s="1293"/>
      <c r="F354" s="1297"/>
      <c r="G354" s="1297"/>
      <c r="H354" s="1271"/>
      <c r="I354" s="1278"/>
      <c r="J354" s="1278"/>
      <c r="K354" s="1279"/>
      <c r="L354" s="1278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51"/>
      <c r="C356" s="532"/>
      <c r="D356" s="532"/>
      <c r="E356" s="532"/>
      <c r="F356" s="532"/>
      <c r="G356" s="532"/>
      <c r="H356" s="532"/>
      <c r="I356" s="532"/>
      <c r="J356" s="532"/>
      <c r="K356" s="532"/>
      <c r="L356" s="748"/>
    </row>
    <row r="357" spans="2:12" ht="12.75">
      <c r="B357" s="752"/>
      <c r="C357" s="1282" t="s">
        <v>300</v>
      </c>
      <c r="D357" s="1282"/>
      <c r="E357" s="1282"/>
      <c r="F357" s="1282"/>
      <c r="G357" s="1282"/>
      <c r="H357" s="1282"/>
      <c r="I357" s="1282"/>
      <c r="J357" s="1282"/>
      <c r="K357" s="1282"/>
      <c r="L357" s="1299"/>
    </row>
    <row r="358" spans="2:12" ht="12.75">
      <c r="B358" s="752"/>
      <c r="C358" s="542"/>
      <c r="D358" s="542"/>
      <c r="E358" s="542"/>
      <c r="F358" s="542"/>
      <c r="G358" s="542"/>
      <c r="H358" s="542"/>
      <c r="I358" s="542"/>
      <c r="J358" s="542"/>
      <c r="K358" s="542"/>
      <c r="L358" s="750"/>
    </row>
    <row r="359" spans="2:12" ht="12.75">
      <c r="B359" s="757" t="s">
        <v>275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7" t="s">
        <v>276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7" t="s">
        <v>277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7" t="s">
        <v>278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7" t="s">
        <v>279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7" t="s">
        <v>280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7" t="s">
        <v>281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7" t="s">
        <v>282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7" t="s">
        <v>283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7" t="s">
        <v>284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7" t="s">
        <v>285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7" t="s">
        <v>286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72"/>
    </row>
    <row r="371" spans="2:16" ht="12.75">
      <c r="B371" s="757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6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301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275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276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277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278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279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280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281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282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283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284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285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286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325</v>
      </c>
    </row>
    <row r="393" spans="2:12" ht="12.75" customHeight="1">
      <c r="B393" s="1246" t="s">
        <v>263</v>
      </c>
      <c r="C393" s="1244" t="s">
        <v>22</v>
      </c>
      <c r="D393" s="1244" t="s">
        <v>264</v>
      </c>
      <c r="E393" s="1303" t="s">
        <v>265</v>
      </c>
      <c r="F393" s="1304"/>
      <c r="G393" s="1305"/>
      <c r="H393" s="1306" t="s">
        <v>266</v>
      </c>
      <c r="I393" s="1303" t="s">
        <v>267</v>
      </c>
      <c r="J393" s="1304"/>
      <c r="K393" s="1304"/>
      <c r="L393" s="1305"/>
    </row>
    <row r="394" spans="2:12" ht="11.25" customHeight="1">
      <c r="B394" s="1247"/>
      <c r="C394" s="1245"/>
      <c r="D394" s="1245"/>
      <c r="E394" s="1308" t="s">
        <v>304</v>
      </c>
      <c r="F394" s="1310" t="s">
        <v>305</v>
      </c>
      <c r="G394" s="1310" t="s">
        <v>306</v>
      </c>
      <c r="H394" s="1307"/>
      <c r="I394" s="1246" t="s">
        <v>271</v>
      </c>
      <c r="J394" s="1246" t="s">
        <v>24</v>
      </c>
      <c r="K394" s="1244" t="s">
        <v>272</v>
      </c>
      <c r="L394" s="1246" t="s">
        <v>273</v>
      </c>
    </row>
    <row r="395" spans="2:12" ht="11.25" customHeight="1">
      <c r="B395" s="1247"/>
      <c r="C395" s="1245"/>
      <c r="D395" s="1245"/>
      <c r="E395" s="1309"/>
      <c r="F395" s="1311"/>
      <c r="G395" s="1311"/>
      <c r="H395" s="1307"/>
      <c r="I395" s="1247"/>
      <c r="J395" s="1247"/>
      <c r="K395" s="1245"/>
      <c r="L395" s="1300"/>
    </row>
    <row r="396" spans="2:12" ht="12.75">
      <c r="B396" s="716">
        <v>0</v>
      </c>
      <c r="C396" s="715">
        <v>1</v>
      </c>
      <c r="D396" s="715">
        <v>2</v>
      </c>
      <c r="E396" s="716">
        <v>3</v>
      </c>
      <c r="F396" s="716">
        <v>4</v>
      </c>
      <c r="G396" s="715">
        <v>5</v>
      </c>
      <c r="H396" s="715">
        <v>6</v>
      </c>
      <c r="I396" s="715">
        <v>7</v>
      </c>
      <c r="J396" s="715">
        <v>8</v>
      </c>
      <c r="K396" s="717">
        <v>9</v>
      </c>
      <c r="L396" s="715">
        <v>10</v>
      </c>
    </row>
    <row r="397" spans="2:12" ht="12.75">
      <c r="B397" s="738"/>
      <c r="C397" s="718"/>
      <c r="D397" s="718"/>
      <c r="E397" s="718"/>
      <c r="F397" s="718"/>
      <c r="G397" s="718"/>
      <c r="H397" s="718"/>
      <c r="I397" s="718"/>
      <c r="J397" s="718"/>
      <c r="K397" s="718"/>
      <c r="L397" s="743"/>
    </row>
    <row r="398" spans="2:12" ht="14.25">
      <c r="B398" s="739"/>
      <c r="C398" s="1301" t="s">
        <v>274</v>
      </c>
      <c r="D398" s="1301"/>
      <c r="E398" s="1301"/>
      <c r="F398" s="1301"/>
      <c r="G398" s="1301"/>
      <c r="H398" s="1301"/>
      <c r="I398" s="1301"/>
      <c r="J398" s="1301"/>
      <c r="K398" s="1301"/>
      <c r="L398" s="1302"/>
    </row>
    <row r="399" spans="2:12" ht="12.75">
      <c r="B399" s="738"/>
      <c r="C399" s="718"/>
      <c r="D399" s="718"/>
      <c r="E399" s="718"/>
      <c r="F399" s="718"/>
      <c r="G399" s="718"/>
      <c r="H399" s="718"/>
      <c r="I399" s="718"/>
      <c r="J399" s="718"/>
      <c r="K399" s="718"/>
      <c r="L399" s="743"/>
    </row>
    <row r="400" spans="2:12" ht="12.75">
      <c r="B400" s="740" t="s">
        <v>275</v>
      </c>
      <c r="C400" s="719">
        <f>SUM(D400+H400)</f>
        <v>142019</v>
      </c>
      <c r="D400" s="719">
        <v>5112</v>
      </c>
      <c r="E400" s="719">
        <v>2410</v>
      </c>
      <c r="F400" s="719">
        <v>2274</v>
      </c>
      <c r="G400" s="719">
        <v>428</v>
      </c>
      <c r="H400" s="719">
        <v>136907</v>
      </c>
      <c r="I400" s="719">
        <v>21885</v>
      </c>
      <c r="J400" s="719">
        <v>43909</v>
      </c>
      <c r="K400" s="719">
        <v>71113</v>
      </c>
      <c r="L400" s="722">
        <v>0</v>
      </c>
    </row>
    <row r="401" spans="2:15" ht="12.75">
      <c r="B401" s="740" t="s">
        <v>276</v>
      </c>
      <c r="C401" s="719">
        <f t="shared" ref="C401:C405" si="10">SUM(D401+H401)</f>
        <v>137800</v>
      </c>
      <c r="D401" s="719">
        <v>4709</v>
      </c>
      <c r="E401" s="719">
        <v>2035</v>
      </c>
      <c r="F401" s="719">
        <v>2318</v>
      </c>
      <c r="G401" s="719">
        <v>356</v>
      </c>
      <c r="H401" s="719">
        <v>133091</v>
      </c>
      <c r="I401" s="719">
        <v>22712</v>
      </c>
      <c r="J401" s="719">
        <v>41741</v>
      </c>
      <c r="K401" s="719">
        <v>68638</v>
      </c>
      <c r="L401" s="722">
        <v>0</v>
      </c>
    </row>
    <row r="402" spans="2:15" ht="12.75">
      <c r="B402" s="740" t="s">
        <v>277</v>
      </c>
      <c r="C402" s="719">
        <f t="shared" si="10"/>
        <v>169805</v>
      </c>
      <c r="D402" s="720">
        <v>5406</v>
      </c>
      <c r="E402" s="720">
        <v>2609</v>
      </c>
      <c r="F402" s="720">
        <v>2592</v>
      </c>
      <c r="G402" s="721">
        <v>205</v>
      </c>
      <c r="H402" s="719">
        <v>164399</v>
      </c>
      <c r="I402" s="720">
        <v>28402</v>
      </c>
      <c r="J402" s="720">
        <v>50847</v>
      </c>
      <c r="K402" s="720">
        <v>85150</v>
      </c>
      <c r="L402" s="721">
        <v>0</v>
      </c>
      <c r="N402" s="719"/>
      <c r="O402" s="719"/>
    </row>
    <row r="403" spans="2:15" ht="12.75">
      <c r="B403" s="740" t="s">
        <v>278</v>
      </c>
      <c r="C403" s="719">
        <f>SUM(D403+H403)</f>
        <v>143826</v>
      </c>
      <c r="D403" s="719">
        <v>5957</v>
      </c>
      <c r="E403" s="722">
        <v>3079</v>
      </c>
      <c r="F403" s="722">
        <v>2627</v>
      </c>
      <c r="G403" s="719">
        <v>251</v>
      </c>
      <c r="H403" s="719">
        <v>137869</v>
      </c>
      <c r="I403" s="719">
        <v>21774</v>
      </c>
      <c r="J403" s="719">
        <v>43335</v>
      </c>
      <c r="K403" s="719">
        <v>72760</v>
      </c>
      <c r="L403" s="722">
        <v>0</v>
      </c>
      <c r="N403" s="719"/>
      <c r="O403" s="719"/>
    </row>
    <row r="404" spans="2:15" ht="12.75">
      <c r="B404" s="740" t="s">
        <v>279</v>
      </c>
      <c r="C404" s="719">
        <f>SUM(D404+H404)</f>
        <v>157519</v>
      </c>
      <c r="D404" s="744">
        <v>4757</v>
      </c>
      <c r="E404" s="692">
        <v>2322</v>
      </c>
      <c r="F404" s="694">
        <v>2142</v>
      </c>
      <c r="G404" s="694">
        <v>293</v>
      </c>
      <c r="H404" s="744">
        <v>152762</v>
      </c>
      <c r="I404" s="692">
        <v>24428</v>
      </c>
      <c r="J404" s="692">
        <v>42846</v>
      </c>
      <c r="K404" s="694">
        <v>85488</v>
      </c>
      <c r="L404" s="722">
        <v>0</v>
      </c>
      <c r="N404" s="772"/>
      <c r="O404" s="772"/>
    </row>
    <row r="405" spans="2:15" ht="12.75">
      <c r="B405" s="740" t="s">
        <v>280</v>
      </c>
      <c r="C405" s="719">
        <f t="shared" si="10"/>
        <v>167380</v>
      </c>
      <c r="D405" s="719">
        <v>5640</v>
      </c>
      <c r="E405" s="722">
        <v>2230</v>
      </c>
      <c r="F405" s="722">
        <v>3183</v>
      </c>
      <c r="G405" s="719">
        <v>227</v>
      </c>
      <c r="H405" s="719">
        <v>161740</v>
      </c>
      <c r="I405" s="719">
        <v>29820</v>
      </c>
      <c r="J405" s="719">
        <v>51196</v>
      </c>
      <c r="K405" s="719">
        <v>80724</v>
      </c>
      <c r="L405" s="722">
        <v>0</v>
      </c>
    </row>
    <row r="406" spans="2:15" ht="12.75">
      <c r="B406" s="740" t="s">
        <v>281</v>
      </c>
      <c r="C406" s="719">
        <f>SUM(D406+H406)</f>
        <v>171735</v>
      </c>
      <c r="D406" s="745">
        <v>5424</v>
      </c>
      <c r="E406" s="720">
        <v>2254</v>
      </c>
      <c r="F406" s="721">
        <v>2901</v>
      </c>
      <c r="G406" s="721">
        <v>269</v>
      </c>
      <c r="H406" s="719">
        <v>166311</v>
      </c>
      <c r="I406" s="720">
        <v>29103</v>
      </c>
      <c r="J406" s="720">
        <v>53333</v>
      </c>
      <c r="K406" s="720">
        <v>83875</v>
      </c>
      <c r="L406" s="721">
        <v>0</v>
      </c>
    </row>
    <row r="407" spans="2:15" ht="12.75">
      <c r="B407" s="740" t="s">
        <v>282</v>
      </c>
      <c r="C407" s="719">
        <v>169404</v>
      </c>
      <c r="D407" s="745">
        <v>5064</v>
      </c>
      <c r="E407" s="720">
        <v>2316</v>
      </c>
      <c r="F407" s="720">
        <v>2611</v>
      </c>
      <c r="G407" s="721">
        <v>137</v>
      </c>
      <c r="H407" s="719">
        <v>164340</v>
      </c>
      <c r="I407" s="720">
        <v>25228</v>
      </c>
      <c r="J407" s="720">
        <v>52498</v>
      </c>
      <c r="K407" s="720">
        <v>86614</v>
      </c>
      <c r="L407" s="721">
        <v>0</v>
      </c>
    </row>
    <row r="408" spans="2:15" ht="12.75">
      <c r="B408" s="740" t="s">
        <v>283</v>
      </c>
      <c r="C408" s="719">
        <v>172982</v>
      </c>
      <c r="D408" s="719">
        <v>6274</v>
      </c>
      <c r="E408" s="722">
        <v>2518</v>
      </c>
      <c r="F408" s="722">
        <v>3121</v>
      </c>
      <c r="G408" s="719">
        <v>635</v>
      </c>
      <c r="H408" s="719">
        <v>166708</v>
      </c>
      <c r="I408" s="719">
        <v>26444</v>
      </c>
      <c r="J408" s="719">
        <v>56017</v>
      </c>
      <c r="K408" s="719">
        <v>84247</v>
      </c>
      <c r="L408" s="722">
        <v>0</v>
      </c>
    </row>
    <row r="409" spans="2:15" ht="12.75">
      <c r="B409" s="740" t="s">
        <v>284</v>
      </c>
      <c r="C409" s="719">
        <v>178724</v>
      </c>
      <c r="D409" s="745">
        <v>5649</v>
      </c>
      <c r="E409" s="720">
        <v>2339</v>
      </c>
      <c r="F409" s="720">
        <v>2939</v>
      </c>
      <c r="G409" s="720">
        <v>371</v>
      </c>
      <c r="H409" s="722">
        <v>173075</v>
      </c>
      <c r="I409" s="720">
        <v>27983</v>
      </c>
      <c r="J409" s="720">
        <v>60272</v>
      </c>
      <c r="K409" s="720">
        <v>84820</v>
      </c>
      <c r="L409" s="721">
        <v>0</v>
      </c>
    </row>
    <row r="410" spans="2:15" ht="12.75">
      <c r="B410" s="740" t="s">
        <v>285</v>
      </c>
      <c r="C410" s="719">
        <f>SUM(D410+H410)</f>
        <v>169376</v>
      </c>
      <c r="D410" s="720">
        <v>4663</v>
      </c>
      <c r="E410" s="720">
        <v>2074</v>
      </c>
      <c r="F410" s="720">
        <v>2336</v>
      </c>
      <c r="G410" s="720">
        <v>253</v>
      </c>
      <c r="H410" s="720">
        <v>164713</v>
      </c>
      <c r="I410" s="720">
        <v>26084</v>
      </c>
      <c r="J410" s="720">
        <v>57837</v>
      </c>
      <c r="K410" s="720">
        <v>80792</v>
      </c>
      <c r="L410" s="720">
        <v>0</v>
      </c>
    </row>
    <row r="411" spans="2:15" ht="12.75">
      <c r="B411" s="740" t="s">
        <v>286</v>
      </c>
      <c r="C411" s="719">
        <f t="shared" ref="C411" si="11">SUM(D411+H411)</f>
        <v>152498</v>
      </c>
      <c r="D411" s="720">
        <v>5089</v>
      </c>
      <c r="E411" s="720">
        <v>2321</v>
      </c>
      <c r="F411" s="720">
        <v>2452</v>
      </c>
      <c r="G411" s="720">
        <v>316</v>
      </c>
      <c r="H411" s="720">
        <v>147409</v>
      </c>
      <c r="I411" s="720">
        <v>22785</v>
      </c>
      <c r="J411" s="720">
        <v>48292</v>
      </c>
      <c r="K411" s="720">
        <v>76332</v>
      </c>
      <c r="L411" s="720">
        <v>0</v>
      </c>
    </row>
    <row r="412" spans="2:15" ht="15">
      <c r="B412" s="742"/>
      <c r="C412" s="722"/>
      <c r="D412" s="722"/>
      <c r="E412" s="722"/>
      <c r="F412" s="722"/>
      <c r="G412" s="722"/>
      <c r="H412" s="722"/>
      <c r="I412" s="722"/>
      <c r="J412" s="722"/>
      <c r="K412" s="722"/>
      <c r="L412" s="735"/>
    </row>
    <row r="413" spans="2:15" ht="12.75">
      <c r="B413" s="741">
        <v>2017</v>
      </c>
      <c r="C413" s="723">
        <f t="shared" ref="C413:K413" si="12">SUM(C400:C411)</f>
        <v>1933068</v>
      </c>
      <c r="D413" s="723">
        <f>SUM(D400:D411)</f>
        <v>63744</v>
      </c>
      <c r="E413" s="723">
        <f t="shared" si="12"/>
        <v>28507</v>
      </c>
      <c r="F413" s="723">
        <f t="shared" si="12"/>
        <v>31496</v>
      </c>
      <c r="G413" s="723">
        <f>SUM(G400:G411)</f>
        <v>3741</v>
      </c>
      <c r="H413" s="723">
        <f t="shared" si="12"/>
        <v>1869324</v>
      </c>
      <c r="I413" s="723">
        <f t="shared" si="12"/>
        <v>306648</v>
      </c>
      <c r="J413" s="723">
        <f t="shared" si="12"/>
        <v>602123</v>
      </c>
      <c r="K413" s="723">
        <f t="shared" si="12"/>
        <v>960553</v>
      </c>
      <c r="L413" s="723">
        <f>SUM(L400:L411)</f>
        <v>0</v>
      </c>
    </row>
    <row r="414" spans="2:15" ht="12.75">
      <c r="B414" s="739"/>
      <c r="C414" s="724"/>
      <c r="D414" s="724"/>
      <c r="E414" s="724"/>
      <c r="F414" s="724"/>
      <c r="G414" s="724"/>
      <c r="H414" s="724"/>
      <c r="I414" s="724"/>
      <c r="J414" s="724"/>
      <c r="K414" s="724"/>
      <c r="L414" s="736"/>
    </row>
    <row r="415" spans="2:15" ht="12.75">
      <c r="B415" s="739"/>
      <c r="C415" s="1312" t="s">
        <v>299</v>
      </c>
      <c r="D415" s="1312"/>
      <c r="E415" s="1312"/>
      <c r="F415" s="1312"/>
      <c r="G415" s="1312"/>
      <c r="H415" s="1312"/>
      <c r="I415" s="1312"/>
      <c r="J415" s="1312"/>
      <c r="K415" s="1312"/>
      <c r="L415" s="1313"/>
    </row>
    <row r="416" spans="2:15" ht="12.75">
      <c r="B416" s="738"/>
      <c r="C416" s="724"/>
      <c r="D416" s="724"/>
      <c r="E416" s="724"/>
      <c r="F416" s="724"/>
      <c r="G416" s="724"/>
      <c r="H416" s="724"/>
      <c r="I416" s="724"/>
      <c r="J416" s="724"/>
      <c r="K416" s="724"/>
      <c r="L416" s="736"/>
    </row>
    <row r="417" spans="2:12" ht="12.75">
      <c r="B417" s="740" t="s">
        <v>275</v>
      </c>
      <c r="C417" s="719">
        <f t="shared" ref="C417:C423" si="13">SUM(D417+H417)</f>
        <v>41284749</v>
      </c>
      <c r="D417" s="719">
        <v>258614</v>
      </c>
      <c r="E417" s="719">
        <v>82064</v>
      </c>
      <c r="F417" s="719">
        <v>124018</v>
      </c>
      <c r="G417" s="719">
        <v>52532</v>
      </c>
      <c r="H417" s="719">
        <v>41026135</v>
      </c>
      <c r="I417" s="719">
        <v>5754367</v>
      </c>
      <c r="J417" s="719">
        <v>11777688</v>
      </c>
      <c r="K417" s="719">
        <v>23494080</v>
      </c>
      <c r="L417" s="719">
        <v>0</v>
      </c>
    </row>
    <row r="418" spans="2:12" ht="12.75">
      <c r="B418" s="740" t="s">
        <v>276</v>
      </c>
      <c r="C418" s="719">
        <f t="shared" si="13"/>
        <v>39885929</v>
      </c>
      <c r="D418" s="719">
        <v>248053</v>
      </c>
      <c r="E418" s="719">
        <v>69467</v>
      </c>
      <c r="F418" s="719">
        <v>130095</v>
      </c>
      <c r="G418" s="719">
        <v>48491</v>
      </c>
      <c r="H418" s="719">
        <v>39637876</v>
      </c>
      <c r="I418" s="719">
        <v>5869144</v>
      </c>
      <c r="J418" s="719">
        <v>11348293</v>
      </c>
      <c r="K418" s="719">
        <v>22420439</v>
      </c>
      <c r="L418" s="719">
        <v>0</v>
      </c>
    </row>
    <row r="419" spans="2:12" ht="12.75">
      <c r="B419" s="740" t="s">
        <v>277</v>
      </c>
      <c r="C419" s="719">
        <f t="shared" si="13"/>
        <v>49565417</v>
      </c>
      <c r="D419" s="720">
        <v>279950</v>
      </c>
      <c r="E419" s="720">
        <v>90328</v>
      </c>
      <c r="F419" s="720">
        <v>159641</v>
      </c>
      <c r="G419" s="721">
        <v>29981</v>
      </c>
      <c r="H419" s="719">
        <v>49285467</v>
      </c>
      <c r="I419" s="720">
        <v>7544830</v>
      </c>
      <c r="J419" s="720">
        <v>13676720</v>
      </c>
      <c r="K419" s="720">
        <v>28063917</v>
      </c>
      <c r="L419" s="721">
        <v>0</v>
      </c>
    </row>
    <row r="420" spans="2:12" ht="12.75">
      <c r="B420" s="740" t="s">
        <v>278</v>
      </c>
      <c r="C420" s="719">
        <f t="shared" si="13"/>
        <v>41822512</v>
      </c>
      <c r="D420" s="719">
        <v>297950</v>
      </c>
      <c r="E420" s="722">
        <v>106177</v>
      </c>
      <c r="F420" s="722">
        <v>154822</v>
      </c>
      <c r="G420" s="719">
        <v>36951</v>
      </c>
      <c r="H420" s="719">
        <v>41524562</v>
      </c>
      <c r="I420" s="719">
        <v>5781070</v>
      </c>
      <c r="J420" s="719">
        <v>11588848</v>
      </c>
      <c r="K420" s="719">
        <v>24154644</v>
      </c>
      <c r="L420" s="719">
        <v>0</v>
      </c>
    </row>
    <row r="421" spans="2:12" ht="12.75">
      <c r="B421" s="740" t="s">
        <v>279</v>
      </c>
      <c r="C421" s="719">
        <f t="shared" si="13"/>
        <v>47073682</v>
      </c>
      <c r="D421" s="692">
        <v>258829</v>
      </c>
      <c r="E421" s="692">
        <v>84615</v>
      </c>
      <c r="F421" s="692">
        <v>129240</v>
      </c>
      <c r="G421" s="692">
        <v>44974</v>
      </c>
      <c r="H421" s="692">
        <v>46814853</v>
      </c>
      <c r="I421" s="692">
        <v>6502594</v>
      </c>
      <c r="J421" s="692">
        <v>11727296</v>
      </c>
      <c r="K421" s="692">
        <v>28584963</v>
      </c>
      <c r="L421" s="719">
        <v>0</v>
      </c>
    </row>
    <row r="422" spans="2:12" ht="12.75">
      <c r="B422" s="740" t="s">
        <v>280</v>
      </c>
      <c r="C422" s="719">
        <f t="shared" si="13"/>
        <v>48420690</v>
      </c>
      <c r="D422" s="719">
        <v>290566</v>
      </c>
      <c r="E422" s="722">
        <v>79673</v>
      </c>
      <c r="F422" s="722">
        <v>178876</v>
      </c>
      <c r="G422" s="719">
        <v>32017</v>
      </c>
      <c r="H422" s="719">
        <v>48130124</v>
      </c>
      <c r="I422" s="719">
        <v>7982252</v>
      </c>
      <c r="J422" s="719">
        <v>13825867</v>
      </c>
      <c r="K422" s="719">
        <v>26322005</v>
      </c>
      <c r="L422" s="719">
        <v>0</v>
      </c>
    </row>
    <row r="423" spans="2:12" ht="12.75">
      <c r="B423" s="740" t="s">
        <v>281</v>
      </c>
      <c r="C423" s="719">
        <f t="shared" si="13"/>
        <v>49583982</v>
      </c>
      <c r="D423" s="720">
        <v>288103</v>
      </c>
      <c r="E423" s="720">
        <v>81207</v>
      </c>
      <c r="F423" s="720">
        <v>167580</v>
      </c>
      <c r="G423" s="721">
        <v>39316</v>
      </c>
      <c r="H423" s="719">
        <v>49295879</v>
      </c>
      <c r="I423" s="720">
        <v>7692900</v>
      </c>
      <c r="J423" s="720">
        <v>14162171</v>
      </c>
      <c r="K423" s="720">
        <v>27440808</v>
      </c>
      <c r="L423" s="721">
        <v>0</v>
      </c>
    </row>
    <row r="424" spans="2:12" ht="12.75">
      <c r="B424" s="740" t="s">
        <v>282</v>
      </c>
      <c r="C424" s="719">
        <v>49308554</v>
      </c>
      <c r="D424" s="720">
        <v>248689</v>
      </c>
      <c r="E424" s="720">
        <v>84427</v>
      </c>
      <c r="F424" s="720">
        <v>146773</v>
      </c>
      <c r="G424" s="721">
        <v>17489</v>
      </c>
      <c r="H424" s="719">
        <v>49059865</v>
      </c>
      <c r="I424" s="720">
        <v>6595512</v>
      </c>
      <c r="J424" s="720">
        <v>13787237</v>
      </c>
      <c r="K424" s="720">
        <v>28677116</v>
      </c>
      <c r="L424" s="721">
        <v>0</v>
      </c>
    </row>
    <row r="425" spans="2:12" ht="12.75">
      <c r="B425" s="740" t="s">
        <v>283</v>
      </c>
      <c r="C425" s="719">
        <v>49438456</v>
      </c>
      <c r="D425" s="720">
        <v>345800</v>
      </c>
      <c r="E425" s="720">
        <v>89061</v>
      </c>
      <c r="F425" s="720">
        <v>167893</v>
      </c>
      <c r="G425" s="721">
        <v>88846</v>
      </c>
      <c r="H425" s="719">
        <v>49092656</v>
      </c>
      <c r="I425" s="720">
        <v>6815830</v>
      </c>
      <c r="J425" s="720">
        <v>14849864</v>
      </c>
      <c r="K425" s="720">
        <v>27426962</v>
      </c>
      <c r="L425" s="721">
        <v>0</v>
      </c>
    </row>
    <row r="426" spans="2:12" ht="12.75">
      <c r="B426" s="740" t="s">
        <v>284</v>
      </c>
      <c r="C426" s="719">
        <v>50346027</v>
      </c>
      <c r="D426" s="720">
        <v>295352</v>
      </c>
      <c r="E426" s="720">
        <v>84726</v>
      </c>
      <c r="F426" s="720">
        <v>167445</v>
      </c>
      <c r="G426" s="720">
        <v>43181</v>
      </c>
      <c r="H426" s="722">
        <v>50050675</v>
      </c>
      <c r="I426" s="720">
        <v>7132124</v>
      </c>
      <c r="J426" s="720">
        <v>15718038</v>
      </c>
      <c r="K426" s="720">
        <v>27200513</v>
      </c>
      <c r="L426" s="721">
        <v>0</v>
      </c>
    </row>
    <row r="427" spans="2:12" ht="12.75">
      <c r="B427" s="740" t="s">
        <v>285</v>
      </c>
      <c r="C427" s="719">
        <f t="shared" ref="C427:C428" si="14">SUM(D427+H427)</f>
        <v>48798626</v>
      </c>
      <c r="D427" s="720">
        <v>261198</v>
      </c>
      <c r="E427" s="720">
        <v>70669</v>
      </c>
      <c r="F427" s="720">
        <v>148982</v>
      </c>
      <c r="G427" s="720">
        <v>41547</v>
      </c>
      <c r="H427" s="720">
        <v>48537428</v>
      </c>
      <c r="I427" s="720">
        <v>6751971</v>
      </c>
      <c r="J427" s="720">
        <v>15640889</v>
      </c>
      <c r="K427" s="720">
        <v>26144568</v>
      </c>
      <c r="L427" s="720">
        <v>0</v>
      </c>
    </row>
    <row r="428" spans="2:12" ht="12.75">
      <c r="B428" s="740" t="s">
        <v>286</v>
      </c>
      <c r="C428" s="719">
        <f t="shared" si="14"/>
        <v>43494618</v>
      </c>
      <c r="D428" s="720">
        <v>256297</v>
      </c>
      <c r="E428" s="720">
        <v>77163</v>
      </c>
      <c r="F428" s="720">
        <v>143113</v>
      </c>
      <c r="G428" s="720">
        <v>36021</v>
      </c>
      <c r="H428" s="720">
        <v>43238321</v>
      </c>
      <c r="I428" s="720">
        <v>5912817</v>
      </c>
      <c r="J428" s="720">
        <v>12978598</v>
      </c>
      <c r="K428" s="720">
        <v>24346906</v>
      </c>
      <c r="L428" s="720">
        <v>0</v>
      </c>
    </row>
    <row r="429" spans="2:12" ht="12.75">
      <c r="B429" s="739"/>
      <c r="C429" s="722"/>
      <c r="D429" s="722"/>
      <c r="E429" s="722"/>
      <c r="F429" s="722"/>
      <c r="G429" s="722"/>
      <c r="H429" s="722"/>
      <c r="I429" s="722"/>
      <c r="J429" s="722"/>
      <c r="K429" s="722"/>
      <c r="L429" s="719"/>
    </row>
    <row r="430" spans="2:12" ht="12.75">
      <c r="B430" s="741">
        <v>2017</v>
      </c>
      <c r="C430" s="723">
        <f t="shared" ref="C430:L430" si="15">SUM(C417:C428)</f>
        <v>559023242</v>
      </c>
      <c r="D430" s="723">
        <f t="shared" si="15"/>
        <v>3329401</v>
      </c>
      <c r="E430" s="723">
        <f t="shared" si="15"/>
        <v>999577</v>
      </c>
      <c r="F430" s="723">
        <f t="shared" si="15"/>
        <v>1818478</v>
      </c>
      <c r="G430" s="723">
        <f t="shared" si="15"/>
        <v>511346</v>
      </c>
      <c r="H430" s="723">
        <f t="shared" si="15"/>
        <v>555693841</v>
      </c>
      <c r="I430" s="723">
        <f t="shared" si="15"/>
        <v>80335411</v>
      </c>
      <c r="J430" s="723">
        <f t="shared" si="15"/>
        <v>161081509</v>
      </c>
      <c r="K430" s="723">
        <f t="shared" si="15"/>
        <v>314276921</v>
      </c>
      <c r="L430" s="723">
        <f t="shared" si="15"/>
        <v>0</v>
      </c>
    </row>
    <row r="431" spans="2:12" ht="12.75">
      <c r="B431" s="725"/>
      <c r="C431" s="726"/>
      <c r="D431" s="726"/>
      <c r="E431" s="726"/>
      <c r="F431" s="726"/>
      <c r="G431" s="726"/>
      <c r="H431" s="726"/>
      <c r="I431" s="726"/>
      <c r="J431" s="726"/>
      <c r="K431" s="726"/>
      <c r="L431" s="726"/>
    </row>
    <row r="432" spans="2:12" ht="12.75" customHeight="1">
      <c r="B432" s="1314" t="s">
        <v>263</v>
      </c>
      <c r="C432" s="1244" t="s">
        <v>22</v>
      </c>
      <c r="D432" s="1244" t="s">
        <v>264</v>
      </c>
      <c r="E432" s="1303" t="s">
        <v>265</v>
      </c>
      <c r="F432" s="1304"/>
      <c r="G432" s="1305"/>
      <c r="H432" s="1306" t="s">
        <v>266</v>
      </c>
      <c r="I432" s="1316" t="s">
        <v>267</v>
      </c>
      <c r="J432" s="1317"/>
      <c r="K432" s="1317"/>
      <c r="L432" s="1318"/>
    </row>
    <row r="433" spans="2:12" ht="11.25" customHeight="1">
      <c r="B433" s="1315"/>
      <c r="C433" s="1245"/>
      <c r="D433" s="1245"/>
      <c r="E433" s="1308" t="s">
        <v>304</v>
      </c>
      <c r="F433" s="1310" t="s">
        <v>305</v>
      </c>
      <c r="G433" s="1310" t="s">
        <v>306</v>
      </c>
      <c r="H433" s="1307"/>
      <c r="I433" s="1246" t="s">
        <v>271</v>
      </c>
      <c r="J433" s="1246" t="s">
        <v>24</v>
      </c>
      <c r="K433" s="1244" t="s">
        <v>272</v>
      </c>
      <c r="L433" s="1246" t="s">
        <v>273</v>
      </c>
    </row>
    <row r="434" spans="2:12" ht="11.25" customHeight="1">
      <c r="B434" s="1315"/>
      <c r="C434" s="1245"/>
      <c r="D434" s="1245"/>
      <c r="E434" s="1309"/>
      <c r="F434" s="1311"/>
      <c r="G434" s="1311"/>
      <c r="H434" s="1307"/>
      <c r="I434" s="1300"/>
      <c r="J434" s="1300"/>
      <c r="K434" s="1319"/>
      <c r="L434" s="1300"/>
    </row>
    <row r="435" spans="2:12" ht="12.75">
      <c r="B435" s="716">
        <v>0</v>
      </c>
      <c r="C435" s="727">
        <v>1</v>
      </c>
      <c r="D435" s="727">
        <v>2</v>
      </c>
      <c r="E435" s="728">
        <v>3</v>
      </c>
      <c r="F435" s="728">
        <v>4</v>
      </c>
      <c r="G435" s="727">
        <v>5</v>
      </c>
      <c r="H435" s="727">
        <v>6</v>
      </c>
      <c r="I435" s="727">
        <v>7</v>
      </c>
      <c r="J435" s="727">
        <v>8</v>
      </c>
      <c r="K435" s="727">
        <v>9</v>
      </c>
      <c r="L435" s="727">
        <v>10</v>
      </c>
    </row>
    <row r="436" spans="2:12" ht="12.75">
      <c r="B436" s="738"/>
      <c r="C436" s="724"/>
      <c r="D436" s="724"/>
      <c r="E436" s="724"/>
      <c r="F436" s="724"/>
      <c r="G436" s="724"/>
      <c r="H436" s="724"/>
      <c r="I436" s="724"/>
      <c r="J436" s="724"/>
      <c r="K436" s="724"/>
      <c r="L436" s="736"/>
    </row>
    <row r="437" spans="2:12" ht="12.75">
      <c r="B437" s="739"/>
      <c r="C437" s="1312" t="s">
        <v>300</v>
      </c>
      <c r="D437" s="1312"/>
      <c r="E437" s="1312"/>
      <c r="F437" s="1312"/>
      <c r="G437" s="1312"/>
      <c r="H437" s="1312"/>
      <c r="I437" s="1312"/>
      <c r="J437" s="1312"/>
      <c r="K437" s="1312"/>
      <c r="L437" s="1313"/>
    </row>
    <row r="438" spans="2:12" ht="12.75">
      <c r="B438" s="739"/>
      <c r="C438" s="729"/>
      <c r="D438" s="729"/>
      <c r="E438" s="729"/>
      <c r="F438" s="729"/>
      <c r="G438" s="729"/>
      <c r="H438" s="729"/>
      <c r="I438" s="729"/>
      <c r="J438" s="729"/>
      <c r="K438" s="729"/>
      <c r="L438" s="737"/>
    </row>
    <row r="439" spans="2:12" ht="12.75">
      <c r="B439" s="740" t="s">
        <v>275</v>
      </c>
      <c r="C439" s="719">
        <f>SUM(D439+H439)</f>
        <v>82047763</v>
      </c>
      <c r="D439" s="719">
        <v>445114</v>
      </c>
      <c r="E439" s="719">
        <v>144107</v>
      </c>
      <c r="F439" s="719">
        <v>212420</v>
      </c>
      <c r="G439" s="719">
        <v>88587</v>
      </c>
      <c r="H439" s="719">
        <v>81602649</v>
      </c>
      <c r="I439" s="719">
        <v>11433324</v>
      </c>
      <c r="J439" s="719">
        <v>24279425</v>
      </c>
      <c r="K439" s="719">
        <v>45889900</v>
      </c>
      <c r="L439" s="719">
        <v>0</v>
      </c>
    </row>
    <row r="440" spans="2:12" ht="12.75">
      <c r="B440" s="740" t="s">
        <v>276</v>
      </c>
      <c r="C440" s="719">
        <f t="shared" ref="C440:C444" si="16">SUM(D440+H440)</f>
        <v>79287813</v>
      </c>
      <c r="D440" s="719">
        <v>431200</v>
      </c>
      <c r="E440" s="719">
        <v>121487</v>
      </c>
      <c r="F440" s="719">
        <v>225727</v>
      </c>
      <c r="G440" s="719">
        <v>83986</v>
      </c>
      <c r="H440" s="719">
        <v>78856613</v>
      </c>
      <c r="I440" s="719">
        <v>11712359</v>
      </c>
      <c r="J440" s="719">
        <v>23159515</v>
      </c>
      <c r="K440" s="719">
        <v>43984739</v>
      </c>
      <c r="L440" s="719">
        <v>0</v>
      </c>
    </row>
    <row r="441" spans="2:12" ht="12.75">
      <c r="B441" s="740" t="s">
        <v>277</v>
      </c>
      <c r="C441" s="719">
        <f t="shared" si="16"/>
        <v>98808454</v>
      </c>
      <c r="D441" s="720">
        <v>475895</v>
      </c>
      <c r="E441" s="720">
        <v>153902</v>
      </c>
      <c r="F441" s="720">
        <v>271849</v>
      </c>
      <c r="G441" s="721">
        <v>50144</v>
      </c>
      <c r="H441" s="719">
        <v>98332559</v>
      </c>
      <c r="I441" s="720">
        <v>15012576</v>
      </c>
      <c r="J441" s="720">
        <v>28202934</v>
      </c>
      <c r="K441" s="720">
        <v>55117049</v>
      </c>
      <c r="L441" s="721">
        <v>0</v>
      </c>
    </row>
    <row r="442" spans="2:12" ht="12.75">
      <c r="B442" s="740" t="s">
        <v>278</v>
      </c>
      <c r="C442" s="719">
        <f t="shared" si="16"/>
        <v>83378440</v>
      </c>
      <c r="D442" s="719">
        <v>506953</v>
      </c>
      <c r="E442" s="722">
        <v>180973</v>
      </c>
      <c r="F442" s="722">
        <v>263009</v>
      </c>
      <c r="G442" s="722">
        <v>62971</v>
      </c>
      <c r="H442" s="719">
        <v>82871487</v>
      </c>
      <c r="I442" s="722">
        <v>11495417</v>
      </c>
      <c r="J442" s="722">
        <v>23956645</v>
      </c>
      <c r="K442" s="722">
        <v>47419425</v>
      </c>
      <c r="L442" s="722">
        <v>0</v>
      </c>
    </row>
    <row r="443" spans="2:12" ht="12.75">
      <c r="B443" s="740" t="s">
        <v>279</v>
      </c>
      <c r="C443" s="719">
        <f t="shared" si="16"/>
        <v>93901078</v>
      </c>
      <c r="D443" s="692">
        <v>444824</v>
      </c>
      <c r="E443" s="692">
        <v>145798</v>
      </c>
      <c r="F443" s="692">
        <v>221921</v>
      </c>
      <c r="G443" s="692">
        <v>77105</v>
      </c>
      <c r="H443" s="692">
        <v>93456254</v>
      </c>
      <c r="I443" s="693">
        <v>12989301</v>
      </c>
      <c r="J443" s="692">
        <v>24252314</v>
      </c>
      <c r="K443" s="692">
        <v>56214639</v>
      </c>
      <c r="L443" s="694">
        <v>0</v>
      </c>
    </row>
    <row r="444" spans="2:12" ht="12.75">
      <c r="B444" s="740" t="s">
        <v>280</v>
      </c>
      <c r="C444" s="719">
        <f t="shared" si="16"/>
        <v>97715871</v>
      </c>
      <c r="D444" s="719">
        <v>501090</v>
      </c>
      <c r="E444" s="722">
        <v>136122</v>
      </c>
      <c r="F444" s="722">
        <v>308716</v>
      </c>
      <c r="G444" s="722">
        <v>56252</v>
      </c>
      <c r="H444" s="719">
        <v>97214781</v>
      </c>
      <c r="I444" s="722">
        <v>15895397</v>
      </c>
      <c r="J444" s="722">
        <v>28478797</v>
      </c>
      <c r="K444" s="722">
        <v>52840587</v>
      </c>
      <c r="L444" s="722">
        <v>0</v>
      </c>
    </row>
    <row r="445" spans="2:12" ht="12.75">
      <c r="B445" s="740" t="s">
        <v>281</v>
      </c>
      <c r="C445" s="719">
        <f>SUM(D445+H445)</f>
        <v>99467079</v>
      </c>
      <c r="D445" s="720">
        <v>496753</v>
      </c>
      <c r="E445" s="720">
        <v>139368</v>
      </c>
      <c r="F445" s="720">
        <v>288296</v>
      </c>
      <c r="G445" s="721">
        <v>69089</v>
      </c>
      <c r="H445" s="719">
        <v>98970326</v>
      </c>
      <c r="I445" s="720">
        <v>15406513</v>
      </c>
      <c r="J445" s="720">
        <v>29584265</v>
      </c>
      <c r="K445" s="720">
        <v>53979548</v>
      </c>
      <c r="L445" s="721">
        <v>0</v>
      </c>
    </row>
    <row r="446" spans="2:12" ht="12.75">
      <c r="B446" s="740" t="s">
        <v>282</v>
      </c>
      <c r="C446" s="719">
        <v>98783442</v>
      </c>
      <c r="D446" s="720">
        <v>431889</v>
      </c>
      <c r="E446" s="720">
        <v>146917</v>
      </c>
      <c r="F446" s="720">
        <v>253926</v>
      </c>
      <c r="G446" s="721">
        <v>31046</v>
      </c>
      <c r="H446" s="719">
        <v>98351553</v>
      </c>
      <c r="I446" s="720">
        <v>13211629</v>
      </c>
      <c r="J446" s="720">
        <v>28906546</v>
      </c>
      <c r="K446" s="720">
        <v>56233378</v>
      </c>
      <c r="L446" s="721">
        <v>0</v>
      </c>
    </row>
    <row r="447" spans="2:12" ht="12.75">
      <c r="B447" s="740" t="s">
        <v>283</v>
      </c>
      <c r="C447" s="719">
        <v>99441068</v>
      </c>
      <c r="D447" s="719">
        <v>604779</v>
      </c>
      <c r="E447" s="722">
        <v>156559</v>
      </c>
      <c r="F447" s="722">
        <v>296235</v>
      </c>
      <c r="G447" s="722">
        <v>151985</v>
      </c>
      <c r="H447" s="719">
        <v>98836289</v>
      </c>
      <c r="I447" s="722">
        <v>13738070</v>
      </c>
      <c r="J447" s="722">
        <v>31047650</v>
      </c>
      <c r="K447" s="722">
        <v>54050569</v>
      </c>
      <c r="L447" s="722">
        <v>0</v>
      </c>
    </row>
    <row r="448" spans="2:12" ht="12.75">
      <c r="B448" s="740" t="s">
        <v>284</v>
      </c>
      <c r="C448" s="719">
        <v>100815036</v>
      </c>
      <c r="D448" s="720">
        <v>512334</v>
      </c>
      <c r="E448" s="720">
        <v>145829</v>
      </c>
      <c r="F448" s="720">
        <v>290888</v>
      </c>
      <c r="G448" s="720">
        <v>75617</v>
      </c>
      <c r="H448" s="722">
        <v>100302702</v>
      </c>
      <c r="I448" s="720">
        <v>14244388</v>
      </c>
      <c r="J448" s="720">
        <v>32756234</v>
      </c>
      <c r="K448" s="720">
        <v>53302080</v>
      </c>
      <c r="L448" s="721">
        <v>0</v>
      </c>
    </row>
    <row r="449" spans="2:12" ht="12.75">
      <c r="B449" s="740" t="s">
        <v>285</v>
      </c>
      <c r="C449" s="719">
        <f t="shared" ref="C449:C450" si="17">SUM(D449+H449)</f>
        <v>97522278</v>
      </c>
      <c r="D449" s="720">
        <v>455737</v>
      </c>
      <c r="E449" s="720">
        <v>125370</v>
      </c>
      <c r="F449" s="720">
        <v>259194</v>
      </c>
      <c r="G449" s="721">
        <v>71173</v>
      </c>
      <c r="H449" s="730">
        <v>97066541</v>
      </c>
      <c r="I449" s="720">
        <v>13496180</v>
      </c>
      <c r="J449" s="720">
        <v>32357917</v>
      </c>
      <c r="K449" s="720">
        <v>51212444</v>
      </c>
      <c r="L449" s="720">
        <v>0</v>
      </c>
    </row>
    <row r="450" spans="2:12" ht="12.75">
      <c r="B450" s="740" t="s">
        <v>286</v>
      </c>
      <c r="C450" s="719">
        <f t="shared" si="17"/>
        <v>87972319</v>
      </c>
      <c r="D450" s="720">
        <v>449241</v>
      </c>
      <c r="E450" s="720">
        <v>137836</v>
      </c>
      <c r="F450" s="720">
        <v>249036</v>
      </c>
      <c r="G450" s="721">
        <v>62369</v>
      </c>
      <c r="H450" s="730">
        <v>87523078</v>
      </c>
      <c r="I450" s="720">
        <v>11823830</v>
      </c>
      <c r="J450" s="720">
        <v>26806394</v>
      </c>
      <c r="K450" s="720">
        <v>48892854</v>
      </c>
      <c r="L450" s="720">
        <v>0</v>
      </c>
    </row>
    <row r="451" spans="2:12" ht="12.75">
      <c r="B451" s="740"/>
      <c r="C451" s="731"/>
      <c r="D451" s="732"/>
      <c r="E451" s="733"/>
      <c r="F451" s="733"/>
      <c r="G451" s="733"/>
      <c r="H451" s="732"/>
      <c r="I451" s="733"/>
      <c r="J451" s="733"/>
      <c r="K451" s="733"/>
      <c r="L451" s="733"/>
    </row>
    <row r="452" spans="2:12" ht="12.75">
      <c r="B452" s="741">
        <v>2017</v>
      </c>
      <c r="C452" s="734">
        <f t="shared" ref="C452:K452" si="18">SUM(C439:C450)</f>
        <v>1119140641</v>
      </c>
      <c r="D452" s="734">
        <f t="shared" si="18"/>
        <v>5755809</v>
      </c>
      <c r="E452" s="734">
        <f t="shared" si="18"/>
        <v>1734268</v>
      </c>
      <c r="F452" s="734">
        <f t="shared" si="18"/>
        <v>3141217</v>
      </c>
      <c r="G452" s="734">
        <f t="shared" si="18"/>
        <v>880324</v>
      </c>
      <c r="H452" s="734">
        <f t="shared" si="18"/>
        <v>1113384832</v>
      </c>
      <c r="I452" s="734">
        <f t="shared" si="18"/>
        <v>160458984</v>
      </c>
      <c r="J452" s="734">
        <f t="shared" si="18"/>
        <v>333788636</v>
      </c>
      <c r="K452" s="734">
        <f t="shared" si="18"/>
        <v>619137212</v>
      </c>
      <c r="L452" s="734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301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275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276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277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278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279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280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281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282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283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284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285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286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347</v>
      </c>
    </row>
    <row r="474" spans="2:12" ht="18">
      <c r="B474" s="866"/>
      <c r="C474" s="866"/>
      <c r="D474" s="866"/>
      <c r="E474" s="866"/>
      <c r="F474" s="867" t="s">
        <v>262</v>
      </c>
      <c r="G474" s="866"/>
      <c r="H474" s="866"/>
      <c r="I474" s="866"/>
      <c r="J474" s="866"/>
      <c r="K474" s="866"/>
      <c r="L474" s="866"/>
    </row>
    <row r="475" spans="2:12" ht="12.75" customHeight="1">
      <c r="B475" s="1246" t="s">
        <v>263</v>
      </c>
      <c r="C475" s="1244" t="s">
        <v>22</v>
      </c>
      <c r="D475" s="1244" t="s">
        <v>264</v>
      </c>
      <c r="E475" s="1303" t="s">
        <v>265</v>
      </c>
      <c r="F475" s="1304"/>
      <c r="G475" s="1305"/>
      <c r="H475" s="1306" t="s">
        <v>266</v>
      </c>
      <c r="I475" s="1303" t="s">
        <v>267</v>
      </c>
      <c r="J475" s="1304"/>
      <c r="K475" s="1304"/>
      <c r="L475" s="1305"/>
    </row>
    <row r="476" spans="2:12" ht="11.25" customHeight="1">
      <c r="B476" s="1247"/>
      <c r="C476" s="1245"/>
      <c r="D476" s="1245"/>
      <c r="E476" s="1308" t="s">
        <v>304</v>
      </c>
      <c r="F476" s="1310" t="s">
        <v>305</v>
      </c>
      <c r="G476" s="1310" t="s">
        <v>306</v>
      </c>
      <c r="H476" s="1307"/>
      <c r="I476" s="1246" t="s">
        <v>271</v>
      </c>
      <c r="J476" s="1246" t="s">
        <v>24</v>
      </c>
      <c r="K476" s="1244" t="s">
        <v>272</v>
      </c>
      <c r="L476" s="1246" t="s">
        <v>273</v>
      </c>
    </row>
    <row r="477" spans="2:12" ht="11.25" customHeight="1">
      <c r="B477" s="1247"/>
      <c r="C477" s="1245"/>
      <c r="D477" s="1245"/>
      <c r="E477" s="1309"/>
      <c r="F477" s="1311"/>
      <c r="G477" s="1311"/>
      <c r="H477" s="1307"/>
      <c r="I477" s="1247"/>
      <c r="J477" s="1247"/>
      <c r="K477" s="1245"/>
      <c r="L477" s="1300"/>
    </row>
    <row r="478" spans="2:12" ht="12.75">
      <c r="B478" s="716">
        <v>0</v>
      </c>
      <c r="C478" s="715">
        <v>1</v>
      </c>
      <c r="D478" s="715">
        <v>2</v>
      </c>
      <c r="E478" s="716">
        <v>3</v>
      </c>
      <c r="F478" s="716">
        <v>4</v>
      </c>
      <c r="G478" s="715">
        <v>5</v>
      </c>
      <c r="H478" s="715">
        <v>6</v>
      </c>
      <c r="I478" s="715">
        <v>7</v>
      </c>
      <c r="J478" s="715">
        <v>8</v>
      </c>
      <c r="K478" s="717">
        <v>9</v>
      </c>
      <c r="L478" s="715">
        <v>10</v>
      </c>
    </row>
    <row r="479" spans="2:12" ht="12.75">
      <c r="B479" s="738"/>
      <c r="C479" s="718"/>
      <c r="D479" s="718"/>
      <c r="E479" s="718"/>
      <c r="F479" s="718"/>
      <c r="G479" s="718"/>
      <c r="H479" s="718"/>
      <c r="I479" s="718"/>
      <c r="J479" s="718"/>
      <c r="K479" s="718"/>
      <c r="L479" s="743"/>
    </row>
    <row r="480" spans="2:12" ht="14.25">
      <c r="B480" s="739"/>
      <c r="C480" s="1301" t="s">
        <v>274</v>
      </c>
      <c r="D480" s="1301"/>
      <c r="E480" s="1301"/>
      <c r="F480" s="1301"/>
      <c r="G480" s="1301"/>
      <c r="H480" s="1301"/>
      <c r="I480" s="1301"/>
      <c r="J480" s="1301"/>
      <c r="K480" s="1301"/>
      <c r="L480" s="1302"/>
    </row>
    <row r="481" spans="2:12" ht="12.75">
      <c r="B481" s="738"/>
      <c r="C481" s="718"/>
      <c r="D481" s="718"/>
      <c r="E481" s="718"/>
      <c r="F481" s="718"/>
      <c r="G481" s="718"/>
      <c r="H481" s="718"/>
      <c r="I481" s="718"/>
      <c r="J481" s="718"/>
      <c r="K481" s="718"/>
      <c r="L481" s="743"/>
    </row>
    <row r="482" spans="2:12" ht="15">
      <c r="B482" s="868" t="s">
        <v>275</v>
      </c>
      <c r="C482" s="719">
        <f>SUM(D482+H482)</f>
        <v>153311</v>
      </c>
      <c r="D482" s="719">
        <v>4907</v>
      </c>
      <c r="E482" s="719">
        <v>2376</v>
      </c>
      <c r="F482" s="719">
        <v>2183</v>
      </c>
      <c r="G482" s="719">
        <v>348</v>
      </c>
      <c r="H482" s="719">
        <v>148404</v>
      </c>
      <c r="I482" s="719">
        <v>23209</v>
      </c>
      <c r="J482" s="719">
        <v>48538</v>
      </c>
      <c r="K482" s="719">
        <v>76657</v>
      </c>
      <c r="L482" s="719">
        <v>0</v>
      </c>
    </row>
    <row r="483" spans="2:12" ht="15">
      <c r="B483" s="868" t="s">
        <v>276</v>
      </c>
      <c r="C483" s="719">
        <f t="shared" ref="C483:C487" si="21">SUM(D483+H483)</f>
        <v>149700</v>
      </c>
      <c r="D483" s="719">
        <v>4276</v>
      </c>
      <c r="E483" s="719">
        <v>1971</v>
      </c>
      <c r="F483" s="719">
        <v>2099</v>
      </c>
      <c r="G483" s="719">
        <v>206</v>
      </c>
      <c r="H483" s="719">
        <v>145424</v>
      </c>
      <c r="I483" s="719">
        <v>23853</v>
      </c>
      <c r="J483" s="719">
        <v>43685</v>
      </c>
      <c r="K483" s="719">
        <v>77886</v>
      </c>
      <c r="L483" s="719">
        <v>0</v>
      </c>
    </row>
    <row r="484" spans="2:12" ht="15">
      <c r="B484" s="868" t="s">
        <v>277</v>
      </c>
      <c r="C484" s="719">
        <f t="shared" si="21"/>
        <v>176360</v>
      </c>
      <c r="D484" s="720">
        <v>5618</v>
      </c>
      <c r="E484" s="720">
        <v>2663</v>
      </c>
      <c r="F484" s="720">
        <v>2694</v>
      </c>
      <c r="G484" s="721">
        <v>261</v>
      </c>
      <c r="H484" s="719">
        <v>170742</v>
      </c>
      <c r="I484" s="720">
        <v>27174</v>
      </c>
      <c r="J484" s="720">
        <v>52139</v>
      </c>
      <c r="K484" s="720">
        <v>91429</v>
      </c>
      <c r="L484" s="721">
        <v>0</v>
      </c>
    </row>
    <row r="485" spans="2:12" ht="15">
      <c r="B485" s="868" t="s">
        <v>278</v>
      </c>
      <c r="C485" s="719">
        <f>SUM(D485+H485)</f>
        <v>152257</v>
      </c>
      <c r="D485" s="719">
        <v>4644</v>
      </c>
      <c r="E485" s="722">
        <v>2428</v>
      </c>
      <c r="F485" s="722">
        <v>2008</v>
      </c>
      <c r="G485" s="719">
        <v>208</v>
      </c>
      <c r="H485" s="719">
        <v>147613</v>
      </c>
      <c r="I485" s="719">
        <v>23760</v>
      </c>
      <c r="J485" s="719">
        <v>44089</v>
      </c>
      <c r="K485" s="719">
        <v>79764</v>
      </c>
      <c r="L485" s="719">
        <v>0</v>
      </c>
    </row>
    <row r="486" spans="2:12" ht="15">
      <c r="B486" s="868" t="s">
        <v>279</v>
      </c>
      <c r="C486" s="719">
        <f>SUM(D486+H486)</f>
        <v>162957</v>
      </c>
      <c r="D486" s="744">
        <v>4436</v>
      </c>
      <c r="E486" s="692">
        <v>1879</v>
      </c>
      <c r="F486" s="694">
        <v>2351</v>
      </c>
      <c r="G486" s="694">
        <v>206</v>
      </c>
      <c r="H486" s="744">
        <v>158521</v>
      </c>
      <c r="I486" s="692">
        <v>25665</v>
      </c>
      <c r="J486" s="692">
        <v>43148</v>
      </c>
      <c r="K486" s="694">
        <v>89708</v>
      </c>
      <c r="L486" s="719">
        <v>0</v>
      </c>
    </row>
    <row r="487" spans="2:12" ht="15">
      <c r="B487" s="868" t="s">
        <v>280</v>
      </c>
      <c r="C487" s="719">
        <f t="shared" si="21"/>
        <v>181713</v>
      </c>
      <c r="D487" s="719">
        <v>5439</v>
      </c>
      <c r="E487" s="722">
        <v>2129</v>
      </c>
      <c r="F487" s="722">
        <v>3088</v>
      </c>
      <c r="G487" s="719">
        <v>222</v>
      </c>
      <c r="H487" s="719">
        <v>176274</v>
      </c>
      <c r="I487" s="719">
        <v>31296</v>
      </c>
      <c r="J487" s="719">
        <v>51302</v>
      </c>
      <c r="K487" s="719">
        <v>93676</v>
      </c>
      <c r="L487" s="719">
        <v>0</v>
      </c>
    </row>
    <row r="488" spans="2:12" ht="15">
      <c r="B488" s="868" t="s">
        <v>281</v>
      </c>
      <c r="C488" s="719">
        <f>SUM(D488+H488)</f>
        <v>167840</v>
      </c>
      <c r="D488" s="745">
        <v>5002</v>
      </c>
      <c r="E488" s="720">
        <v>2060</v>
      </c>
      <c r="F488" s="721">
        <v>2632</v>
      </c>
      <c r="G488" s="721">
        <v>310</v>
      </c>
      <c r="H488" s="719">
        <v>162838</v>
      </c>
      <c r="I488" s="720">
        <v>28780</v>
      </c>
      <c r="J488" s="720">
        <v>54814</v>
      </c>
      <c r="K488" s="720">
        <v>79244</v>
      </c>
      <c r="L488" s="721">
        <v>0</v>
      </c>
    </row>
    <row r="489" spans="2:12" ht="15">
      <c r="B489" s="868" t="s">
        <v>282</v>
      </c>
      <c r="C489" s="719">
        <v>172228</v>
      </c>
      <c r="D489" s="745">
        <v>4825</v>
      </c>
      <c r="E489" s="720">
        <v>1907</v>
      </c>
      <c r="F489" s="720">
        <v>2589</v>
      </c>
      <c r="G489" s="721">
        <v>329</v>
      </c>
      <c r="H489" s="719">
        <v>167403</v>
      </c>
      <c r="I489" s="720">
        <v>26432</v>
      </c>
      <c r="J489" s="720">
        <v>56705</v>
      </c>
      <c r="K489" s="720">
        <v>84266</v>
      </c>
      <c r="L489" s="721">
        <v>0</v>
      </c>
    </row>
    <row r="490" spans="2:12" ht="15">
      <c r="B490" s="868" t="s">
        <v>283</v>
      </c>
      <c r="C490" s="719">
        <v>160101</v>
      </c>
      <c r="D490" s="719">
        <v>5229</v>
      </c>
      <c r="E490" s="722">
        <v>1936</v>
      </c>
      <c r="F490" s="722">
        <v>2930</v>
      </c>
      <c r="G490" s="719">
        <v>363</v>
      </c>
      <c r="H490" s="719">
        <v>154872</v>
      </c>
      <c r="I490" s="719">
        <v>25855</v>
      </c>
      <c r="J490" s="719">
        <v>53933</v>
      </c>
      <c r="K490" s="719">
        <v>75084</v>
      </c>
      <c r="L490" s="719">
        <v>0</v>
      </c>
    </row>
    <row r="491" spans="2:12" ht="15">
      <c r="B491" s="869" t="s">
        <v>284</v>
      </c>
      <c r="C491" s="968">
        <v>176881</v>
      </c>
      <c r="D491" s="970">
        <v>4941</v>
      </c>
      <c r="E491" s="971">
        <v>1899</v>
      </c>
      <c r="F491" s="971">
        <v>2767</v>
      </c>
      <c r="G491" s="971">
        <v>275</v>
      </c>
      <c r="H491" s="969">
        <v>171940</v>
      </c>
      <c r="I491" s="971">
        <v>28983</v>
      </c>
      <c r="J491" s="971">
        <v>60425</v>
      </c>
      <c r="K491" s="971">
        <v>82532</v>
      </c>
      <c r="L491" s="721"/>
    </row>
    <row r="492" spans="2:12" ht="15">
      <c r="B492" s="869" t="s">
        <v>285</v>
      </c>
      <c r="C492" s="968">
        <v>157650</v>
      </c>
      <c r="D492" s="971">
        <v>4336</v>
      </c>
      <c r="E492" s="971">
        <v>1814</v>
      </c>
      <c r="F492" s="971">
        <v>2017</v>
      </c>
      <c r="G492" s="971">
        <v>505</v>
      </c>
      <c r="H492" s="971">
        <v>153314</v>
      </c>
      <c r="I492" s="971">
        <v>26176</v>
      </c>
      <c r="J492" s="971">
        <v>53316</v>
      </c>
      <c r="K492" s="971">
        <v>73822</v>
      </c>
      <c r="L492" s="721"/>
    </row>
    <row r="493" spans="2:12" ht="15">
      <c r="B493" s="869" t="s">
        <v>286</v>
      </c>
      <c r="C493" s="719">
        <v>133310</v>
      </c>
      <c r="D493" s="720">
        <v>4231</v>
      </c>
      <c r="E493" s="720">
        <v>2037</v>
      </c>
      <c r="F493" s="720">
        <v>1869</v>
      </c>
      <c r="G493" s="720">
        <v>325</v>
      </c>
      <c r="H493" s="720">
        <v>129079</v>
      </c>
      <c r="I493" s="720">
        <v>21017</v>
      </c>
      <c r="J493" s="720">
        <v>43426</v>
      </c>
      <c r="K493" s="720">
        <v>64636</v>
      </c>
      <c r="L493" s="721"/>
    </row>
    <row r="494" spans="2:12" ht="15">
      <c r="B494" s="742"/>
      <c r="C494" s="722"/>
      <c r="D494" s="722"/>
      <c r="E494" s="722"/>
      <c r="F494" s="722"/>
      <c r="G494" s="722"/>
      <c r="H494" s="722"/>
      <c r="I494" s="722"/>
      <c r="J494" s="722"/>
      <c r="K494" s="722"/>
      <c r="L494" s="719"/>
    </row>
    <row r="495" spans="2:12" ht="12.75">
      <c r="B495" s="741">
        <v>2018</v>
      </c>
      <c r="C495" s="723">
        <f t="shared" ref="C495:K495" si="22">SUM(C482:C493)</f>
        <v>1944308</v>
      </c>
      <c r="D495" s="723">
        <f>SUM(D482:D493)</f>
        <v>57884</v>
      </c>
      <c r="E495" s="723">
        <f t="shared" si="22"/>
        <v>25099</v>
      </c>
      <c r="F495" s="723">
        <f t="shared" si="22"/>
        <v>29227</v>
      </c>
      <c r="G495" s="723">
        <f>SUM(G482:G493)</f>
        <v>3558</v>
      </c>
      <c r="H495" s="723">
        <f t="shared" si="22"/>
        <v>1886424</v>
      </c>
      <c r="I495" s="723">
        <f t="shared" si="22"/>
        <v>312200</v>
      </c>
      <c r="J495" s="723">
        <f t="shared" si="22"/>
        <v>605520</v>
      </c>
      <c r="K495" s="723">
        <f t="shared" si="22"/>
        <v>968704</v>
      </c>
      <c r="L495" s="723">
        <f>SUM(L482:L493)</f>
        <v>0</v>
      </c>
    </row>
    <row r="496" spans="2:12" ht="12.75">
      <c r="B496" s="739"/>
      <c r="C496" s="724"/>
      <c r="D496" s="724"/>
      <c r="E496" s="724"/>
      <c r="F496" s="724"/>
      <c r="G496" s="724"/>
      <c r="H496" s="724"/>
      <c r="I496" s="724"/>
      <c r="J496" s="724"/>
      <c r="K496" s="724"/>
      <c r="L496" s="736"/>
    </row>
    <row r="497" spans="2:12" ht="12.75">
      <c r="B497" s="739"/>
      <c r="C497" s="1312" t="s">
        <v>299</v>
      </c>
      <c r="D497" s="1312"/>
      <c r="E497" s="1312"/>
      <c r="F497" s="1312"/>
      <c r="G497" s="1312"/>
      <c r="H497" s="1312"/>
      <c r="I497" s="1312"/>
      <c r="J497" s="1312"/>
      <c r="K497" s="1312"/>
      <c r="L497" s="1313"/>
    </row>
    <row r="498" spans="2:12" ht="12.75">
      <c r="B498" s="738"/>
      <c r="C498" s="724"/>
      <c r="D498" s="724"/>
      <c r="E498" s="724"/>
      <c r="F498" s="724"/>
      <c r="G498" s="724"/>
      <c r="H498" s="724"/>
      <c r="I498" s="724"/>
      <c r="J498" s="724"/>
      <c r="K498" s="724"/>
      <c r="L498" s="736"/>
    </row>
    <row r="499" spans="2:12" ht="12.75">
      <c r="B499" s="740" t="s">
        <v>275</v>
      </c>
      <c r="C499" s="719">
        <f t="shared" ref="C499:C505" si="23">SUM(D499+H499)</f>
        <v>45099890</v>
      </c>
      <c r="D499" s="719">
        <v>252878</v>
      </c>
      <c r="E499" s="719">
        <v>84059</v>
      </c>
      <c r="F499" s="719">
        <v>124324</v>
      </c>
      <c r="G499" s="719">
        <v>44495</v>
      </c>
      <c r="H499" s="719">
        <v>44847012</v>
      </c>
      <c r="I499" s="719">
        <v>6130268</v>
      </c>
      <c r="J499" s="719">
        <v>13150822</v>
      </c>
      <c r="K499" s="719">
        <v>25565922</v>
      </c>
      <c r="L499" s="719">
        <v>0</v>
      </c>
    </row>
    <row r="500" spans="2:12" ht="12.75">
      <c r="B500" s="740" t="s">
        <v>276</v>
      </c>
      <c r="C500" s="719">
        <f t="shared" si="23"/>
        <v>44003287</v>
      </c>
      <c r="D500" s="719">
        <v>212882</v>
      </c>
      <c r="E500" s="719">
        <v>66858</v>
      </c>
      <c r="F500" s="719">
        <v>119964</v>
      </c>
      <c r="G500" s="719">
        <v>26060</v>
      </c>
      <c r="H500" s="719">
        <v>43790405</v>
      </c>
      <c r="I500" s="719">
        <v>6249605</v>
      </c>
      <c r="J500" s="719">
        <v>11767910</v>
      </c>
      <c r="K500" s="719">
        <v>25772890</v>
      </c>
      <c r="L500" s="719">
        <v>0</v>
      </c>
    </row>
    <row r="501" spans="2:12" ht="12.75">
      <c r="B501" s="740" t="s">
        <v>277</v>
      </c>
      <c r="C501" s="719">
        <f t="shared" si="23"/>
        <v>51532662</v>
      </c>
      <c r="D501" s="720">
        <v>276186</v>
      </c>
      <c r="E501" s="720">
        <v>92377</v>
      </c>
      <c r="F501" s="720">
        <v>149908</v>
      </c>
      <c r="G501" s="721">
        <v>33901</v>
      </c>
      <c r="H501" s="719">
        <v>51256476</v>
      </c>
      <c r="I501" s="720">
        <v>7135756</v>
      </c>
      <c r="J501" s="720">
        <v>13997142</v>
      </c>
      <c r="K501" s="720">
        <v>30123578</v>
      </c>
      <c r="L501" s="721">
        <v>0</v>
      </c>
    </row>
    <row r="502" spans="2:12" ht="12.75">
      <c r="B502" s="740" t="s">
        <v>278</v>
      </c>
      <c r="C502" s="719">
        <f t="shared" si="23"/>
        <v>45189937</v>
      </c>
      <c r="D502" s="719">
        <v>208679</v>
      </c>
      <c r="E502" s="722">
        <v>67024</v>
      </c>
      <c r="F502" s="722">
        <v>110501</v>
      </c>
      <c r="G502" s="719">
        <v>31154</v>
      </c>
      <c r="H502" s="719">
        <v>44981258</v>
      </c>
      <c r="I502" s="719">
        <v>6355996</v>
      </c>
      <c r="J502" s="719">
        <v>11909326</v>
      </c>
      <c r="K502" s="719">
        <v>26715936</v>
      </c>
      <c r="L502" s="719">
        <v>0</v>
      </c>
    </row>
    <row r="503" spans="2:12" ht="12.75">
      <c r="B503" s="740" t="s">
        <v>279</v>
      </c>
      <c r="C503" s="719">
        <f t="shared" si="23"/>
        <v>48304474</v>
      </c>
      <c r="D503" s="692">
        <v>222782</v>
      </c>
      <c r="E503" s="692">
        <v>65617</v>
      </c>
      <c r="F503" s="692">
        <v>131166</v>
      </c>
      <c r="G503" s="692">
        <v>25999</v>
      </c>
      <c r="H503" s="692">
        <v>48081692</v>
      </c>
      <c r="I503" s="692">
        <v>6862169</v>
      </c>
      <c r="J503" s="692">
        <v>11707521</v>
      </c>
      <c r="K503" s="694">
        <v>29512002</v>
      </c>
      <c r="L503" s="719">
        <v>0</v>
      </c>
    </row>
    <row r="504" spans="2:12" ht="12.75">
      <c r="B504" s="740" t="s">
        <v>280</v>
      </c>
      <c r="C504" s="719">
        <f t="shared" si="23"/>
        <v>51811853</v>
      </c>
      <c r="D504" s="719">
        <v>282004</v>
      </c>
      <c r="E504" s="722">
        <v>76688</v>
      </c>
      <c r="F504" s="722">
        <v>177674</v>
      </c>
      <c r="G504" s="719">
        <v>27642</v>
      </c>
      <c r="H504" s="719">
        <v>51529849</v>
      </c>
      <c r="I504" s="719">
        <v>8016005</v>
      </c>
      <c r="J504" s="719">
        <v>13339077</v>
      </c>
      <c r="K504" s="719">
        <v>30174767</v>
      </c>
      <c r="L504" s="719">
        <v>0</v>
      </c>
    </row>
    <row r="505" spans="2:12" ht="12.75">
      <c r="B505" s="740" t="s">
        <v>281</v>
      </c>
      <c r="C505" s="719">
        <f t="shared" si="23"/>
        <v>48842758</v>
      </c>
      <c r="D505" s="720">
        <v>265436</v>
      </c>
      <c r="E505" s="720">
        <v>71941</v>
      </c>
      <c r="F505" s="720">
        <v>155048</v>
      </c>
      <c r="G505" s="721">
        <v>38447</v>
      </c>
      <c r="H505" s="719">
        <v>48577322</v>
      </c>
      <c r="I505" s="720">
        <v>7658442</v>
      </c>
      <c r="J505" s="720">
        <v>14565252</v>
      </c>
      <c r="K505" s="720">
        <v>26353628</v>
      </c>
      <c r="L505" s="721">
        <v>0</v>
      </c>
    </row>
    <row r="506" spans="2:12" ht="12.75">
      <c r="B506" s="740" t="s">
        <v>282</v>
      </c>
      <c r="C506" s="719">
        <v>48263436</v>
      </c>
      <c r="D506" s="720">
        <v>256924</v>
      </c>
      <c r="E506" s="720">
        <v>69078</v>
      </c>
      <c r="F506" s="720">
        <v>147163</v>
      </c>
      <c r="G506" s="721">
        <v>40683</v>
      </c>
      <c r="H506" s="719">
        <v>48006512</v>
      </c>
      <c r="I506" s="720">
        <v>6609994</v>
      </c>
      <c r="J506" s="720">
        <v>14348975</v>
      </c>
      <c r="K506" s="720">
        <v>27047543</v>
      </c>
      <c r="L506" s="721">
        <v>0</v>
      </c>
    </row>
    <row r="507" spans="2:12" ht="12.75">
      <c r="B507" s="740" t="s">
        <v>283</v>
      </c>
      <c r="C507" s="719">
        <v>45286151</v>
      </c>
      <c r="D507" s="720">
        <v>278053</v>
      </c>
      <c r="E507" s="720">
        <v>69043</v>
      </c>
      <c r="F507" s="720">
        <v>162479</v>
      </c>
      <c r="G507" s="721">
        <v>46531</v>
      </c>
      <c r="H507" s="719">
        <v>45008098</v>
      </c>
      <c r="I507" s="720">
        <v>6477502</v>
      </c>
      <c r="J507" s="720">
        <v>13766890</v>
      </c>
      <c r="K507" s="720">
        <v>24763706</v>
      </c>
      <c r="L507" s="721">
        <v>0</v>
      </c>
    </row>
    <row r="508" spans="2:12" ht="12.75">
      <c r="B508" s="740" t="s">
        <v>284</v>
      </c>
      <c r="C508" s="972">
        <v>51567073</v>
      </c>
      <c r="D508" s="974">
        <v>269087</v>
      </c>
      <c r="E508" s="974">
        <v>66984</v>
      </c>
      <c r="F508" s="974">
        <v>160926</v>
      </c>
      <c r="G508" s="974">
        <v>41177</v>
      </c>
      <c r="H508" s="973">
        <v>51297986</v>
      </c>
      <c r="I508" s="974">
        <v>7715024</v>
      </c>
      <c r="J508" s="974">
        <v>16353050</v>
      </c>
      <c r="K508" s="974">
        <v>27229912</v>
      </c>
      <c r="L508" s="721"/>
    </row>
    <row r="509" spans="2:12" ht="12.75">
      <c r="B509" s="740" t="s">
        <v>285</v>
      </c>
      <c r="C509" s="972">
        <v>46086574</v>
      </c>
      <c r="D509" s="974">
        <v>232053</v>
      </c>
      <c r="E509" s="974">
        <v>58546</v>
      </c>
      <c r="F509" s="974">
        <v>113020</v>
      </c>
      <c r="G509" s="974">
        <v>60487</v>
      </c>
      <c r="H509" s="974">
        <v>45854521</v>
      </c>
      <c r="I509" s="974">
        <v>6971766</v>
      </c>
      <c r="J509" s="974">
        <v>14390917</v>
      </c>
      <c r="K509" s="974">
        <v>24491838</v>
      </c>
      <c r="L509" s="721"/>
    </row>
    <row r="510" spans="2:12" ht="12.75">
      <c r="B510" s="740" t="s">
        <v>286</v>
      </c>
      <c r="C510" s="719">
        <v>39184758</v>
      </c>
      <c r="D510" s="720">
        <v>228472</v>
      </c>
      <c r="E510" s="720">
        <v>69809</v>
      </c>
      <c r="F510" s="720">
        <v>111392</v>
      </c>
      <c r="G510" s="720">
        <v>47271</v>
      </c>
      <c r="H510" s="720">
        <v>38956286</v>
      </c>
      <c r="I510" s="720">
        <v>5576516</v>
      </c>
      <c r="J510" s="720">
        <v>11693522</v>
      </c>
      <c r="K510" s="720">
        <v>21686248</v>
      </c>
      <c r="L510" s="721"/>
    </row>
    <row r="511" spans="2:12" ht="12.75">
      <c r="B511" s="739"/>
      <c r="C511" s="722"/>
      <c r="D511" s="722"/>
      <c r="E511" s="722"/>
      <c r="F511" s="722"/>
      <c r="G511" s="722"/>
      <c r="H511" s="722"/>
      <c r="I511" s="722"/>
      <c r="J511" s="722"/>
      <c r="K511" s="722"/>
      <c r="L511" s="719"/>
    </row>
    <row r="512" spans="2:12" ht="12.75">
      <c r="B512" s="741">
        <v>2018</v>
      </c>
      <c r="C512" s="723">
        <f t="shared" ref="C512:L512" si="24">SUM(C499:C510)</f>
        <v>565172853</v>
      </c>
      <c r="D512" s="723">
        <f t="shared" si="24"/>
        <v>2985436</v>
      </c>
      <c r="E512" s="723">
        <f t="shared" si="24"/>
        <v>858024</v>
      </c>
      <c r="F512" s="723">
        <f t="shared" si="24"/>
        <v>1663565</v>
      </c>
      <c r="G512" s="723">
        <f t="shared" si="24"/>
        <v>463847</v>
      </c>
      <c r="H512" s="723">
        <f t="shared" si="24"/>
        <v>562187417</v>
      </c>
      <c r="I512" s="723">
        <f t="shared" si="24"/>
        <v>81759043</v>
      </c>
      <c r="J512" s="723">
        <f t="shared" si="24"/>
        <v>160990404</v>
      </c>
      <c r="K512" s="723">
        <f t="shared" si="24"/>
        <v>319437970</v>
      </c>
      <c r="L512" s="723">
        <f t="shared" si="24"/>
        <v>0</v>
      </c>
    </row>
    <row r="513" spans="2:12" ht="12.75">
      <c r="B513" s="938"/>
      <c r="C513" s="726"/>
      <c r="D513" s="726"/>
      <c r="E513" s="726"/>
      <c r="F513" s="726"/>
      <c r="G513" s="726"/>
      <c r="H513" s="726"/>
      <c r="I513" s="726"/>
      <c r="J513" s="726"/>
      <c r="K513" s="726"/>
      <c r="L513" s="939"/>
    </row>
    <row r="514" spans="2:12" ht="12.75" customHeight="1">
      <c r="B514" s="1314" t="s">
        <v>263</v>
      </c>
      <c r="C514" s="1244" t="s">
        <v>22</v>
      </c>
      <c r="D514" s="1244" t="s">
        <v>264</v>
      </c>
      <c r="E514" s="1303" t="s">
        <v>265</v>
      </c>
      <c r="F514" s="1304"/>
      <c r="G514" s="1305"/>
      <c r="H514" s="1306" t="s">
        <v>266</v>
      </c>
      <c r="I514" s="1316" t="s">
        <v>267</v>
      </c>
      <c r="J514" s="1317"/>
      <c r="K514" s="1317"/>
      <c r="L514" s="1318"/>
    </row>
    <row r="515" spans="2:12" ht="11.25" customHeight="1">
      <c r="B515" s="1315"/>
      <c r="C515" s="1245"/>
      <c r="D515" s="1245"/>
      <c r="E515" s="1308" t="s">
        <v>304</v>
      </c>
      <c r="F515" s="1310" t="s">
        <v>305</v>
      </c>
      <c r="G515" s="1310" t="s">
        <v>306</v>
      </c>
      <c r="H515" s="1307"/>
      <c r="I515" s="1246" t="s">
        <v>271</v>
      </c>
      <c r="J515" s="1246" t="s">
        <v>24</v>
      </c>
      <c r="K515" s="1244" t="s">
        <v>272</v>
      </c>
      <c r="L515" s="1246" t="s">
        <v>273</v>
      </c>
    </row>
    <row r="516" spans="2:12" ht="11.25" customHeight="1">
      <c r="B516" s="1315"/>
      <c r="C516" s="1245"/>
      <c r="D516" s="1245"/>
      <c r="E516" s="1309"/>
      <c r="F516" s="1311"/>
      <c r="G516" s="1311"/>
      <c r="H516" s="1307"/>
      <c r="I516" s="1300"/>
      <c r="J516" s="1300"/>
      <c r="K516" s="1319"/>
      <c r="L516" s="1300"/>
    </row>
    <row r="517" spans="2:12" ht="12.75">
      <c r="B517" s="716">
        <v>0</v>
      </c>
      <c r="C517" s="727">
        <v>1</v>
      </c>
      <c r="D517" s="727">
        <v>2</v>
      </c>
      <c r="E517" s="728">
        <v>3</v>
      </c>
      <c r="F517" s="728">
        <v>4</v>
      </c>
      <c r="G517" s="727">
        <v>5</v>
      </c>
      <c r="H517" s="727">
        <v>6</v>
      </c>
      <c r="I517" s="727">
        <v>7</v>
      </c>
      <c r="J517" s="727">
        <v>8</v>
      </c>
      <c r="K517" s="727">
        <v>9</v>
      </c>
      <c r="L517" s="727">
        <v>10</v>
      </c>
    </row>
    <row r="518" spans="2:12" ht="12.75">
      <c r="B518" s="738"/>
      <c r="C518" s="724"/>
      <c r="D518" s="724"/>
      <c r="E518" s="724"/>
      <c r="F518" s="724"/>
      <c r="G518" s="724"/>
      <c r="H518" s="724"/>
      <c r="I518" s="724"/>
      <c r="J518" s="724"/>
      <c r="K518" s="724"/>
      <c r="L518" s="736"/>
    </row>
    <row r="519" spans="2:12" ht="12.75">
      <c r="B519" s="739"/>
      <c r="C519" s="1312" t="s">
        <v>300</v>
      </c>
      <c r="D519" s="1312"/>
      <c r="E519" s="1312"/>
      <c r="F519" s="1312"/>
      <c r="G519" s="1312"/>
      <c r="H519" s="1312"/>
      <c r="I519" s="1312"/>
      <c r="J519" s="1312"/>
      <c r="K519" s="1312"/>
      <c r="L519" s="1313"/>
    </row>
    <row r="520" spans="2:12" ht="12.75">
      <c r="B520" s="739"/>
      <c r="C520" s="729"/>
      <c r="D520" s="729"/>
      <c r="E520" s="729"/>
      <c r="F520" s="729"/>
      <c r="G520" s="729"/>
      <c r="H520" s="729"/>
      <c r="I520" s="729"/>
      <c r="J520" s="729"/>
      <c r="K520" s="729"/>
      <c r="L520" s="737"/>
    </row>
    <row r="521" spans="2:12" ht="12.75">
      <c r="B521" s="740" t="s">
        <v>275</v>
      </c>
      <c r="C521" s="719">
        <f>SUM(D521+H521)</f>
        <v>90057014</v>
      </c>
      <c r="D521" s="719">
        <v>438151</v>
      </c>
      <c r="E521" s="719">
        <v>144810</v>
      </c>
      <c r="F521" s="719">
        <v>215494</v>
      </c>
      <c r="G521" s="719">
        <v>77847</v>
      </c>
      <c r="H521" s="719">
        <v>89618863</v>
      </c>
      <c r="I521" s="719">
        <v>12292165</v>
      </c>
      <c r="J521" s="719">
        <v>27496766</v>
      </c>
      <c r="K521" s="719">
        <v>49829932</v>
      </c>
      <c r="L521" s="719">
        <v>0</v>
      </c>
    </row>
    <row r="522" spans="2:12" ht="12.75">
      <c r="B522" s="740" t="s">
        <v>276</v>
      </c>
      <c r="C522" s="719">
        <f t="shared" ref="C522:C526" si="25">SUM(D522+H522)</f>
        <v>87625873</v>
      </c>
      <c r="D522" s="719">
        <v>376411</v>
      </c>
      <c r="E522" s="719">
        <v>117606</v>
      </c>
      <c r="F522" s="719">
        <v>212849</v>
      </c>
      <c r="G522" s="719">
        <v>45956</v>
      </c>
      <c r="H522" s="719">
        <v>87249462</v>
      </c>
      <c r="I522" s="719">
        <v>12525302</v>
      </c>
      <c r="J522" s="719">
        <v>24475372</v>
      </c>
      <c r="K522" s="719">
        <v>50248788</v>
      </c>
      <c r="L522" s="719">
        <v>0</v>
      </c>
    </row>
    <row r="523" spans="2:12" ht="12.75">
      <c r="B523" s="740" t="s">
        <v>277</v>
      </c>
      <c r="C523" s="719">
        <f t="shared" si="25"/>
        <v>102956905</v>
      </c>
      <c r="D523" s="720">
        <v>484939</v>
      </c>
      <c r="E523" s="720">
        <v>160312</v>
      </c>
      <c r="F523" s="720">
        <v>263733</v>
      </c>
      <c r="G523" s="721">
        <v>60894</v>
      </c>
      <c r="H523" s="719">
        <v>102471966</v>
      </c>
      <c r="I523" s="720">
        <v>14376293</v>
      </c>
      <c r="J523" s="720">
        <v>29217947</v>
      </c>
      <c r="K523" s="720">
        <v>58877726</v>
      </c>
      <c r="L523" s="721">
        <v>0</v>
      </c>
    </row>
    <row r="524" spans="2:12" ht="12.75">
      <c r="B524" s="740" t="s">
        <v>278</v>
      </c>
      <c r="C524" s="719">
        <f t="shared" si="25"/>
        <v>89833124</v>
      </c>
      <c r="D524" s="719">
        <v>369992</v>
      </c>
      <c r="E524" s="722">
        <v>117042</v>
      </c>
      <c r="F524" s="722">
        <v>198243</v>
      </c>
      <c r="G524" s="722">
        <v>54707</v>
      </c>
      <c r="H524" s="719">
        <v>89463132</v>
      </c>
      <c r="I524" s="722">
        <v>12659311</v>
      </c>
      <c r="J524" s="722">
        <v>24713683</v>
      </c>
      <c r="K524" s="722">
        <v>52090138</v>
      </c>
      <c r="L524" s="722">
        <v>0</v>
      </c>
    </row>
    <row r="525" spans="2:12" ht="12.75">
      <c r="B525" s="740" t="s">
        <v>279</v>
      </c>
      <c r="C525" s="719">
        <f t="shared" si="25"/>
        <v>96131249</v>
      </c>
      <c r="D525" s="692">
        <v>388194</v>
      </c>
      <c r="E525" s="692">
        <v>117359</v>
      </c>
      <c r="F525" s="692">
        <v>226856</v>
      </c>
      <c r="G525" s="692">
        <v>43979</v>
      </c>
      <c r="H525" s="692">
        <v>95743055</v>
      </c>
      <c r="I525" s="692">
        <v>13695188</v>
      </c>
      <c r="J525" s="692">
        <v>24193988</v>
      </c>
      <c r="K525" s="692">
        <v>57853879</v>
      </c>
      <c r="L525" s="694">
        <v>0</v>
      </c>
    </row>
    <row r="526" spans="2:12" ht="12.75">
      <c r="B526" s="740" t="s">
        <v>280</v>
      </c>
      <c r="C526" s="719">
        <f t="shared" si="25"/>
        <v>106478761</v>
      </c>
      <c r="D526" s="719">
        <v>490758</v>
      </c>
      <c r="E526" s="722">
        <v>133555</v>
      </c>
      <c r="F526" s="722">
        <v>309712</v>
      </c>
      <c r="G526" s="722">
        <v>47491</v>
      </c>
      <c r="H526" s="719">
        <v>105988003</v>
      </c>
      <c r="I526" s="722">
        <v>16711067</v>
      </c>
      <c r="J526" s="722">
        <v>28416605</v>
      </c>
      <c r="K526" s="722">
        <v>60860331</v>
      </c>
      <c r="L526" s="722">
        <v>0</v>
      </c>
    </row>
    <row r="527" spans="2:12" ht="12.75">
      <c r="B527" s="740" t="s">
        <v>281</v>
      </c>
      <c r="C527" s="719">
        <f>SUM(D527+H527)</f>
        <v>97513011</v>
      </c>
      <c r="D527" s="720">
        <v>466110</v>
      </c>
      <c r="E527" s="720">
        <v>126040</v>
      </c>
      <c r="F527" s="720">
        <v>272293</v>
      </c>
      <c r="G527" s="721">
        <v>67777</v>
      </c>
      <c r="H527" s="719">
        <v>97046901</v>
      </c>
      <c r="I527" s="720">
        <v>15281444</v>
      </c>
      <c r="J527" s="720">
        <v>30459496</v>
      </c>
      <c r="K527" s="720">
        <v>51305961</v>
      </c>
      <c r="L527" s="721">
        <v>0</v>
      </c>
    </row>
    <row r="528" spans="2:12" ht="12.75">
      <c r="B528" s="740" t="s">
        <v>282</v>
      </c>
      <c r="C528" s="719">
        <v>99779863</v>
      </c>
      <c r="D528" s="720">
        <v>453846</v>
      </c>
      <c r="E528" s="720">
        <v>121139</v>
      </c>
      <c r="F528" s="720">
        <v>255727</v>
      </c>
      <c r="G528" s="721">
        <v>76980</v>
      </c>
      <c r="H528" s="719">
        <v>99326017</v>
      </c>
      <c r="I528" s="720">
        <v>13903750</v>
      </c>
      <c r="J528" s="720">
        <v>30830195</v>
      </c>
      <c r="K528" s="720">
        <v>54592072</v>
      </c>
      <c r="L528" s="721">
        <v>0</v>
      </c>
    </row>
    <row r="529" spans="2:12" ht="12.75">
      <c r="B529" s="740" t="s">
        <v>283</v>
      </c>
      <c r="C529" s="719">
        <v>91969686</v>
      </c>
      <c r="D529" s="719">
        <v>483179</v>
      </c>
      <c r="E529" s="722">
        <v>120441</v>
      </c>
      <c r="F529" s="722">
        <v>282316</v>
      </c>
      <c r="G529" s="722">
        <v>80422</v>
      </c>
      <c r="H529" s="719">
        <v>91486507</v>
      </c>
      <c r="I529" s="722">
        <v>13573553</v>
      </c>
      <c r="J529" s="722">
        <v>29620194</v>
      </c>
      <c r="K529" s="722">
        <v>48292760</v>
      </c>
      <c r="L529" s="722">
        <v>0</v>
      </c>
    </row>
    <row r="530" spans="2:12" ht="12.75">
      <c r="B530" s="740" t="s">
        <v>284</v>
      </c>
      <c r="C530" s="975">
        <v>103129786</v>
      </c>
      <c r="D530" s="977">
        <v>466381</v>
      </c>
      <c r="E530" s="977">
        <v>115783</v>
      </c>
      <c r="F530" s="977">
        <v>279344</v>
      </c>
      <c r="G530" s="977">
        <v>71254</v>
      </c>
      <c r="H530" s="976">
        <v>102663405</v>
      </c>
      <c r="I530" s="977">
        <v>15418876</v>
      </c>
      <c r="J530" s="977">
        <v>33786806</v>
      </c>
      <c r="K530" s="977">
        <v>53457723</v>
      </c>
      <c r="L530" s="721"/>
    </row>
    <row r="531" spans="2:12" ht="12.75">
      <c r="B531" s="740" t="s">
        <v>285</v>
      </c>
      <c r="C531" s="975">
        <v>92254109</v>
      </c>
      <c r="D531" s="977">
        <v>409307</v>
      </c>
      <c r="E531" s="977">
        <v>101133</v>
      </c>
      <c r="F531" s="977">
        <v>196225</v>
      </c>
      <c r="G531" s="978">
        <v>111949</v>
      </c>
      <c r="H531" s="979">
        <v>91844802</v>
      </c>
      <c r="I531" s="977">
        <v>13938872</v>
      </c>
      <c r="J531" s="977">
        <v>29955939</v>
      </c>
      <c r="K531" s="977">
        <v>47949991</v>
      </c>
      <c r="L531" s="721"/>
    </row>
    <row r="532" spans="2:12" ht="12.75">
      <c r="B532" s="740" t="s">
        <v>286</v>
      </c>
      <c r="C532" s="719">
        <v>78132290</v>
      </c>
      <c r="D532" s="720">
        <v>398393</v>
      </c>
      <c r="E532" s="720">
        <v>124025</v>
      </c>
      <c r="F532" s="720">
        <v>193496</v>
      </c>
      <c r="G532" s="721">
        <v>80872</v>
      </c>
      <c r="H532" s="730">
        <v>77733897</v>
      </c>
      <c r="I532" s="720">
        <v>11141565</v>
      </c>
      <c r="J532" s="720">
        <v>24343592</v>
      </c>
      <c r="K532" s="720">
        <v>42248740</v>
      </c>
      <c r="L532" s="721"/>
    </row>
    <row r="533" spans="2:12" ht="12.75">
      <c r="B533" s="740"/>
      <c r="C533" s="731"/>
      <c r="D533" s="732"/>
      <c r="E533" s="733"/>
      <c r="F533" s="733"/>
      <c r="G533" s="733"/>
      <c r="H533" s="732"/>
      <c r="I533" s="733"/>
      <c r="J533" s="733"/>
      <c r="K533" s="733"/>
      <c r="L533" s="733"/>
    </row>
    <row r="534" spans="2:12" ht="12.75">
      <c r="B534" s="741">
        <v>2018</v>
      </c>
      <c r="C534" s="734">
        <f t="shared" ref="C534:K534" si="26">SUM(C521:C532)</f>
        <v>1135861671</v>
      </c>
      <c r="D534" s="734">
        <f t="shared" si="26"/>
        <v>5225661</v>
      </c>
      <c r="E534" s="734">
        <f t="shared" si="26"/>
        <v>1499245</v>
      </c>
      <c r="F534" s="734">
        <f t="shared" si="26"/>
        <v>2906288</v>
      </c>
      <c r="G534" s="734">
        <f t="shared" si="26"/>
        <v>820128</v>
      </c>
      <c r="H534" s="734">
        <f t="shared" si="26"/>
        <v>1130636010</v>
      </c>
      <c r="I534" s="734">
        <f t="shared" si="26"/>
        <v>165517386</v>
      </c>
      <c r="J534" s="734">
        <f t="shared" si="26"/>
        <v>337510583</v>
      </c>
      <c r="K534" s="734">
        <f t="shared" si="26"/>
        <v>627608041</v>
      </c>
      <c r="L534" s="734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301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275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276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277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278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279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280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281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282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283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284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285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286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361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66"/>
      <c r="C557" s="866"/>
      <c r="D557" s="866"/>
      <c r="E557" s="866"/>
      <c r="F557" s="867" t="s">
        <v>262</v>
      </c>
      <c r="G557" s="866"/>
      <c r="H557" s="866"/>
      <c r="I557" s="866"/>
      <c r="J557" s="866"/>
      <c r="K557" s="866"/>
      <c r="L557"/>
    </row>
    <row r="558" spans="2:12" ht="14.25" customHeight="1">
      <c r="B558" s="1246" t="s">
        <v>263</v>
      </c>
      <c r="C558" s="1244" t="s">
        <v>22</v>
      </c>
      <c r="D558" s="1244" t="s">
        <v>264</v>
      </c>
      <c r="E558" s="1303" t="s">
        <v>265</v>
      </c>
      <c r="F558" s="1304"/>
      <c r="G558" s="1305"/>
      <c r="H558" s="1306" t="s">
        <v>266</v>
      </c>
      <c r="I558" s="1303" t="s">
        <v>267</v>
      </c>
      <c r="J558" s="1304"/>
      <c r="K558" s="1305"/>
      <c r="L558"/>
    </row>
    <row r="559" spans="2:12" ht="12.75" customHeight="1">
      <c r="B559" s="1247"/>
      <c r="C559" s="1245"/>
      <c r="D559" s="1245"/>
      <c r="E559" s="1246" t="s">
        <v>304</v>
      </c>
      <c r="F559" s="1244" t="s">
        <v>305</v>
      </c>
      <c r="G559" s="1244" t="s">
        <v>306</v>
      </c>
      <c r="H559" s="1307"/>
      <c r="I559" s="1246" t="s">
        <v>271</v>
      </c>
      <c r="J559" s="1246" t="s">
        <v>24</v>
      </c>
      <c r="K559" s="1244" t="s">
        <v>362</v>
      </c>
      <c r="L559"/>
    </row>
    <row r="560" spans="2:12" ht="12.75">
      <c r="B560" s="1247"/>
      <c r="C560" s="1245"/>
      <c r="D560" s="1245"/>
      <c r="E560" s="1247"/>
      <c r="F560" s="1245"/>
      <c r="G560" s="1245"/>
      <c r="H560" s="1307"/>
      <c r="I560" s="1247"/>
      <c r="J560" s="1247"/>
      <c r="K560" s="1245"/>
      <c r="L560"/>
    </row>
    <row r="561" spans="2:12" ht="12.75">
      <c r="B561" s="716">
        <v>0</v>
      </c>
      <c r="C561" s="715">
        <v>1</v>
      </c>
      <c r="D561" s="715">
        <v>2</v>
      </c>
      <c r="E561" s="716">
        <v>3</v>
      </c>
      <c r="F561" s="716">
        <v>4</v>
      </c>
      <c r="G561" s="715">
        <v>5</v>
      </c>
      <c r="H561" s="715">
        <v>6</v>
      </c>
      <c r="I561" s="715">
        <v>7</v>
      </c>
      <c r="J561" s="715">
        <v>8</v>
      </c>
      <c r="K561" s="717">
        <v>9</v>
      </c>
      <c r="L561"/>
    </row>
    <row r="562" spans="2:12" ht="12.75">
      <c r="B562" s="738"/>
      <c r="C562" s="718"/>
      <c r="D562" s="718"/>
      <c r="E562" s="718"/>
      <c r="F562" s="718"/>
      <c r="G562" s="718"/>
      <c r="H562" s="718"/>
      <c r="I562" s="718"/>
      <c r="J562" s="718"/>
      <c r="K562" s="743"/>
      <c r="L562"/>
    </row>
    <row r="563" spans="2:12" ht="14.25">
      <c r="B563" s="739"/>
      <c r="C563" s="1301" t="s">
        <v>274</v>
      </c>
      <c r="D563" s="1301"/>
      <c r="E563" s="1301"/>
      <c r="F563" s="1301"/>
      <c r="G563" s="1301"/>
      <c r="H563" s="1301"/>
      <c r="I563" s="1301"/>
      <c r="J563" s="1301"/>
      <c r="K563" s="1302"/>
      <c r="L563"/>
    </row>
    <row r="564" spans="2:12" ht="12.75">
      <c r="B564" s="738"/>
      <c r="C564" s="718"/>
      <c r="D564" s="718"/>
      <c r="E564" s="718"/>
      <c r="F564" s="718"/>
      <c r="G564" s="718"/>
      <c r="H564" s="718"/>
      <c r="I564" s="718"/>
      <c r="J564" s="718"/>
      <c r="K564" s="743"/>
      <c r="L564"/>
    </row>
    <row r="565" spans="2:12" ht="15">
      <c r="B565" s="868" t="s">
        <v>275</v>
      </c>
      <c r="C565" s="975">
        <f>SUM(D565+H565)</f>
        <v>160405</v>
      </c>
      <c r="D565" s="975">
        <v>4252</v>
      </c>
      <c r="E565" s="975">
        <v>1993</v>
      </c>
      <c r="F565" s="975">
        <v>1899</v>
      </c>
      <c r="G565" s="975">
        <v>360</v>
      </c>
      <c r="H565" s="975">
        <v>156153</v>
      </c>
      <c r="I565" s="975">
        <v>25576</v>
      </c>
      <c r="J565" s="975">
        <v>49577</v>
      </c>
      <c r="K565" s="975">
        <v>81000</v>
      </c>
      <c r="L565"/>
    </row>
    <row r="566" spans="2:12" ht="15">
      <c r="B566" s="868" t="s">
        <v>276</v>
      </c>
      <c r="C566" s="975">
        <f t="shared" ref="C566:C576" si="41">SUM(D566+H566)</f>
        <v>118397</v>
      </c>
      <c r="D566" s="975">
        <v>3761</v>
      </c>
      <c r="E566" s="975">
        <v>1965</v>
      </c>
      <c r="F566" s="975">
        <v>1503</v>
      </c>
      <c r="G566" s="975">
        <v>293</v>
      </c>
      <c r="H566" s="975">
        <v>114636</v>
      </c>
      <c r="I566" s="975">
        <v>20407</v>
      </c>
      <c r="J566" s="975">
        <v>32761</v>
      </c>
      <c r="K566" s="975">
        <v>61468</v>
      </c>
      <c r="L566"/>
    </row>
    <row r="567" spans="2:12" ht="15">
      <c r="B567" s="868" t="s">
        <v>277</v>
      </c>
      <c r="C567" s="975">
        <f t="shared" si="41"/>
        <v>154468</v>
      </c>
      <c r="D567" s="977">
        <v>4195</v>
      </c>
      <c r="E567" s="977">
        <v>2254</v>
      </c>
      <c r="F567" s="977">
        <v>1618</v>
      </c>
      <c r="G567" s="978">
        <v>323</v>
      </c>
      <c r="H567" s="975">
        <v>150273</v>
      </c>
      <c r="I567" s="977">
        <v>25918</v>
      </c>
      <c r="J567" s="977">
        <v>43821</v>
      </c>
      <c r="K567" s="978">
        <v>80534</v>
      </c>
      <c r="L567"/>
    </row>
    <row r="568" spans="2:12" ht="15">
      <c r="B568" s="868" t="s">
        <v>278</v>
      </c>
      <c r="C568" s="975">
        <f>SUM(D568+H568)</f>
        <v>147058</v>
      </c>
      <c r="D568" s="975">
        <v>4501</v>
      </c>
      <c r="E568" s="976">
        <v>2298</v>
      </c>
      <c r="F568" s="976">
        <v>1927</v>
      </c>
      <c r="G568" s="975">
        <v>276</v>
      </c>
      <c r="H568" s="975">
        <v>142557</v>
      </c>
      <c r="I568" s="975">
        <v>23715</v>
      </c>
      <c r="J568" s="975">
        <v>40827</v>
      </c>
      <c r="K568" s="975">
        <v>78015</v>
      </c>
      <c r="L568"/>
    </row>
    <row r="569" spans="2:12" ht="15">
      <c r="B569" s="868" t="s">
        <v>279</v>
      </c>
      <c r="C569" s="975">
        <f>SUM(D569+H569)</f>
        <v>161636</v>
      </c>
      <c r="D569" s="744">
        <v>4146</v>
      </c>
      <c r="E569" s="692">
        <v>2119</v>
      </c>
      <c r="F569" s="694">
        <v>1793</v>
      </c>
      <c r="G569" s="694">
        <v>234</v>
      </c>
      <c r="H569" s="744">
        <v>157490</v>
      </c>
      <c r="I569" s="692">
        <v>27516</v>
      </c>
      <c r="J569" s="692">
        <v>43584</v>
      </c>
      <c r="K569" s="694">
        <v>86390</v>
      </c>
      <c r="L569"/>
    </row>
    <row r="570" spans="2:12" ht="15">
      <c r="B570" s="868" t="s">
        <v>280</v>
      </c>
      <c r="C570" s="975">
        <f t="shared" si="41"/>
        <v>0</v>
      </c>
      <c r="D570" s="975"/>
      <c r="E570" s="976"/>
      <c r="F570" s="976"/>
      <c r="G570" s="975"/>
      <c r="H570" s="975"/>
      <c r="I570" s="975"/>
      <c r="J570" s="975"/>
      <c r="K570" s="975"/>
      <c r="L570"/>
    </row>
    <row r="571" spans="2:12" ht="15">
      <c r="B571" s="868" t="s">
        <v>281</v>
      </c>
      <c r="C571" s="975">
        <f>SUM(D571+H571)</f>
        <v>0</v>
      </c>
      <c r="D571" s="745"/>
      <c r="E571" s="977"/>
      <c r="F571" s="978"/>
      <c r="G571" s="978"/>
      <c r="H571" s="975"/>
      <c r="I571" s="977"/>
      <c r="J571" s="977"/>
      <c r="K571" s="978"/>
      <c r="L571"/>
    </row>
    <row r="572" spans="2:12" ht="15">
      <c r="B572" s="868" t="s">
        <v>282</v>
      </c>
      <c r="C572" s="975">
        <f t="shared" si="41"/>
        <v>0</v>
      </c>
      <c r="D572" s="745"/>
      <c r="E572" s="977"/>
      <c r="F572" s="977"/>
      <c r="G572" s="978"/>
      <c r="H572" s="975"/>
      <c r="I572" s="977"/>
      <c r="J572" s="977"/>
      <c r="K572" s="978"/>
      <c r="L572"/>
    </row>
    <row r="573" spans="2:12" ht="15">
      <c r="B573" s="868" t="s">
        <v>283</v>
      </c>
      <c r="C573" s="975">
        <f t="shared" si="41"/>
        <v>0</v>
      </c>
      <c r="D573" s="975"/>
      <c r="E573" s="976"/>
      <c r="F573" s="976"/>
      <c r="G573" s="975"/>
      <c r="H573" s="975"/>
      <c r="I573" s="975"/>
      <c r="J573" s="975"/>
      <c r="K573" s="975"/>
      <c r="L573"/>
    </row>
    <row r="574" spans="2:12" ht="15">
      <c r="B574" s="1109" t="s">
        <v>284</v>
      </c>
      <c r="C574" s="975">
        <f>SUM(D574+H574)</f>
        <v>0</v>
      </c>
      <c r="D574" s="745"/>
      <c r="E574" s="977"/>
      <c r="F574" s="977"/>
      <c r="G574" s="977"/>
      <c r="H574" s="976"/>
      <c r="I574" s="977"/>
      <c r="J574" s="977"/>
      <c r="K574" s="978"/>
      <c r="L574"/>
    </row>
    <row r="575" spans="2:12" ht="15">
      <c r="B575" s="869" t="s">
        <v>285</v>
      </c>
      <c r="C575" s="975">
        <f>SUM(D575+H575)</f>
        <v>0</v>
      </c>
      <c r="D575" s="977"/>
      <c r="E575" s="977"/>
      <c r="F575" s="977"/>
      <c r="G575" s="977"/>
      <c r="H575" s="977"/>
      <c r="I575" s="977"/>
      <c r="J575" s="977"/>
      <c r="K575" s="978"/>
      <c r="L575"/>
    </row>
    <row r="576" spans="2:12" ht="15">
      <c r="B576" s="869" t="s">
        <v>286</v>
      </c>
      <c r="C576" s="975">
        <f t="shared" si="41"/>
        <v>0</v>
      </c>
      <c r="D576" s="977"/>
      <c r="E576" s="977"/>
      <c r="F576" s="977"/>
      <c r="G576" s="977"/>
      <c r="H576" s="977"/>
      <c r="I576" s="977"/>
      <c r="J576" s="977"/>
      <c r="K576" s="978"/>
      <c r="L576"/>
    </row>
    <row r="577" spans="2:12" ht="15">
      <c r="B577" s="742"/>
      <c r="C577" s="976"/>
      <c r="D577" s="976"/>
      <c r="E577" s="976"/>
      <c r="F577" s="976"/>
      <c r="G577" s="976"/>
      <c r="H577" s="976"/>
      <c r="I577" s="976"/>
      <c r="J577" s="976"/>
      <c r="K577" s="976"/>
      <c r="L577"/>
    </row>
    <row r="578" spans="2:12" ht="12.75">
      <c r="B578" s="741">
        <v>2019</v>
      </c>
      <c r="C578" s="723">
        <f t="shared" ref="C578:K578" si="42">SUM(C565:C576)</f>
        <v>741964</v>
      </c>
      <c r="D578" s="723">
        <f>SUM(D565:D576)</f>
        <v>20855</v>
      </c>
      <c r="E578" s="723">
        <f t="shared" si="42"/>
        <v>10629</v>
      </c>
      <c r="F578" s="723">
        <f t="shared" si="42"/>
        <v>8740</v>
      </c>
      <c r="G578" s="723">
        <f>SUM(G565:G576)</f>
        <v>1486</v>
      </c>
      <c r="H578" s="723">
        <f t="shared" si="42"/>
        <v>721109</v>
      </c>
      <c r="I578" s="723">
        <f t="shared" si="42"/>
        <v>123132</v>
      </c>
      <c r="J578" s="723">
        <f t="shared" si="42"/>
        <v>210570</v>
      </c>
      <c r="K578" s="723">
        <f t="shared" si="42"/>
        <v>387407</v>
      </c>
      <c r="L578"/>
    </row>
    <row r="579" spans="2:12" ht="12.75">
      <c r="B579" s="739"/>
      <c r="C579" s="724"/>
      <c r="D579" s="724"/>
      <c r="E579" s="724"/>
      <c r="F579" s="724"/>
      <c r="G579" s="724"/>
      <c r="H579" s="724"/>
      <c r="I579" s="724"/>
      <c r="J579" s="724"/>
      <c r="K579" s="736"/>
      <c r="L579"/>
    </row>
    <row r="580" spans="2:12" ht="12.75">
      <c r="B580" s="739"/>
      <c r="C580" s="1312" t="s">
        <v>299</v>
      </c>
      <c r="D580" s="1312"/>
      <c r="E580" s="1312"/>
      <c r="F580" s="1312"/>
      <c r="G580" s="1312"/>
      <c r="H580" s="1312"/>
      <c r="I580" s="1312"/>
      <c r="J580" s="1312"/>
      <c r="K580" s="1313"/>
      <c r="L580"/>
    </row>
    <row r="581" spans="2:12" ht="12.75">
      <c r="B581" s="738"/>
      <c r="C581" s="724"/>
      <c r="D581" s="724"/>
      <c r="E581" s="724"/>
      <c r="F581" s="724"/>
      <c r="G581" s="724"/>
      <c r="H581" s="724"/>
      <c r="I581" s="724"/>
      <c r="J581" s="724"/>
      <c r="K581" s="736"/>
      <c r="L581"/>
    </row>
    <row r="582" spans="2:12" ht="12.75">
      <c r="B582" s="740" t="s">
        <v>275</v>
      </c>
      <c r="C582" s="975">
        <f t="shared" ref="C582:C593" si="43">SUM(D582+H582)</f>
        <v>49128195</v>
      </c>
      <c r="D582" s="975">
        <v>226689</v>
      </c>
      <c r="E582" s="975">
        <v>68974</v>
      </c>
      <c r="F582" s="975">
        <v>109268</v>
      </c>
      <c r="G582" s="975">
        <v>48447</v>
      </c>
      <c r="H582" s="975">
        <v>48901506</v>
      </c>
      <c r="I582" s="975">
        <v>7017848</v>
      </c>
      <c r="J582" s="975">
        <v>13675018</v>
      </c>
      <c r="K582" s="975">
        <v>28208640</v>
      </c>
      <c r="L582"/>
    </row>
    <row r="583" spans="2:12" ht="12.75">
      <c r="B583" s="740" t="s">
        <v>276</v>
      </c>
      <c r="C583" s="975">
        <f t="shared" si="43"/>
        <v>36008767</v>
      </c>
      <c r="D583" s="975">
        <v>193480</v>
      </c>
      <c r="E583" s="975">
        <v>70783</v>
      </c>
      <c r="F583" s="975">
        <v>85595</v>
      </c>
      <c r="G583" s="975">
        <v>37102</v>
      </c>
      <c r="H583" s="975">
        <v>35815287</v>
      </c>
      <c r="I583" s="975">
        <v>5626521</v>
      </c>
      <c r="J583" s="975">
        <v>9142502</v>
      </c>
      <c r="K583" s="975">
        <v>21046264</v>
      </c>
      <c r="L583"/>
    </row>
    <row r="584" spans="2:12" ht="12.75">
      <c r="B584" s="740" t="s">
        <v>277</v>
      </c>
      <c r="C584" s="975">
        <f t="shared" si="43"/>
        <v>47017379</v>
      </c>
      <c r="D584" s="977">
        <v>213319</v>
      </c>
      <c r="E584" s="977">
        <v>80814</v>
      </c>
      <c r="F584" s="977">
        <v>94000</v>
      </c>
      <c r="G584" s="978">
        <v>38505</v>
      </c>
      <c r="H584" s="975">
        <v>46804060</v>
      </c>
      <c r="I584" s="977">
        <v>7062525</v>
      </c>
      <c r="J584" s="977">
        <v>12295509</v>
      </c>
      <c r="K584" s="978">
        <v>27446026</v>
      </c>
      <c r="L584"/>
    </row>
    <row r="585" spans="2:12" ht="12.75">
      <c r="B585" s="740" t="s">
        <v>278</v>
      </c>
      <c r="C585" s="975">
        <f t="shared" si="43"/>
        <v>45318921</v>
      </c>
      <c r="D585" s="975">
        <v>214619</v>
      </c>
      <c r="E585" s="976">
        <v>78379</v>
      </c>
      <c r="F585" s="976">
        <v>102218</v>
      </c>
      <c r="G585" s="975">
        <v>34022</v>
      </c>
      <c r="H585" s="975">
        <v>45104302</v>
      </c>
      <c r="I585" s="975">
        <v>6540916</v>
      </c>
      <c r="J585" s="975">
        <v>11552622</v>
      </c>
      <c r="K585" s="975">
        <v>27010764</v>
      </c>
      <c r="L585"/>
    </row>
    <row r="586" spans="2:12" ht="12.75">
      <c r="B586" s="740" t="s">
        <v>279</v>
      </c>
      <c r="C586" s="975">
        <f t="shared" si="43"/>
        <v>49995394</v>
      </c>
      <c r="D586" s="692">
        <v>206386</v>
      </c>
      <c r="E586" s="692">
        <v>74601</v>
      </c>
      <c r="F586" s="692">
        <v>100338</v>
      </c>
      <c r="G586" s="692">
        <v>31447</v>
      </c>
      <c r="H586" s="692">
        <v>49789008</v>
      </c>
      <c r="I586" s="692">
        <v>7476937</v>
      </c>
      <c r="J586" s="692">
        <v>12116420</v>
      </c>
      <c r="K586" s="694">
        <v>30195651</v>
      </c>
      <c r="L586"/>
    </row>
    <row r="587" spans="2:12" ht="12.75">
      <c r="B587" s="740" t="s">
        <v>280</v>
      </c>
      <c r="C587" s="975">
        <f t="shared" si="43"/>
        <v>0</v>
      </c>
      <c r="D587" s="975"/>
      <c r="E587" s="976"/>
      <c r="F587" s="976"/>
      <c r="G587" s="975"/>
      <c r="H587" s="975"/>
      <c r="I587" s="975"/>
      <c r="J587" s="975"/>
      <c r="K587" s="975"/>
      <c r="L587"/>
    </row>
    <row r="588" spans="2:12" ht="12.75">
      <c r="B588" s="740" t="s">
        <v>281</v>
      </c>
      <c r="C588" s="975">
        <f t="shared" si="43"/>
        <v>0</v>
      </c>
      <c r="D588" s="977"/>
      <c r="E588" s="977"/>
      <c r="F588" s="977"/>
      <c r="G588" s="978"/>
      <c r="H588" s="975"/>
      <c r="I588" s="977"/>
      <c r="J588" s="977"/>
      <c r="K588" s="978"/>
      <c r="L588"/>
    </row>
    <row r="589" spans="2:12" ht="12.75">
      <c r="B589" s="740" t="s">
        <v>282</v>
      </c>
      <c r="C589" s="975">
        <f t="shared" si="43"/>
        <v>0</v>
      </c>
      <c r="D589" s="977"/>
      <c r="E589" s="977"/>
      <c r="F589" s="977"/>
      <c r="G589" s="978"/>
      <c r="H589" s="975"/>
      <c r="I589" s="977"/>
      <c r="J589" s="977"/>
      <c r="K589" s="978"/>
      <c r="L589"/>
    </row>
    <row r="590" spans="2:12" ht="12.75">
      <c r="B590" s="740" t="s">
        <v>283</v>
      </c>
      <c r="C590" s="975">
        <f t="shared" si="43"/>
        <v>0</v>
      </c>
      <c r="D590" s="977"/>
      <c r="E590" s="977"/>
      <c r="F590" s="977"/>
      <c r="G590" s="978"/>
      <c r="H590" s="975"/>
      <c r="I590" s="977"/>
      <c r="J590" s="977"/>
      <c r="K590" s="978"/>
      <c r="L590"/>
    </row>
    <row r="591" spans="2:12" ht="12.75">
      <c r="B591" s="740" t="s">
        <v>284</v>
      </c>
      <c r="C591" s="975">
        <f>SUM(D591+H591)</f>
        <v>0</v>
      </c>
      <c r="D591" s="977"/>
      <c r="E591" s="977"/>
      <c r="F591" s="977"/>
      <c r="G591" s="977"/>
      <c r="H591" s="976"/>
      <c r="I591" s="977"/>
      <c r="J591" s="977"/>
      <c r="K591" s="978"/>
      <c r="L591"/>
    </row>
    <row r="592" spans="2:12" ht="12.75">
      <c r="B592" s="740" t="s">
        <v>285</v>
      </c>
      <c r="C592" s="975">
        <f t="shared" si="43"/>
        <v>0</v>
      </c>
      <c r="D592" s="977"/>
      <c r="E592" s="977"/>
      <c r="F592" s="977"/>
      <c r="G592" s="977"/>
      <c r="H592" s="977"/>
      <c r="I592" s="977"/>
      <c r="J592" s="977"/>
      <c r="K592" s="978"/>
      <c r="L592"/>
    </row>
    <row r="593" spans="2:12" ht="12.75">
      <c r="B593" s="740" t="s">
        <v>286</v>
      </c>
      <c r="C593" s="975">
        <f t="shared" si="43"/>
        <v>0</v>
      </c>
      <c r="D593" s="977"/>
      <c r="E593" s="977"/>
      <c r="F593" s="977"/>
      <c r="G593" s="977"/>
      <c r="H593" s="977"/>
      <c r="I593" s="977"/>
      <c r="J593" s="977"/>
      <c r="K593" s="978"/>
      <c r="L593"/>
    </row>
    <row r="594" spans="2:12" ht="12.75">
      <c r="B594" s="739"/>
      <c r="C594" s="976"/>
      <c r="D594" s="976"/>
      <c r="E594" s="976"/>
      <c r="F594" s="976"/>
      <c r="G594" s="976"/>
      <c r="H594" s="976"/>
      <c r="I594" s="976"/>
      <c r="J594" s="976"/>
      <c r="K594" s="976"/>
      <c r="L594"/>
    </row>
    <row r="595" spans="2:12" ht="12.75">
      <c r="B595" s="741">
        <v>2019</v>
      </c>
      <c r="C595" s="723">
        <f t="shared" ref="C595:K595" si="44">SUM(C582:C593)</f>
        <v>227468656</v>
      </c>
      <c r="D595" s="723">
        <f t="shared" si="44"/>
        <v>1054493</v>
      </c>
      <c r="E595" s="723">
        <f t="shared" si="44"/>
        <v>373551</v>
      </c>
      <c r="F595" s="723">
        <f t="shared" si="44"/>
        <v>491419</v>
      </c>
      <c r="G595" s="723">
        <f t="shared" si="44"/>
        <v>189523</v>
      </c>
      <c r="H595" s="723">
        <f t="shared" si="44"/>
        <v>226414163</v>
      </c>
      <c r="I595" s="723">
        <f t="shared" si="44"/>
        <v>33724747</v>
      </c>
      <c r="J595" s="723">
        <f t="shared" si="44"/>
        <v>58782071</v>
      </c>
      <c r="K595" s="723">
        <f t="shared" si="44"/>
        <v>133907345</v>
      </c>
      <c r="L595"/>
    </row>
    <row r="596" spans="2:12" ht="12.75">
      <c r="B596" s="938"/>
      <c r="C596" s="726"/>
      <c r="D596" s="726"/>
      <c r="E596" s="726"/>
      <c r="F596" s="726"/>
      <c r="G596" s="726"/>
      <c r="H596" s="726"/>
      <c r="I596" s="726"/>
      <c r="J596" s="726"/>
      <c r="K596" s="939"/>
      <c r="L596"/>
    </row>
    <row r="597" spans="2:12" ht="12.75" customHeight="1">
      <c r="B597" s="1314" t="s">
        <v>263</v>
      </c>
      <c r="C597" s="1244" t="s">
        <v>22</v>
      </c>
      <c r="D597" s="1244" t="s">
        <v>264</v>
      </c>
      <c r="E597" s="1303" t="s">
        <v>265</v>
      </c>
      <c r="F597" s="1304"/>
      <c r="G597" s="1305"/>
      <c r="H597" s="1306" t="s">
        <v>266</v>
      </c>
      <c r="I597" s="1316" t="s">
        <v>267</v>
      </c>
      <c r="J597" s="1317"/>
      <c r="K597" s="1318"/>
      <c r="L597"/>
    </row>
    <row r="598" spans="2:12" ht="12.75" customHeight="1">
      <c r="B598" s="1315"/>
      <c r="C598" s="1245"/>
      <c r="D598" s="1245"/>
      <c r="E598" s="1246" t="s">
        <v>304</v>
      </c>
      <c r="F598" s="1244" t="s">
        <v>305</v>
      </c>
      <c r="G598" s="1244" t="s">
        <v>306</v>
      </c>
      <c r="H598" s="1307"/>
      <c r="I598" s="1246" t="s">
        <v>271</v>
      </c>
      <c r="J598" s="1246" t="s">
        <v>24</v>
      </c>
      <c r="K598" s="1244" t="s">
        <v>272</v>
      </c>
      <c r="L598"/>
    </row>
    <row r="599" spans="2:12" ht="12.75" customHeight="1">
      <c r="B599" s="1315"/>
      <c r="C599" s="1245"/>
      <c r="D599" s="1245"/>
      <c r="E599" s="1247"/>
      <c r="F599" s="1245"/>
      <c r="G599" s="1245"/>
      <c r="H599" s="1307"/>
      <c r="I599" s="1300"/>
      <c r="J599" s="1300"/>
      <c r="K599" s="1319"/>
      <c r="L599"/>
    </row>
    <row r="600" spans="2:12" ht="12.75">
      <c r="B600" s="716">
        <v>0</v>
      </c>
      <c r="C600" s="727">
        <v>1</v>
      </c>
      <c r="D600" s="727">
        <v>2</v>
      </c>
      <c r="E600" s="728">
        <v>3</v>
      </c>
      <c r="F600" s="728">
        <v>4</v>
      </c>
      <c r="G600" s="727">
        <v>5</v>
      </c>
      <c r="H600" s="727">
        <v>6</v>
      </c>
      <c r="I600" s="727">
        <v>7</v>
      </c>
      <c r="J600" s="727">
        <v>8</v>
      </c>
      <c r="K600" s="727">
        <v>9</v>
      </c>
      <c r="L600"/>
    </row>
    <row r="601" spans="2:12" ht="12.75">
      <c r="B601" s="738"/>
      <c r="C601" s="724"/>
      <c r="D601" s="724"/>
      <c r="E601" s="724"/>
      <c r="F601" s="724"/>
      <c r="G601" s="724"/>
      <c r="H601" s="724"/>
      <c r="I601" s="724"/>
      <c r="J601" s="724"/>
      <c r="K601" s="736"/>
      <c r="L601"/>
    </row>
    <row r="602" spans="2:12" ht="12.75">
      <c r="B602" s="739"/>
      <c r="C602" s="1312" t="s">
        <v>300</v>
      </c>
      <c r="D602" s="1312"/>
      <c r="E602" s="1312"/>
      <c r="F602" s="1312"/>
      <c r="G602" s="1312"/>
      <c r="H602" s="1312"/>
      <c r="I602" s="1312"/>
      <c r="J602" s="1312"/>
      <c r="K602" s="1313"/>
      <c r="L602"/>
    </row>
    <row r="603" spans="2:12" ht="12.75">
      <c r="B603" s="739"/>
      <c r="C603" s="729"/>
      <c r="D603" s="729"/>
      <c r="E603" s="729"/>
      <c r="F603" s="729"/>
      <c r="G603" s="729"/>
      <c r="H603" s="729"/>
      <c r="I603" s="729"/>
      <c r="J603" s="729"/>
      <c r="K603" s="737"/>
      <c r="L603"/>
    </row>
    <row r="604" spans="2:12" ht="12.75">
      <c r="B604" s="740" t="s">
        <v>275</v>
      </c>
      <c r="C604" s="975">
        <f>SUM(D604+H604)</f>
        <v>97042744</v>
      </c>
      <c r="D604" s="975">
        <v>397525</v>
      </c>
      <c r="E604" s="975">
        <v>123027</v>
      </c>
      <c r="F604" s="975">
        <v>190820</v>
      </c>
      <c r="G604" s="975">
        <v>83678</v>
      </c>
      <c r="H604" s="975">
        <v>96645219</v>
      </c>
      <c r="I604" s="975">
        <v>13890672</v>
      </c>
      <c r="J604" s="975">
        <v>28529726</v>
      </c>
      <c r="K604" s="975">
        <v>54224821</v>
      </c>
      <c r="L604"/>
    </row>
    <row r="605" spans="2:12" ht="12.75">
      <c r="B605" s="740" t="s">
        <v>276</v>
      </c>
      <c r="C605" s="975">
        <f t="shared" ref="C605:C615" si="45">SUM(D605+H605)</f>
        <v>71080437</v>
      </c>
      <c r="D605" s="975">
        <v>338786</v>
      </c>
      <c r="E605" s="975">
        <v>123131</v>
      </c>
      <c r="F605" s="975">
        <v>150015</v>
      </c>
      <c r="G605" s="975">
        <v>65640</v>
      </c>
      <c r="H605" s="975">
        <v>70741651</v>
      </c>
      <c r="I605" s="975">
        <v>11152641</v>
      </c>
      <c r="J605" s="975">
        <v>19000308</v>
      </c>
      <c r="K605" s="975">
        <v>40588702</v>
      </c>
      <c r="L605"/>
    </row>
    <row r="606" spans="2:12" ht="12.75">
      <c r="B606" s="740" t="s">
        <v>277</v>
      </c>
      <c r="C606" s="975">
        <f t="shared" si="45"/>
        <v>94326127</v>
      </c>
      <c r="D606" s="977">
        <v>370021</v>
      </c>
      <c r="E606" s="977">
        <v>141070</v>
      </c>
      <c r="F606" s="977">
        <v>162127</v>
      </c>
      <c r="G606" s="978">
        <v>66824</v>
      </c>
      <c r="H606" s="975">
        <v>93956106</v>
      </c>
      <c r="I606" s="977">
        <v>14326353</v>
      </c>
      <c r="J606" s="977">
        <v>25473371</v>
      </c>
      <c r="K606" s="978">
        <v>54156382</v>
      </c>
      <c r="L606"/>
    </row>
    <row r="607" spans="2:12" ht="12.75">
      <c r="B607" s="740" t="s">
        <v>278</v>
      </c>
      <c r="C607" s="975">
        <f t="shared" si="45"/>
        <v>90179542</v>
      </c>
      <c r="D607" s="975">
        <v>377198</v>
      </c>
      <c r="E607" s="976">
        <v>138987</v>
      </c>
      <c r="F607" s="976">
        <v>177400</v>
      </c>
      <c r="G607" s="976">
        <v>60811</v>
      </c>
      <c r="H607" s="975">
        <v>89802344</v>
      </c>
      <c r="I607" s="976">
        <v>13026121</v>
      </c>
      <c r="J607" s="976">
        <v>24019148</v>
      </c>
      <c r="K607" s="976">
        <v>52757075</v>
      </c>
      <c r="L607"/>
    </row>
    <row r="608" spans="2:12" ht="12.75">
      <c r="B608" s="740" t="s">
        <v>279</v>
      </c>
      <c r="C608" s="975">
        <f t="shared" si="45"/>
        <v>98348767</v>
      </c>
      <c r="D608" s="692">
        <v>365543</v>
      </c>
      <c r="E608" s="692">
        <v>134256</v>
      </c>
      <c r="F608" s="692">
        <v>176108</v>
      </c>
      <c r="G608" s="692">
        <v>55179</v>
      </c>
      <c r="H608" s="692">
        <v>97983224</v>
      </c>
      <c r="I608" s="692">
        <v>14778485</v>
      </c>
      <c r="J608" s="692">
        <v>25000492</v>
      </c>
      <c r="K608" s="694">
        <v>58204247</v>
      </c>
      <c r="L608"/>
    </row>
    <row r="609" spans="2:12" ht="12.75">
      <c r="B609" s="740" t="s">
        <v>280</v>
      </c>
      <c r="C609" s="975">
        <f t="shared" si="45"/>
        <v>0</v>
      </c>
      <c r="D609" s="975"/>
      <c r="E609" s="976"/>
      <c r="F609" s="976"/>
      <c r="G609" s="976"/>
      <c r="H609" s="975"/>
      <c r="I609" s="976"/>
      <c r="J609" s="976"/>
      <c r="K609" s="976"/>
      <c r="L609"/>
    </row>
    <row r="610" spans="2:12" ht="12.75">
      <c r="B610" s="740" t="s">
        <v>281</v>
      </c>
      <c r="C610" s="975">
        <f>SUM(D610+H610)</f>
        <v>0</v>
      </c>
      <c r="D610" s="977"/>
      <c r="E610" s="977"/>
      <c r="F610" s="977"/>
      <c r="G610" s="978"/>
      <c r="H610" s="975"/>
      <c r="I610" s="977"/>
      <c r="J610" s="977"/>
      <c r="K610" s="978"/>
      <c r="L610"/>
    </row>
    <row r="611" spans="2:12" ht="12.75">
      <c r="B611" s="740" t="s">
        <v>282</v>
      </c>
      <c r="C611" s="975">
        <f>SUM(D611+H611)</f>
        <v>0</v>
      </c>
      <c r="D611" s="977"/>
      <c r="E611" s="977"/>
      <c r="F611" s="977"/>
      <c r="G611" s="978"/>
      <c r="H611" s="975"/>
      <c r="I611" s="977"/>
      <c r="J611" s="977"/>
      <c r="K611" s="978"/>
      <c r="L611"/>
    </row>
    <row r="612" spans="2:12" ht="12.75">
      <c r="B612" s="740" t="s">
        <v>283</v>
      </c>
      <c r="C612" s="975">
        <f t="shared" si="45"/>
        <v>0</v>
      </c>
      <c r="D612" s="975"/>
      <c r="E612" s="976"/>
      <c r="F612" s="976"/>
      <c r="G612" s="976"/>
      <c r="H612" s="975"/>
      <c r="I612" s="976"/>
      <c r="J612" s="976"/>
      <c r="K612" s="976"/>
      <c r="L612"/>
    </row>
    <row r="613" spans="2:12" ht="12.75">
      <c r="B613" s="740" t="s">
        <v>284</v>
      </c>
      <c r="C613" s="975">
        <f t="shared" si="45"/>
        <v>0</v>
      </c>
      <c r="D613" s="977"/>
      <c r="E613" s="977"/>
      <c r="F613" s="977"/>
      <c r="G613" s="977"/>
      <c r="H613" s="976"/>
      <c r="I613" s="977"/>
      <c r="J613" s="977"/>
      <c r="K613" s="978"/>
      <c r="L613"/>
    </row>
    <row r="614" spans="2:12" ht="12.75">
      <c r="B614" s="740" t="s">
        <v>285</v>
      </c>
      <c r="C614" s="975">
        <f t="shared" si="45"/>
        <v>0</v>
      </c>
      <c r="D614" s="977"/>
      <c r="E614" s="977"/>
      <c r="F614" s="977"/>
      <c r="G614" s="978"/>
      <c r="H614" s="979"/>
      <c r="I614" s="977"/>
      <c r="J614" s="977"/>
      <c r="K614" s="978"/>
      <c r="L614"/>
    </row>
    <row r="615" spans="2:12" ht="12.75">
      <c r="B615" s="740" t="s">
        <v>286</v>
      </c>
      <c r="C615" s="975">
        <f t="shared" si="45"/>
        <v>0</v>
      </c>
      <c r="D615" s="977"/>
      <c r="E615" s="977"/>
      <c r="F615" s="977"/>
      <c r="G615" s="978"/>
      <c r="H615" s="979"/>
      <c r="I615" s="977"/>
      <c r="J615" s="977"/>
      <c r="K615" s="978"/>
      <c r="L615"/>
    </row>
    <row r="616" spans="2:12" ht="12.75">
      <c r="B616" s="740"/>
      <c r="C616" s="731"/>
      <c r="D616" s="732"/>
      <c r="E616" s="733"/>
      <c r="F616" s="733"/>
      <c r="G616" s="733"/>
      <c r="H616" s="732"/>
      <c r="I616" s="733"/>
      <c r="J616" s="733"/>
      <c r="K616" s="733"/>
      <c r="L616"/>
    </row>
    <row r="617" spans="2:12" ht="12.75">
      <c r="B617" s="741">
        <v>2019</v>
      </c>
      <c r="C617" s="734">
        <f t="shared" ref="C617:K617" si="46">SUM(C604:C615)</f>
        <v>450977617</v>
      </c>
      <c r="D617" s="734">
        <f t="shared" si="46"/>
        <v>1849073</v>
      </c>
      <c r="E617" s="734">
        <f t="shared" si="46"/>
        <v>660471</v>
      </c>
      <c r="F617" s="734">
        <f t="shared" si="46"/>
        <v>856470</v>
      </c>
      <c r="G617" s="734">
        <f t="shared" si="46"/>
        <v>332132</v>
      </c>
      <c r="H617" s="734">
        <f t="shared" si="46"/>
        <v>449128544</v>
      </c>
      <c r="I617" s="734">
        <f t="shared" si="46"/>
        <v>67174272</v>
      </c>
      <c r="J617" s="734">
        <f t="shared" si="46"/>
        <v>122023045</v>
      </c>
      <c r="K617" s="734">
        <f t="shared" si="46"/>
        <v>259931227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34" workbookViewId="0">
      <selection activeCell="X80" sqref="X80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20" t="s">
        <v>355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  <c r="L1" s="1320"/>
      <c r="M1" s="1320"/>
      <c r="N1" s="1320"/>
    </row>
    <row r="2" spans="1:14" ht="13.5" thickBot="1">
      <c r="B2" s="991"/>
      <c r="C2" s="991"/>
      <c r="D2" s="991"/>
      <c r="E2" s="991"/>
      <c r="F2" s="991"/>
      <c r="G2" s="992" t="s">
        <v>356</v>
      </c>
      <c r="H2" s="991"/>
      <c r="I2" s="991"/>
      <c r="J2" s="991"/>
      <c r="K2" s="991"/>
      <c r="L2" s="991"/>
      <c r="M2" s="991"/>
      <c r="N2" s="991"/>
    </row>
    <row r="3" spans="1:14" ht="14.25" thickBot="1">
      <c r="A3" s="993" t="s">
        <v>357</v>
      </c>
      <c r="B3" s="994" t="s">
        <v>223</v>
      </c>
      <c r="C3" s="994" t="s">
        <v>224</v>
      </c>
      <c r="D3" s="994" t="s">
        <v>225</v>
      </c>
      <c r="E3" s="994" t="s">
        <v>226</v>
      </c>
      <c r="F3" s="994" t="s">
        <v>227</v>
      </c>
      <c r="G3" s="994" t="s">
        <v>228</v>
      </c>
      <c r="H3" s="994" t="s">
        <v>229</v>
      </c>
      <c r="I3" s="994" t="s">
        <v>230</v>
      </c>
      <c r="J3" s="994" t="s">
        <v>231</v>
      </c>
      <c r="K3" s="994" t="s">
        <v>232</v>
      </c>
      <c r="L3" s="994" t="s">
        <v>233</v>
      </c>
      <c r="M3" s="994" t="s">
        <v>234</v>
      </c>
      <c r="N3" s="994" t="s">
        <v>241</v>
      </c>
    </row>
    <row r="4" spans="1:14" ht="13.5">
      <c r="A4" s="995">
        <v>2004</v>
      </c>
      <c r="B4" s="996">
        <v>299.39999999999998</v>
      </c>
      <c r="C4" s="996">
        <v>296.39999999999998</v>
      </c>
      <c r="D4" s="996">
        <v>293.7</v>
      </c>
      <c r="E4" s="996">
        <v>293.5</v>
      </c>
      <c r="F4" s="996">
        <v>293.5</v>
      </c>
      <c r="G4" s="996">
        <v>291.60000000000002</v>
      </c>
      <c r="H4" s="996">
        <v>290.2</v>
      </c>
      <c r="I4" s="996">
        <v>286.3</v>
      </c>
      <c r="J4" s="996">
        <v>285.39999999999998</v>
      </c>
      <c r="K4" s="996">
        <v>285.10000000000002</v>
      </c>
      <c r="L4" s="996">
        <v>291.2</v>
      </c>
      <c r="M4" s="996">
        <v>297.8</v>
      </c>
      <c r="N4" s="997">
        <v>291.3</v>
      </c>
    </row>
    <row r="5" spans="1:14" ht="13.5">
      <c r="A5" s="998">
        <v>2005</v>
      </c>
      <c r="B5" s="999">
        <v>304.10000000000002</v>
      </c>
      <c r="C5" s="999">
        <v>308.10000000000002</v>
      </c>
      <c r="D5" s="999">
        <v>308.2</v>
      </c>
      <c r="E5" s="999">
        <v>310.89999999999998</v>
      </c>
      <c r="F5" s="999">
        <v>309.89999999999998</v>
      </c>
      <c r="G5" s="999">
        <v>309.10000000000002</v>
      </c>
      <c r="H5" s="999">
        <v>307</v>
      </c>
      <c r="I5" s="999">
        <v>300.60000000000002</v>
      </c>
      <c r="J5" s="999">
        <v>303.3</v>
      </c>
      <c r="K5" s="999">
        <v>304.3</v>
      </c>
      <c r="L5" s="999">
        <v>311.8</v>
      </c>
      <c r="M5" s="999">
        <v>315.5</v>
      </c>
      <c r="N5" s="1000">
        <v>307.60000000000002</v>
      </c>
    </row>
    <row r="6" spans="1:14" ht="13.5">
      <c r="A6" s="998">
        <v>2006</v>
      </c>
      <c r="B6" s="999">
        <v>317.10000000000002</v>
      </c>
      <c r="C6" s="999">
        <v>319.89999999999998</v>
      </c>
      <c r="D6" s="999">
        <v>324</v>
      </c>
      <c r="E6" s="999">
        <v>319.5</v>
      </c>
      <c r="F6" s="999">
        <v>325.8</v>
      </c>
      <c r="G6" s="999">
        <v>323.8</v>
      </c>
      <c r="H6" s="999">
        <v>312.8</v>
      </c>
      <c r="I6" s="999">
        <v>313</v>
      </c>
      <c r="J6" s="999">
        <v>315.2</v>
      </c>
      <c r="K6" s="999">
        <v>311.2</v>
      </c>
      <c r="L6" s="999">
        <v>316.2</v>
      </c>
      <c r="M6" s="999">
        <v>321.8</v>
      </c>
      <c r="N6" s="1000">
        <v>318.7</v>
      </c>
    </row>
    <row r="7" spans="1:14" ht="13.5">
      <c r="A7" s="998">
        <v>2007</v>
      </c>
      <c r="B7" s="999">
        <v>325.7</v>
      </c>
      <c r="C7" s="999">
        <v>327.9</v>
      </c>
      <c r="D7" s="999">
        <v>329.1</v>
      </c>
      <c r="E7" s="999">
        <v>329.9</v>
      </c>
      <c r="F7" s="999">
        <v>328.7</v>
      </c>
      <c r="G7" s="999">
        <v>330</v>
      </c>
      <c r="H7" s="999">
        <v>327.9</v>
      </c>
      <c r="I7" s="999">
        <v>324</v>
      </c>
      <c r="J7" s="999">
        <v>329.3</v>
      </c>
      <c r="K7" s="999">
        <v>312.8</v>
      </c>
      <c r="L7" s="999">
        <v>317.5</v>
      </c>
      <c r="M7" s="999">
        <v>319</v>
      </c>
      <c r="N7" s="1000">
        <v>325.39999999999998</v>
      </c>
    </row>
    <row r="8" spans="1:14" ht="13.5">
      <c r="A8" s="998">
        <v>2008</v>
      </c>
      <c r="B8" s="999">
        <v>326.5</v>
      </c>
      <c r="C8" s="999">
        <v>327</v>
      </c>
      <c r="D8" s="999">
        <v>324.5</v>
      </c>
      <c r="E8" s="999">
        <v>322.60000000000002</v>
      </c>
      <c r="F8" s="999">
        <v>325.7</v>
      </c>
      <c r="G8" s="999">
        <v>323.8</v>
      </c>
      <c r="H8" s="999">
        <v>317</v>
      </c>
      <c r="I8" s="999">
        <v>314.39999999999998</v>
      </c>
      <c r="J8" s="999">
        <v>314.60000000000002</v>
      </c>
      <c r="K8" s="999">
        <v>310.5</v>
      </c>
      <c r="L8" s="999">
        <v>315.10000000000002</v>
      </c>
      <c r="M8" s="999">
        <v>321.7</v>
      </c>
      <c r="N8" s="1000">
        <v>320.39999999999998</v>
      </c>
    </row>
    <row r="9" spans="1:14" ht="13.5">
      <c r="A9" s="998">
        <v>2009</v>
      </c>
      <c r="B9" s="999">
        <v>322.2</v>
      </c>
      <c r="C9" s="999">
        <v>324.3</v>
      </c>
      <c r="D9" s="999">
        <v>325.89999999999998</v>
      </c>
      <c r="E9" s="999">
        <v>324.2</v>
      </c>
      <c r="F9" s="999">
        <v>325.3</v>
      </c>
      <c r="G9" s="999">
        <v>324.5</v>
      </c>
      <c r="H9" s="999">
        <v>323.3</v>
      </c>
      <c r="I9" s="999">
        <v>316.2</v>
      </c>
      <c r="J9" s="999">
        <v>320.10000000000002</v>
      </c>
      <c r="K9" s="999">
        <v>320</v>
      </c>
      <c r="L9" s="999">
        <v>324.5</v>
      </c>
      <c r="M9" s="999">
        <v>330</v>
      </c>
      <c r="N9" s="1001">
        <v>323.60000000000002</v>
      </c>
    </row>
    <row r="10" spans="1:14" ht="13.5">
      <c r="A10" s="998">
        <v>2010</v>
      </c>
      <c r="B10" s="999">
        <v>333.4</v>
      </c>
      <c r="C10" s="999">
        <v>341.3</v>
      </c>
      <c r="D10" s="999">
        <v>335.1</v>
      </c>
      <c r="E10" s="999">
        <v>343.1</v>
      </c>
      <c r="F10" s="999">
        <v>346.2</v>
      </c>
      <c r="G10" s="999">
        <v>345.9</v>
      </c>
      <c r="H10" s="999">
        <v>340.4</v>
      </c>
      <c r="I10" s="999">
        <v>336.9</v>
      </c>
      <c r="J10" s="999">
        <v>334.2</v>
      </c>
      <c r="K10" s="999">
        <v>325.7</v>
      </c>
      <c r="L10" s="999">
        <v>326.39999999999998</v>
      </c>
      <c r="M10" s="999">
        <v>326.3</v>
      </c>
      <c r="N10" s="1001">
        <v>335.8</v>
      </c>
    </row>
    <row r="11" spans="1:14" ht="13.5">
      <c r="A11" s="998">
        <v>2011</v>
      </c>
      <c r="B11" s="999">
        <v>325.60000000000002</v>
      </c>
      <c r="C11" s="999">
        <v>323.5</v>
      </c>
      <c r="D11" s="999">
        <v>322.8</v>
      </c>
      <c r="E11" s="999">
        <v>323</v>
      </c>
      <c r="F11" s="999">
        <v>326.89999999999998</v>
      </c>
      <c r="G11" s="999">
        <v>323.39999999999998</v>
      </c>
      <c r="H11" s="999">
        <v>321.10000000000002</v>
      </c>
      <c r="I11" s="999">
        <v>317.7</v>
      </c>
      <c r="J11" s="999">
        <v>313</v>
      </c>
      <c r="K11" s="999">
        <v>312.89999999999998</v>
      </c>
      <c r="L11" s="999">
        <v>315.60000000000002</v>
      </c>
      <c r="M11" s="999">
        <v>322.10000000000002</v>
      </c>
      <c r="N11" s="1001">
        <v>320.7</v>
      </c>
    </row>
    <row r="12" spans="1:14" ht="13.5">
      <c r="A12" s="1002">
        <v>2012</v>
      </c>
      <c r="B12" s="1003">
        <v>324.89999999999998</v>
      </c>
      <c r="C12" s="1003">
        <v>327.2</v>
      </c>
      <c r="D12" s="1003">
        <v>329</v>
      </c>
      <c r="E12" s="1003">
        <v>329.8</v>
      </c>
      <c r="F12" s="1003">
        <v>334.6</v>
      </c>
      <c r="G12" s="1003">
        <v>336.3</v>
      </c>
      <c r="H12" s="1003">
        <v>330.7</v>
      </c>
      <c r="I12" s="1003">
        <v>326.3</v>
      </c>
      <c r="J12" s="1003">
        <v>325.7</v>
      </c>
      <c r="K12" s="1003">
        <v>322</v>
      </c>
      <c r="L12" s="1003">
        <v>327.2</v>
      </c>
      <c r="M12" s="1003">
        <v>330.6</v>
      </c>
      <c r="N12" s="1004">
        <v>328.9</v>
      </c>
    </row>
    <row r="13" spans="1:14" ht="13.5">
      <c r="A13" s="1002">
        <v>2013</v>
      </c>
      <c r="B13" s="1003">
        <v>334</v>
      </c>
      <c r="C13" s="1003">
        <v>336.5</v>
      </c>
      <c r="D13" s="1003">
        <v>334.9</v>
      </c>
      <c r="E13" s="1003">
        <v>338</v>
      </c>
      <c r="F13" s="1003">
        <v>338.8</v>
      </c>
      <c r="G13" s="1003">
        <v>343</v>
      </c>
      <c r="H13" s="1003">
        <v>338.6</v>
      </c>
      <c r="I13" s="1003">
        <v>334</v>
      </c>
      <c r="J13" s="1003">
        <v>329.8</v>
      </c>
      <c r="K13" s="1003">
        <v>328.9</v>
      </c>
      <c r="L13" s="1003">
        <v>331</v>
      </c>
      <c r="M13" s="1003">
        <v>333.1</v>
      </c>
      <c r="N13" s="1004">
        <v>335.2</v>
      </c>
    </row>
    <row r="14" spans="1:14" ht="13.5">
      <c r="A14" s="1002">
        <v>2014</v>
      </c>
      <c r="B14" s="1003">
        <v>335.3</v>
      </c>
      <c r="C14" s="1003">
        <v>339.5</v>
      </c>
      <c r="D14" s="1003">
        <v>336</v>
      </c>
      <c r="E14" s="1003">
        <v>338.1</v>
      </c>
      <c r="F14" s="1003">
        <v>336</v>
      </c>
      <c r="G14" s="1003">
        <v>336.1</v>
      </c>
      <c r="H14" s="1003">
        <v>331.4</v>
      </c>
      <c r="I14" s="1003">
        <v>332.4</v>
      </c>
      <c r="J14" s="1003">
        <v>327.3</v>
      </c>
      <c r="K14" s="1003">
        <v>326.3</v>
      </c>
      <c r="L14" s="1003">
        <v>328.5</v>
      </c>
      <c r="M14" s="1003">
        <v>340.6</v>
      </c>
      <c r="N14" s="1004">
        <v>333.6</v>
      </c>
    </row>
    <row r="15" spans="1:14" ht="13.5">
      <c r="A15" s="1005">
        <v>2015</v>
      </c>
      <c r="B15" s="1006">
        <v>336</v>
      </c>
      <c r="C15" s="1006">
        <v>338.9</v>
      </c>
      <c r="D15" s="1006">
        <v>339.7</v>
      </c>
      <c r="E15" s="1006">
        <v>340.8</v>
      </c>
      <c r="F15" s="1006">
        <v>346.1</v>
      </c>
      <c r="G15" s="1006">
        <v>343.9</v>
      </c>
      <c r="H15" s="1006">
        <v>339.4</v>
      </c>
      <c r="I15" s="1006">
        <v>334</v>
      </c>
      <c r="J15" s="1006">
        <v>332.9</v>
      </c>
      <c r="K15" s="1006">
        <v>331.2</v>
      </c>
      <c r="L15" s="1006">
        <v>332.8</v>
      </c>
      <c r="M15" s="1006">
        <v>335.4</v>
      </c>
      <c r="N15" s="1007">
        <v>337.6</v>
      </c>
    </row>
    <row r="16" spans="1:14" ht="13.5">
      <c r="A16" s="1005">
        <v>2016</v>
      </c>
      <c r="B16" s="1006">
        <v>335.2</v>
      </c>
      <c r="C16" s="1006">
        <v>337.7</v>
      </c>
      <c r="D16" s="1006">
        <v>338.5</v>
      </c>
      <c r="E16" s="1006">
        <v>340.3</v>
      </c>
      <c r="F16" s="1006">
        <v>345.4</v>
      </c>
      <c r="G16" s="1006">
        <v>342.5</v>
      </c>
      <c r="H16" s="1006">
        <v>339.1</v>
      </c>
      <c r="I16" s="1006">
        <v>336.7</v>
      </c>
      <c r="J16" s="1006">
        <v>336</v>
      </c>
      <c r="K16" s="1006">
        <v>338.1</v>
      </c>
      <c r="L16" s="1006">
        <v>339.8</v>
      </c>
      <c r="M16" s="1006">
        <v>343.5</v>
      </c>
      <c r="N16" s="1007">
        <v>339.5</v>
      </c>
    </row>
    <row r="17" spans="1:14" ht="13.5">
      <c r="A17" s="1005">
        <v>2017</v>
      </c>
      <c r="B17" s="1006">
        <v>343.84877560849145</v>
      </c>
      <c r="C17" s="1006">
        <v>344.01260355448568</v>
      </c>
      <c r="D17" s="1006">
        <v>345.08323788722237</v>
      </c>
      <c r="E17" s="1006">
        <v>349.4260933003689</v>
      </c>
      <c r="F17" s="1006">
        <v>351.85998819252393</v>
      </c>
      <c r="G17" s="1006">
        <v>351.12109667545815</v>
      </c>
      <c r="H17" s="1006">
        <v>346.75726994620067</v>
      </c>
      <c r="I17" s="1006">
        <v>344.85589941972938</v>
      </c>
      <c r="J17" s="1006">
        <v>342.09908231074832</v>
      </c>
      <c r="K17" s="1006">
        <v>340.25607000681453</v>
      </c>
      <c r="L17" s="1006">
        <v>343.96423731809307</v>
      </c>
      <c r="M17" s="1006">
        <v>345.17611667491775</v>
      </c>
      <c r="N17" s="1007">
        <v>345.73613890143946</v>
      </c>
    </row>
    <row r="18" spans="1:14" ht="13.5">
      <c r="A18" s="1005">
        <v>2018</v>
      </c>
      <c r="B18" s="1006">
        <v>328.68883172082138</v>
      </c>
      <c r="C18" s="1006">
        <v>335.33083028686195</v>
      </c>
      <c r="D18" s="1006">
        <v>339.13477331184731</v>
      </c>
      <c r="E18" s="1006">
        <v>352.1288362407397</v>
      </c>
      <c r="F18" s="1006">
        <v>354.40806226015781</v>
      </c>
      <c r="G18" s="1006">
        <v>352.31798629918734</v>
      </c>
      <c r="H18" s="1006">
        <v>349.02563708344542</v>
      </c>
      <c r="I18" s="1006">
        <v>347.00933631012759</v>
      </c>
      <c r="J18" s="1006">
        <v>345.11329021489684</v>
      </c>
      <c r="K18" s="1006">
        <v>347.11988043981063</v>
      </c>
      <c r="L18" s="1006">
        <v>349.40972512323503</v>
      </c>
      <c r="M18" s="1006">
        <v>350.98601398601369</v>
      </c>
      <c r="N18" s="1007">
        <v>345.25543478260863</v>
      </c>
    </row>
    <row r="19" spans="1:14" ht="14.25" thickBot="1">
      <c r="A19" s="1008">
        <v>2019</v>
      </c>
      <c r="B19" s="1009">
        <v>354.37491656654714</v>
      </c>
      <c r="C19" s="1009"/>
      <c r="D19" s="1009"/>
      <c r="E19" s="1009"/>
      <c r="F19" s="1009"/>
      <c r="G19" s="1009"/>
      <c r="H19" s="1009"/>
      <c r="I19" s="1009"/>
      <c r="J19" s="1009"/>
      <c r="K19" s="1009"/>
      <c r="L19" s="1009"/>
      <c r="M19" s="1009"/>
      <c r="N19" s="1010"/>
    </row>
    <row r="20" spans="1:14" ht="13.5" thickBot="1">
      <c r="B20" s="991"/>
      <c r="C20" s="991"/>
      <c r="D20" s="991"/>
      <c r="E20" s="991"/>
      <c r="F20" s="991"/>
      <c r="G20" s="1011" t="s">
        <v>358</v>
      </c>
      <c r="H20" s="991"/>
      <c r="I20" s="991"/>
      <c r="J20" s="991"/>
      <c r="K20" s="991"/>
      <c r="L20" s="991"/>
      <c r="M20" s="991"/>
      <c r="N20" s="1012"/>
    </row>
    <row r="21" spans="1:14" ht="14.25" thickBot="1">
      <c r="A21" s="993" t="s">
        <v>357</v>
      </c>
      <c r="B21" s="994" t="s">
        <v>223</v>
      </c>
      <c r="C21" s="994" t="s">
        <v>224</v>
      </c>
      <c r="D21" s="994" t="s">
        <v>225</v>
      </c>
      <c r="E21" s="994" t="s">
        <v>226</v>
      </c>
      <c r="F21" s="994" t="s">
        <v>227</v>
      </c>
      <c r="G21" s="994" t="s">
        <v>228</v>
      </c>
      <c r="H21" s="994" t="s">
        <v>229</v>
      </c>
      <c r="I21" s="994" t="s">
        <v>230</v>
      </c>
      <c r="J21" s="994" t="s">
        <v>231</v>
      </c>
      <c r="K21" s="994" t="s">
        <v>232</v>
      </c>
      <c r="L21" s="994" t="s">
        <v>233</v>
      </c>
      <c r="M21" s="994" t="s">
        <v>234</v>
      </c>
      <c r="N21" s="994" t="s">
        <v>241</v>
      </c>
    </row>
    <row r="22" spans="1:14" ht="13.5">
      <c r="A22" s="995">
        <v>2004</v>
      </c>
      <c r="B22" s="996">
        <v>272.2</v>
      </c>
      <c r="C22" s="996">
        <v>271.5</v>
      </c>
      <c r="D22" s="996">
        <v>272</v>
      </c>
      <c r="E22" s="996">
        <v>273.10000000000002</v>
      </c>
      <c r="F22" s="996">
        <v>267.2</v>
      </c>
      <c r="G22" s="996">
        <v>269.60000000000002</v>
      </c>
      <c r="H22" s="996">
        <v>261.5</v>
      </c>
      <c r="I22" s="996">
        <v>261.39999999999998</v>
      </c>
      <c r="J22" s="996">
        <v>264.8</v>
      </c>
      <c r="K22" s="996">
        <v>267</v>
      </c>
      <c r="L22" s="996">
        <v>266.39999999999998</v>
      </c>
      <c r="M22" s="996">
        <v>271.3</v>
      </c>
      <c r="N22" s="997">
        <v>267.3</v>
      </c>
    </row>
    <row r="23" spans="1:14" ht="13.5">
      <c r="A23" s="998">
        <v>2005</v>
      </c>
      <c r="B23" s="999">
        <v>272.10000000000002</v>
      </c>
      <c r="C23" s="999">
        <v>274.8</v>
      </c>
      <c r="D23" s="999">
        <v>271.8</v>
      </c>
      <c r="E23" s="999">
        <v>273.39999999999998</v>
      </c>
      <c r="F23" s="999">
        <v>271</v>
      </c>
      <c r="G23" s="999">
        <v>266.39999999999998</v>
      </c>
      <c r="H23" s="999">
        <v>264.60000000000002</v>
      </c>
      <c r="I23" s="999">
        <v>261.10000000000002</v>
      </c>
      <c r="J23" s="999">
        <v>266.60000000000002</v>
      </c>
      <c r="K23" s="999">
        <v>272.5</v>
      </c>
      <c r="L23" s="999">
        <v>270.60000000000002</v>
      </c>
      <c r="M23" s="999">
        <v>272.39999999999998</v>
      </c>
      <c r="N23" s="1000">
        <v>269.2</v>
      </c>
    </row>
    <row r="24" spans="1:14" ht="13.5">
      <c r="A24" s="998">
        <v>2006</v>
      </c>
      <c r="B24" s="999">
        <v>275.10000000000002</v>
      </c>
      <c r="C24" s="999">
        <v>273.39999999999998</v>
      </c>
      <c r="D24" s="999">
        <v>273.39999999999998</v>
      </c>
      <c r="E24" s="999">
        <v>272.89999999999998</v>
      </c>
      <c r="F24" s="999">
        <v>270.39999999999998</v>
      </c>
      <c r="G24" s="999">
        <v>264.2</v>
      </c>
      <c r="H24" s="999">
        <v>260.2</v>
      </c>
      <c r="I24" s="999">
        <v>258.10000000000002</v>
      </c>
      <c r="J24" s="999">
        <v>263.5</v>
      </c>
      <c r="K24" s="999">
        <v>263.89999999999998</v>
      </c>
      <c r="L24" s="999">
        <v>264.89999999999998</v>
      </c>
      <c r="M24" s="999">
        <v>266.89999999999998</v>
      </c>
      <c r="N24" s="1000">
        <v>267.5</v>
      </c>
    </row>
    <row r="25" spans="1:14" ht="13.5">
      <c r="A25" s="998">
        <v>2007</v>
      </c>
      <c r="B25" s="999">
        <v>274.10000000000002</v>
      </c>
      <c r="C25" s="999">
        <v>274.89999999999998</v>
      </c>
      <c r="D25" s="999">
        <v>274</v>
      </c>
      <c r="E25" s="999">
        <v>272.3</v>
      </c>
      <c r="F25" s="999">
        <v>271.89999999999998</v>
      </c>
      <c r="G25" s="999">
        <v>269.2</v>
      </c>
      <c r="H25" s="999">
        <v>267.89999999999998</v>
      </c>
      <c r="I25" s="999">
        <v>264.60000000000002</v>
      </c>
      <c r="J25" s="999">
        <v>266</v>
      </c>
      <c r="K25" s="999">
        <v>268.8</v>
      </c>
      <c r="L25" s="999">
        <v>269.10000000000002</v>
      </c>
      <c r="M25" s="999">
        <v>271.60000000000002</v>
      </c>
      <c r="N25" s="1000">
        <v>270.2</v>
      </c>
    </row>
    <row r="26" spans="1:14" ht="13.5">
      <c r="A26" s="998">
        <v>2008</v>
      </c>
      <c r="B26" s="999">
        <v>273.89999999999998</v>
      </c>
      <c r="C26" s="999">
        <v>274.89999999999998</v>
      </c>
      <c r="D26" s="999">
        <v>273.8</v>
      </c>
      <c r="E26" s="999">
        <v>270</v>
      </c>
      <c r="F26" s="999">
        <v>271.89999999999998</v>
      </c>
      <c r="G26" s="999">
        <v>270.5</v>
      </c>
      <c r="H26" s="999">
        <v>268.60000000000002</v>
      </c>
      <c r="I26" s="999">
        <v>265</v>
      </c>
      <c r="J26" s="999">
        <v>266.5</v>
      </c>
      <c r="K26" s="999">
        <v>266.60000000000002</v>
      </c>
      <c r="L26" s="999">
        <v>269.7</v>
      </c>
      <c r="M26" s="999">
        <v>274.60000000000002</v>
      </c>
      <c r="N26" s="1000">
        <v>270.3</v>
      </c>
    </row>
    <row r="27" spans="1:14" ht="13.5">
      <c r="A27" s="998">
        <v>2009</v>
      </c>
      <c r="B27" s="999">
        <v>276.8</v>
      </c>
      <c r="C27" s="999">
        <v>274.3</v>
      </c>
      <c r="D27" s="999">
        <v>276.39999999999998</v>
      </c>
      <c r="E27" s="999">
        <v>273.60000000000002</v>
      </c>
      <c r="F27" s="999">
        <v>273.8</v>
      </c>
      <c r="G27" s="999">
        <v>272.10000000000002</v>
      </c>
      <c r="H27" s="999">
        <v>268.60000000000002</v>
      </c>
      <c r="I27" s="999">
        <v>266.8</v>
      </c>
      <c r="J27" s="999">
        <v>269.5</v>
      </c>
      <c r="K27" s="999">
        <v>271.39999999999998</v>
      </c>
      <c r="L27" s="999">
        <v>275.60000000000002</v>
      </c>
      <c r="M27" s="999">
        <v>277.10000000000002</v>
      </c>
      <c r="N27" s="1001">
        <v>272.8</v>
      </c>
    </row>
    <row r="28" spans="1:14" ht="13.5">
      <c r="A28" s="998">
        <v>2010</v>
      </c>
      <c r="B28" s="999">
        <v>278.5</v>
      </c>
      <c r="C28" s="999">
        <v>282.10000000000002</v>
      </c>
      <c r="D28" s="999">
        <v>281.7</v>
      </c>
      <c r="E28" s="999">
        <v>280.5</v>
      </c>
      <c r="F28" s="999">
        <v>280.89999999999998</v>
      </c>
      <c r="G28" s="999">
        <v>279</v>
      </c>
      <c r="H28" s="999">
        <v>275</v>
      </c>
      <c r="I28" s="999">
        <v>272.89999999999998</v>
      </c>
      <c r="J28" s="999">
        <v>275.5</v>
      </c>
      <c r="K28" s="999">
        <v>275.10000000000002</v>
      </c>
      <c r="L28" s="999">
        <v>275</v>
      </c>
      <c r="M28" s="999">
        <v>277.5</v>
      </c>
      <c r="N28" s="1001">
        <v>277.8</v>
      </c>
    </row>
    <row r="29" spans="1:14" ht="13.5">
      <c r="A29" s="998">
        <v>2011</v>
      </c>
      <c r="B29" s="999">
        <v>280.2</v>
      </c>
      <c r="C29" s="999">
        <v>279.3</v>
      </c>
      <c r="D29" s="999">
        <v>279.5</v>
      </c>
      <c r="E29" s="999">
        <v>281.39999999999998</v>
      </c>
      <c r="F29" s="999">
        <v>279.7</v>
      </c>
      <c r="G29" s="999">
        <v>275.89999999999998</v>
      </c>
      <c r="H29" s="999">
        <v>274.2</v>
      </c>
      <c r="I29" s="999">
        <v>268.2</v>
      </c>
      <c r="J29" s="999">
        <v>259.3</v>
      </c>
      <c r="K29" s="999">
        <v>260.89999999999998</v>
      </c>
      <c r="L29" s="999">
        <v>262.89999999999998</v>
      </c>
      <c r="M29" s="999">
        <v>267.2</v>
      </c>
      <c r="N29" s="1001">
        <v>271.2</v>
      </c>
    </row>
    <row r="30" spans="1:14" s="991" customFormat="1" ht="13.5">
      <c r="A30" s="1002">
        <v>2012</v>
      </c>
      <c r="B30" s="1003">
        <v>270.2</v>
      </c>
      <c r="C30" s="1003">
        <v>267.8</v>
      </c>
      <c r="D30" s="1003">
        <v>269.60000000000002</v>
      </c>
      <c r="E30" s="1003">
        <v>266.2</v>
      </c>
      <c r="F30" s="1003">
        <v>265.3</v>
      </c>
      <c r="G30" s="1003">
        <v>265.10000000000002</v>
      </c>
      <c r="H30" s="1003">
        <v>259.10000000000002</v>
      </c>
      <c r="I30" s="1003">
        <v>258.3</v>
      </c>
      <c r="J30" s="1003">
        <v>258.89999999999998</v>
      </c>
      <c r="K30" s="1003">
        <v>261.60000000000002</v>
      </c>
      <c r="L30" s="1003">
        <v>263.2</v>
      </c>
      <c r="M30" s="1003">
        <v>267</v>
      </c>
      <c r="N30" s="1004">
        <v>264</v>
      </c>
    </row>
    <row r="31" spans="1:14" s="991" customFormat="1" ht="13.5">
      <c r="A31" s="1002">
        <v>2013</v>
      </c>
      <c r="B31" s="1003">
        <v>269.39999999999998</v>
      </c>
      <c r="C31" s="1003">
        <v>271.89999999999998</v>
      </c>
      <c r="D31" s="1003">
        <v>270.60000000000002</v>
      </c>
      <c r="E31" s="1003">
        <v>270.89999999999998</v>
      </c>
      <c r="F31" s="1003">
        <v>266.89999999999998</v>
      </c>
      <c r="G31" s="1003">
        <v>265.89999999999998</v>
      </c>
      <c r="H31" s="1003">
        <v>262.5</v>
      </c>
      <c r="I31" s="1003">
        <v>259.3</v>
      </c>
      <c r="J31" s="1003">
        <v>261.2</v>
      </c>
      <c r="K31" s="1003">
        <v>263.10000000000002</v>
      </c>
      <c r="L31" s="1003">
        <v>265.5</v>
      </c>
      <c r="M31" s="1003">
        <v>270.2</v>
      </c>
      <c r="N31" s="1004">
        <v>266.10000000000002</v>
      </c>
    </row>
    <row r="32" spans="1:14" s="991" customFormat="1" ht="13.5">
      <c r="A32" s="1002">
        <v>2014</v>
      </c>
      <c r="B32" s="1003">
        <v>273</v>
      </c>
      <c r="C32" s="1003">
        <v>274.60000000000002</v>
      </c>
      <c r="D32" s="1003">
        <v>271.8</v>
      </c>
      <c r="E32" s="1003">
        <v>270.39999999999998</v>
      </c>
      <c r="F32" s="1003">
        <v>268.39999999999998</v>
      </c>
      <c r="G32" s="1003">
        <v>268.60000000000002</v>
      </c>
      <c r="H32" s="1003">
        <v>264.5</v>
      </c>
      <c r="I32" s="1003">
        <v>259.7</v>
      </c>
      <c r="J32" s="1003">
        <v>261.60000000000002</v>
      </c>
      <c r="K32" s="1003">
        <v>263.39999999999998</v>
      </c>
      <c r="L32" s="1003">
        <v>264.39999999999998</v>
      </c>
      <c r="M32" s="1003">
        <v>264.8</v>
      </c>
      <c r="N32" s="1004">
        <v>267</v>
      </c>
    </row>
    <row r="33" spans="1:14" s="991" customFormat="1" ht="13.5">
      <c r="A33" s="1005">
        <v>2015</v>
      </c>
      <c r="B33" s="1006">
        <v>270.5</v>
      </c>
      <c r="C33" s="1006">
        <v>271.5</v>
      </c>
      <c r="D33" s="1006">
        <v>272.60000000000002</v>
      </c>
      <c r="E33" s="1006">
        <v>270.89999999999998</v>
      </c>
      <c r="F33" s="1006">
        <v>273.3</v>
      </c>
      <c r="G33" s="1006">
        <v>272</v>
      </c>
      <c r="H33" s="1006">
        <v>267.8</v>
      </c>
      <c r="I33" s="1006">
        <v>262.10000000000002</v>
      </c>
      <c r="J33" s="1006">
        <v>261.39999999999998</v>
      </c>
      <c r="K33" s="1006">
        <v>264.5</v>
      </c>
      <c r="L33" s="1006">
        <v>266.60000000000002</v>
      </c>
      <c r="M33" s="1006">
        <v>268.10000000000002</v>
      </c>
      <c r="N33" s="1007">
        <v>267.89999999999998</v>
      </c>
    </row>
    <row r="34" spans="1:14" ht="13.5">
      <c r="A34" s="1005">
        <v>2016</v>
      </c>
      <c r="B34" s="1006">
        <v>270.10000000000002</v>
      </c>
      <c r="C34" s="1006">
        <v>272.10000000000002</v>
      </c>
      <c r="D34" s="1006">
        <v>268.7</v>
      </c>
      <c r="E34" s="1006">
        <v>267.7</v>
      </c>
      <c r="F34" s="1006">
        <v>266.10000000000002</v>
      </c>
      <c r="G34" s="1006">
        <v>263.60000000000002</v>
      </c>
      <c r="H34" s="1006">
        <v>259.10000000000002</v>
      </c>
      <c r="I34" s="1006">
        <v>256.7</v>
      </c>
      <c r="J34" s="1006">
        <v>259.60000000000002</v>
      </c>
      <c r="K34" s="1006">
        <v>263.8</v>
      </c>
      <c r="L34" s="1006">
        <v>267.10000000000002</v>
      </c>
      <c r="M34" s="1006">
        <v>271.10000000000002</v>
      </c>
      <c r="N34" s="1007">
        <v>265.2</v>
      </c>
    </row>
    <row r="35" spans="1:14" ht="13.5">
      <c r="A35" s="1005">
        <v>2017</v>
      </c>
      <c r="B35" s="1006">
        <v>272.88640213541373</v>
      </c>
      <c r="C35" s="1006">
        <v>276.25085307594861</v>
      </c>
      <c r="D35" s="1006">
        <v>274.85711246631678</v>
      </c>
      <c r="E35" s="1006">
        <v>274.82589285714283</v>
      </c>
      <c r="F35" s="1006">
        <v>275.79789937320038</v>
      </c>
      <c r="G35" s="1006">
        <v>275.68322171001125</v>
      </c>
      <c r="H35" s="1006">
        <v>271.12366069701773</v>
      </c>
      <c r="I35" s="1006">
        <v>265.89233861961111</v>
      </c>
      <c r="J35" s="1006">
        <v>268.51868601734992</v>
      </c>
      <c r="K35" s="1006">
        <v>269.27624185210152</v>
      </c>
      <c r="L35" s="1006">
        <v>272.87214014486779</v>
      </c>
      <c r="M35" s="1006">
        <v>275.60365369340764</v>
      </c>
      <c r="N35" s="1007">
        <v>272.59345923219968</v>
      </c>
    </row>
    <row r="36" spans="1:14" ht="13.5">
      <c r="A36" s="1005">
        <v>2018</v>
      </c>
      <c r="B36" s="1006">
        <v>271.81169536218374</v>
      </c>
      <c r="C36" s="1006">
        <v>271.62933094384721</v>
      </c>
      <c r="D36" s="1006">
        <v>275.82298136645966</v>
      </c>
      <c r="E36" s="1006">
        <v>276.47664184157117</v>
      </c>
      <c r="F36" s="1006">
        <v>276.53879641485253</v>
      </c>
      <c r="G36" s="1006">
        <v>273.5957050315024</v>
      </c>
      <c r="H36" s="1006">
        <v>267.18371383829231</v>
      </c>
      <c r="I36" s="1006">
        <v>262.45748745224398</v>
      </c>
      <c r="J36" s="1006">
        <v>265.66096423017115</v>
      </c>
      <c r="K36" s="1006">
        <v>270.12991512212</v>
      </c>
      <c r="L36" s="1006">
        <v>273.99583766909478</v>
      </c>
      <c r="M36" s="1006">
        <v>277.44326025733028</v>
      </c>
      <c r="N36" s="1007">
        <v>271.5347702055667</v>
      </c>
    </row>
    <row r="37" spans="1:14" ht="14.25" thickBot="1">
      <c r="A37" s="1008">
        <v>2019</v>
      </c>
      <c r="B37" s="1009">
        <v>281.27826336739287</v>
      </c>
      <c r="C37" s="1009"/>
      <c r="D37" s="1009"/>
      <c r="E37" s="1009"/>
      <c r="F37" s="1009"/>
      <c r="G37" s="1009"/>
      <c r="H37" s="1009"/>
      <c r="I37" s="1009"/>
      <c r="J37" s="1009"/>
      <c r="K37" s="1009"/>
      <c r="L37" s="1009"/>
      <c r="M37" s="1009"/>
      <c r="N37" s="1010"/>
    </row>
    <row r="38" spans="1:14" ht="13.5" thickBot="1">
      <c r="B38" s="991"/>
      <c r="C38" s="991"/>
      <c r="D38" s="991"/>
      <c r="E38" s="991"/>
      <c r="F38" s="991"/>
      <c r="G38" s="1011" t="s">
        <v>359</v>
      </c>
      <c r="H38" s="991"/>
      <c r="I38" s="991"/>
      <c r="J38" s="991"/>
      <c r="K38" s="991"/>
      <c r="L38" s="991"/>
      <c r="M38" s="991"/>
      <c r="N38" s="1012"/>
    </row>
    <row r="39" spans="1:14" ht="14.25" thickBot="1">
      <c r="A39" s="993" t="s">
        <v>357</v>
      </c>
      <c r="B39" s="994" t="s">
        <v>223</v>
      </c>
      <c r="C39" s="994" t="s">
        <v>224</v>
      </c>
      <c r="D39" s="994" t="s">
        <v>225</v>
      </c>
      <c r="E39" s="994" t="s">
        <v>226</v>
      </c>
      <c r="F39" s="994" t="s">
        <v>227</v>
      </c>
      <c r="G39" s="994" t="s">
        <v>228</v>
      </c>
      <c r="H39" s="994" t="s">
        <v>229</v>
      </c>
      <c r="I39" s="994" t="s">
        <v>230</v>
      </c>
      <c r="J39" s="994" t="s">
        <v>231</v>
      </c>
      <c r="K39" s="994" t="s">
        <v>232</v>
      </c>
      <c r="L39" s="994" t="s">
        <v>233</v>
      </c>
      <c r="M39" s="994" t="s">
        <v>234</v>
      </c>
      <c r="N39" s="994" t="s">
        <v>241</v>
      </c>
    </row>
    <row r="40" spans="1:14" ht="13.5">
      <c r="A40" s="995">
        <v>2004</v>
      </c>
      <c r="B40" s="996">
        <v>240.7</v>
      </c>
      <c r="C40" s="996">
        <v>241.7</v>
      </c>
      <c r="D40" s="996">
        <v>243.7</v>
      </c>
      <c r="E40" s="996">
        <v>237.7</v>
      </c>
      <c r="F40" s="996">
        <v>240.8</v>
      </c>
      <c r="G40" s="996">
        <v>241.5</v>
      </c>
      <c r="H40" s="996">
        <v>243.3</v>
      </c>
      <c r="I40" s="996">
        <v>237.1</v>
      </c>
      <c r="J40" s="996">
        <v>241.6</v>
      </c>
      <c r="K40" s="996">
        <v>238.8</v>
      </c>
      <c r="L40" s="996">
        <v>245.7</v>
      </c>
      <c r="M40" s="996">
        <v>249.9</v>
      </c>
      <c r="N40" s="997">
        <v>242.4</v>
      </c>
    </row>
    <row r="41" spans="1:14" ht="13.5">
      <c r="A41" s="998">
        <v>2005</v>
      </c>
      <c r="B41" s="999">
        <v>253.1</v>
      </c>
      <c r="C41" s="999">
        <v>256.89999999999998</v>
      </c>
      <c r="D41" s="999">
        <v>255</v>
      </c>
      <c r="E41" s="999">
        <v>253.3</v>
      </c>
      <c r="F41" s="999">
        <v>253</v>
      </c>
      <c r="G41" s="999">
        <v>252.2</v>
      </c>
      <c r="H41" s="999">
        <v>251.1</v>
      </c>
      <c r="I41" s="999">
        <v>247.9</v>
      </c>
      <c r="J41" s="999">
        <v>246.7</v>
      </c>
      <c r="K41" s="999">
        <v>249.2</v>
      </c>
      <c r="L41" s="999">
        <v>250.4</v>
      </c>
      <c r="M41" s="999">
        <v>256.2</v>
      </c>
      <c r="N41" s="1000">
        <v>251.9</v>
      </c>
    </row>
    <row r="42" spans="1:14" ht="13.5">
      <c r="A42" s="998">
        <v>2006</v>
      </c>
      <c r="B42" s="999">
        <v>257.8</v>
      </c>
      <c r="C42" s="999">
        <v>258.60000000000002</v>
      </c>
      <c r="D42" s="999">
        <v>259.39999999999998</v>
      </c>
      <c r="E42" s="999">
        <v>256.39999999999998</v>
      </c>
      <c r="F42" s="999">
        <v>257.60000000000002</v>
      </c>
      <c r="G42" s="999">
        <v>256.10000000000002</v>
      </c>
      <c r="H42" s="999">
        <v>250.4</v>
      </c>
      <c r="I42" s="999">
        <v>248.4</v>
      </c>
      <c r="J42" s="999">
        <v>249.2</v>
      </c>
      <c r="K42" s="999">
        <v>246.2</v>
      </c>
      <c r="L42" s="999">
        <v>246.3</v>
      </c>
      <c r="M42" s="999">
        <v>251</v>
      </c>
      <c r="N42" s="1000">
        <v>253.1</v>
      </c>
    </row>
    <row r="43" spans="1:14" ht="13.5">
      <c r="A43" s="998">
        <v>2007</v>
      </c>
      <c r="B43" s="999">
        <v>257</v>
      </c>
      <c r="C43" s="999">
        <v>258.60000000000002</v>
      </c>
      <c r="D43" s="999">
        <v>258.5</v>
      </c>
      <c r="E43" s="999">
        <v>260.5</v>
      </c>
      <c r="F43" s="999">
        <v>258.8</v>
      </c>
      <c r="G43" s="999">
        <v>257.5</v>
      </c>
      <c r="H43" s="999">
        <v>254.5</v>
      </c>
      <c r="I43" s="999">
        <v>250.9</v>
      </c>
      <c r="J43" s="999">
        <v>249.3</v>
      </c>
      <c r="K43" s="999">
        <v>246.9</v>
      </c>
      <c r="L43" s="999">
        <v>251.1</v>
      </c>
      <c r="M43" s="999">
        <v>253</v>
      </c>
      <c r="N43" s="1000">
        <v>254.3</v>
      </c>
    </row>
    <row r="44" spans="1:14" ht="13.5">
      <c r="A44" s="998">
        <v>2008</v>
      </c>
      <c r="B44" s="999">
        <v>260</v>
      </c>
      <c r="C44" s="999">
        <v>259.7</v>
      </c>
      <c r="D44" s="999">
        <v>256.5</v>
      </c>
      <c r="E44" s="999">
        <v>253.2</v>
      </c>
      <c r="F44" s="999">
        <v>257.89999999999998</v>
      </c>
      <c r="G44" s="999">
        <v>255.5</v>
      </c>
      <c r="H44" s="999">
        <v>249</v>
      </c>
      <c r="I44" s="999">
        <v>247.1</v>
      </c>
      <c r="J44" s="999">
        <v>246.8</v>
      </c>
      <c r="K44" s="999">
        <v>243.8</v>
      </c>
      <c r="L44" s="999">
        <v>247.6</v>
      </c>
      <c r="M44" s="999">
        <v>252.5</v>
      </c>
      <c r="N44" s="1000">
        <v>252.2</v>
      </c>
    </row>
    <row r="45" spans="1:14" ht="13.5">
      <c r="A45" s="998">
        <v>2009</v>
      </c>
      <c r="B45" s="999">
        <v>254.8</v>
      </c>
      <c r="C45" s="999">
        <v>256.39999999999998</v>
      </c>
      <c r="D45" s="999">
        <v>258.2</v>
      </c>
      <c r="E45" s="999">
        <v>257.39999999999998</v>
      </c>
      <c r="F45" s="999">
        <v>257.39999999999998</v>
      </c>
      <c r="G45" s="999">
        <v>255.2</v>
      </c>
      <c r="H45" s="999">
        <v>253.6</v>
      </c>
      <c r="I45" s="999">
        <v>250.6</v>
      </c>
      <c r="J45" s="999">
        <v>251.8</v>
      </c>
      <c r="K45" s="999">
        <v>252.9</v>
      </c>
      <c r="L45" s="999">
        <v>255.6</v>
      </c>
      <c r="M45" s="999">
        <v>260.8</v>
      </c>
      <c r="N45" s="1000">
        <v>255.4</v>
      </c>
    </row>
    <row r="46" spans="1:14" ht="13.5">
      <c r="A46" s="998">
        <v>2010</v>
      </c>
      <c r="B46" s="999">
        <v>261.8</v>
      </c>
      <c r="C46" s="999">
        <v>267.39999999999998</v>
      </c>
      <c r="D46" s="999">
        <v>265.7</v>
      </c>
      <c r="E46" s="999">
        <v>267.89999999999998</v>
      </c>
      <c r="F46" s="999">
        <v>268.8</v>
      </c>
      <c r="G46" s="999">
        <v>266.89999999999998</v>
      </c>
      <c r="H46" s="999">
        <v>264.39999999999998</v>
      </c>
      <c r="I46" s="999">
        <v>259.89999999999998</v>
      </c>
      <c r="J46" s="999">
        <v>258.10000000000002</v>
      </c>
      <c r="K46" s="999">
        <v>254.5</v>
      </c>
      <c r="L46" s="999">
        <v>258.10000000000002</v>
      </c>
      <c r="M46" s="999">
        <v>262.5</v>
      </c>
      <c r="N46" s="1000">
        <v>262.8</v>
      </c>
    </row>
    <row r="47" spans="1:14" ht="13.5">
      <c r="A47" s="998">
        <v>2011</v>
      </c>
      <c r="B47" s="999">
        <v>262.7</v>
      </c>
      <c r="C47" s="999">
        <v>262.60000000000002</v>
      </c>
      <c r="D47" s="999">
        <v>262.2</v>
      </c>
      <c r="E47" s="999">
        <v>261.5</v>
      </c>
      <c r="F47" s="999">
        <v>261.2</v>
      </c>
      <c r="G47" s="999">
        <v>258</v>
      </c>
      <c r="H47" s="999">
        <v>256.2</v>
      </c>
      <c r="I47" s="999">
        <v>251.1</v>
      </c>
      <c r="J47" s="999">
        <v>250.5</v>
      </c>
      <c r="K47" s="999">
        <v>251.1</v>
      </c>
      <c r="L47" s="999">
        <v>253.3</v>
      </c>
      <c r="M47" s="999">
        <v>259.5</v>
      </c>
      <c r="N47" s="1000">
        <v>257.2</v>
      </c>
    </row>
    <row r="48" spans="1:14" ht="13.5">
      <c r="A48" s="998">
        <v>2012</v>
      </c>
      <c r="B48" s="999">
        <v>263.39999999999998</v>
      </c>
      <c r="C48" s="999">
        <v>263.8</v>
      </c>
      <c r="D48" s="999">
        <v>264</v>
      </c>
      <c r="E48" s="999">
        <v>262.5</v>
      </c>
      <c r="F48" s="999">
        <v>265.3</v>
      </c>
      <c r="G48" s="999">
        <v>262.2</v>
      </c>
      <c r="H48" s="999">
        <v>260.3</v>
      </c>
      <c r="I48" s="999">
        <v>256</v>
      </c>
      <c r="J48" s="999">
        <v>256.2</v>
      </c>
      <c r="K48" s="999">
        <v>257.60000000000002</v>
      </c>
      <c r="L48" s="999">
        <v>260.7</v>
      </c>
      <c r="M48" s="999">
        <v>263.5</v>
      </c>
      <c r="N48" s="1000">
        <v>261.3</v>
      </c>
    </row>
    <row r="49" spans="1:14" ht="13.5">
      <c r="A49" s="998">
        <v>2013</v>
      </c>
      <c r="B49" s="999">
        <v>263.7</v>
      </c>
      <c r="C49" s="999">
        <v>268.2</v>
      </c>
      <c r="D49" s="999">
        <v>266.3</v>
      </c>
      <c r="E49" s="999">
        <v>267.2</v>
      </c>
      <c r="F49" s="999">
        <v>267</v>
      </c>
      <c r="G49" s="999">
        <v>269.39999999999998</v>
      </c>
      <c r="H49" s="999">
        <v>265.3</v>
      </c>
      <c r="I49" s="999">
        <v>261.7</v>
      </c>
      <c r="J49" s="999">
        <v>261.2</v>
      </c>
      <c r="K49" s="999">
        <v>259.89999999999998</v>
      </c>
      <c r="L49" s="999">
        <v>263.3</v>
      </c>
      <c r="M49" s="999">
        <v>265.8</v>
      </c>
      <c r="N49" s="1000">
        <v>264.8</v>
      </c>
    </row>
    <row r="50" spans="1:14" ht="13.5">
      <c r="A50" s="1002">
        <v>2014</v>
      </c>
      <c r="B50" s="999">
        <v>267.7</v>
      </c>
      <c r="C50" s="999">
        <v>270.8</v>
      </c>
      <c r="D50" s="999">
        <v>267.3</v>
      </c>
      <c r="E50" s="999">
        <v>267.2</v>
      </c>
      <c r="F50" s="999">
        <v>267.7</v>
      </c>
      <c r="G50" s="999">
        <v>267.39999999999998</v>
      </c>
      <c r="H50" s="999">
        <v>264.89999999999998</v>
      </c>
      <c r="I50" s="999">
        <v>263.3</v>
      </c>
      <c r="J50" s="999">
        <v>260.39999999999998</v>
      </c>
      <c r="K50" s="999">
        <v>262</v>
      </c>
      <c r="L50" s="999">
        <v>263.3</v>
      </c>
      <c r="M50" s="999">
        <v>267.89999999999998</v>
      </c>
      <c r="N50" s="1000">
        <v>265.7</v>
      </c>
    </row>
    <row r="51" spans="1:14" ht="13.5">
      <c r="A51" s="1005">
        <v>2015</v>
      </c>
      <c r="B51" s="1013">
        <v>270.89999999999998</v>
      </c>
      <c r="C51" s="1013">
        <v>271.7</v>
      </c>
      <c r="D51" s="1013">
        <v>270.89999999999998</v>
      </c>
      <c r="E51" s="1013">
        <v>272.5</v>
      </c>
      <c r="F51" s="1013">
        <v>274.8</v>
      </c>
      <c r="G51" s="1013">
        <v>275.7</v>
      </c>
      <c r="H51" s="1013">
        <v>272.39999999999998</v>
      </c>
      <c r="I51" s="1013">
        <v>268.60000000000002</v>
      </c>
      <c r="J51" s="1013">
        <v>266.3</v>
      </c>
      <c r="K51" s="1013">
        <v>266.10000000000002</v>
      </c>
      <c r="L51" s="1013">
        <v>268.7</v>
      </c>
      <c r="M51" s="1013">
        <v>270.39999999999998</v>
      </c>
      <c r="N51" s="1014">
        <v>270.5</v>
      </c>
    </row>
    <row r="52" spans="1:14" ht="13.5">
      <c r="A52" s="1005">
        <v>2016</v>
      </c>
      <c r="B52" s="1013">
        <v>271.7</v>
      </c>
      <c r="C52" s="1013">
        <v>271.89999999999998</v>
      </c>
      <c r="D52" s="1013">
        <v>270.2</v>
      </c>
      <c r="E52" s="1013">
        <v>272.2</v>
      </c>
      <c r="F52" s="1013">
        <v>275.5</v>
      </c>
      <c r="G52" s="1013">
        <v>274.2</v>
      </c>
      <c r="H52" s="1013">
        <v>270.5</v>
      </c>
      <c r="I52" s="1013">
        <v>268.7</v>
      </c>
      <c r="J52" s="1013">
        <v>268</v>
      </c>
      <c r="K52" s="1013">
        <v>270</v>
      </c>
      <c r="L52" s="1013">
        <v>273.2</v>
      </c>
      <c r="M52" s="1013">
        <v>276.5</v>
      </c>
      <c r="N52" s="1014">
        <v>271.8</v>
      </c>
    </row>
    <row r="53" spans="1:14" ht="13.5">
      <c r="A53" s="1005">
        <v>2017</v>
      </c>
      <c r="B53" s="1013">
        <v>276.69926282533487</v>
      </c>
      <c r="C53" s="1013">
        <v>276.47892871209154</v>
      </c>
      <c r="D53" s="1013">
        <v>278.22339935513622</v>
      </c>
      <c r="E53" s="1013">
        <v>279.34229084700496</v>
      </c>
      <c r="F53" s="1013">
        <v>281.69560720701139</v>
      </c>
      <c r="G53" s="1013">
        <v>282.87137778735314</v>
      </c>
      <c r="H53" s="1013">
        <v>277.47576558713354</v>
      </c>
      <c r="I53" s="1013">
        <v>274.10388337620998</v>
      </c>
      <c r="J53" s="1013">
        <v>273.58284883720944</v>
      </c>
      <c r="K53" s="1013">
        <v>274.03936753791561</v>
      </c>
      <c r="L53" s="1013">
        <v>275.29776603686923</v>
      </c>
      <c r="M53" s="1013">
        <v>280.80114332380572</v>
      </c>
      <c r="N53" s="1007">
        <v>277.62487398742144</v>
      </c>
    </row>
    <row r="54" spans="1:14" ht="13.5">
      <c r="A54" s="1005">
        <v>2018</v>
      </c>
      <c r="B54" s="1006">
        <v>279.54637865311327</v>
      </c>
      <c r="C54" s="1006">
        <v>282.17688062735988</v>
      </c>
      <c r="D54" s="1006">
        <v>283.66516998075673</v>
      </c>
      <c r="E54" s="1006">
        <v>284.39577732607717</v>
      </c>
      <c r="F54" s="1006">
        <v>286.91837000390598</v>
      </c>
      <c r="G54" s="1006">
        <v>286.16812790097981</v>
      </c>
      <c r="H54" s="1006">
        <v>281.7233466698047</v>
      </c>
      <c r="I54" s="1006">
        <v>279.00896414342645</v>
      </c>
      <c r="J54" s="1006">
        <v>276.36222177119254</v>
      </c>
      <c r="K54" s="1006">
        <v>278.71065267650755</v>
      </c>
      <c r="L54" s="1006">
        <v>284.00026838432649</v>
      </c>
      <c r="M54" s="1006">
        <v>284.93782985955824</v>
      </c>
      <c r="N54" s="1007">
        <v>282.28926615670917</v>
      </c>
    </row>
    <row r="55" spans="1:14" ht="14.25" thickBot="1">
      <c r="A55" s="1008">
        <v>2019</v>
      </c>
      <c r="B55" s="1009">
        <v>287.03444832750858</v>
      </c>
      <c r="C55" s="1009"/>
      <c r="D55" s="1009"/>
      <c r="E55" s="1009"/>
      <c r="F55" s="1009"/>
      <c r="G55" s="1009"/>
      <c r="H55" s="1009"/>
      <c r="I55" s="1009"/>
      <c r="J55" s="1009"/>
      <c r="K55" s="1009"/>
      <c r="L55" s="1009"/>
      <c r="M55" s="1009"/>
      <c r="N55" s="1010"/>
    </row>
    <row r="56" spans="1:14">
      <c r="I56" s="991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22" t="s">
        <v>360</v>
      </c>
      <c r="B2" s="1322"/>
      <c r="C2" s="1322"/>
      <c r="D2" s="1322"/>
      <c r="E2" s="1322"/>
      <c r="F2" s="1322"/>
      <c r="G2" s="1322"/>
      <c r="H2" s="1322"/>
      <c r="I2" s="1322"/>
      <c r="J2" s="1322"/>
      <c r="K2" s="1322"/>
      <c r="L2" s="1322"/>
      <c r="M2" s="1322"/>
    </row>
    <row r="3" spans="1:29" ht="12.75" hidden="1" customHeight="1">
      <c r="A3" s="1322"/>
      <c r="B3" s="1322"/>
      <c r="C3" s="1322"/>
      <c r="D3" s="1322"/>
      <c r="E3" s="1322"/>
      <c r="F3" s="1322"/>
      <c r="G3" s="1322"/>
      <c r="H3" s="1322"/>
      <c r="I3" s="1322"/>
      <c r="J3" s="1322"/>
      <c r="K3" s="1322"/>
      <c r="L3" s="1322"/>
      <c r="M3" s="1322"/>
    </row>
    <row r="4" spans="1:29" ht="12.75" hidden="1" customHeight="1">
      <c r="A4" s="1322"/>
      <c r="B4" s="1322"/>
      <c r="C4" s="1322"/>
      <c r="D4" s="1322"/>
      <c r="E4" s="1322"/>
      <c r="F4" s="1322"/>
      <c r="G4" s="1322"/>
      <c r="H4" s="1322"/>
      <c r="I4" s="1322"/>
      <c r="J4" s="1322"/>
      <c r="K4" s="1322"/>
      <c r="L4" s="1322"/>
      <c r="M4" s="1322"/>
    </row>
    <row r="5" spans="1:29" ht="20.25">
      <c r="A5" s="154" t="s">
        <v>218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219</v>
      </c>
      <c r="M7" s="157"/>
      <c r="N7" s="157"/>
      <c r="O7" s="157"/>
      <c r="P7" s="156">
        <v>2003</v>
      </c>
      <c r="Q7" s="1321" t="s">
        <v>220</v>
      </c>
      <c r="R7" s="1321"/>
      <c r="S7" s="1321"/>
      <c r="T7" s="159"/>
      <c r="U7" s="156">
        <v>2003</v>
      </c>
      <c r="V7" s="1321" t="s">
        <v>221</v>
      </c>
      <c r="W7" s="1323"/>
      <c r="X7" s="159"/>
      <c r="Y7" s="157"/>
      <c r="Z7" s="156" t="s">
        <v>222</v>
      </c>
      <c r="AB7" s="160"/>
      <c r="AC7" s="160"/>
    </row>
    <row r="8" spans="1:29" ht="15.75" thickBot="1">
      <c r="A8" s="161"/>
      <c r="B8" s="162" t="s">
        <v>223</v>
      </c>
      <c r="C8" s="162" t="s">
        <v>224</v>
      </c>
      <c r="D8" s="162" t="s">
        <v>225</v>
      </c>
      <c r="E8" s="162" t="s">
        <v>226</v>
      </c>
      <c r="F8" s="162" t="s">
        <v>227</v>
      </c>
      <c r="G8" s="162" t="s">
        <v>228</v>
      </c>
      <c r="H8" s="162" t="s">
        <v>229</v>
      </c>
      <c r="I8" s="162" t="s">
        <v>230</v>
      </c>
      <c r="J8" s="162" t="s">
        <v>231</v>
      </c>
      <c r="K8" s="162" t="s">
        <v>232</v>
      </c>
      <c r="L8" s="162" t="s">
        <v>233</v>
      </c>
      <c r="M8" s="163" t="s">
        <v>234</v>
      </c>
      <c r="N8" s="157"/>
      <c r="O8" s="161"/>
      <c r="P8" s="162" t="s">
        <v>235</v>
      </c>
      <c r="Q8" s="162" t="s">
        <v>236</v>
      </c>
      <c r="R8" s="162" t="s">
        <v>237</v>
      </c>
      <c r="S8" s="163" t="s">
        <v>238</v>
      </c>
      <c r="T8" s="157"/>
      <c r="U8" s="161"/>
      <c r="V8" s="162" t="s">
        <v>239</v>
      </c>
      <c r="W8" s="163" t="s">
        <v>240</v>
      </c>
      <c r="X8" s="157"/>
      <c r="Y8" s="161"/>
      <c r="Z8" s="164" t="s">
        <v>241</v>
      </c>
      <c r="AB8" s="160"/>
      <c r="AC8" s="160"/>
    </row>
    <row r="9" spans="1:29" ht="15.75" thickBot="1">
      <c r="A9" s="165" t="s">
        <v>242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242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242</v>
      </c>
      <c r="V9" s="166">
        <v>5298.6</v>
      </c>
      <c r="W9" s="168">
        <v>5104.3999999999996</v>
      </c>
      <c r="X9" s="157"/>
      <c r="Y9" s="165" t="s">
        <v>242</v>
      </c>
      <c r="Z9" s="169">
        <v>5204.4530000000004</v>
      </c>
      <c r="AB9" s="160"/>
      <c r="AC9" s="160"/>
    </row>
    <row r="10" spans="1:29" ht="15">
      <c r="A10" s="170" t="s">
        <v>243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243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243</v>
      </c>
      <c r="V10" s="171">
        <v>6381.2060000000001</v>
      </c>
      <c r="W10" s="172">
        <v>6165.3609999999999</v>
      </c>
      <c r="X10" s="157"/>
      <c r="Y10" s="170" t="s">
        <v>243</v>
      </c>
      <c r="Z10" s="173">
        <v>6283.1679999999997</v>
      </c>
      <c r="AB10" s="160"/>
      <c r="AC10" s="160"/>
    </row>
    <row r="11" spans="1:29" ht="15">
      <c r="A11" s="170" t="s">
        <v>244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244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244</v>
      </c>
      <c r="V11" s="171">
        <v>6075.4960000000001</v>
      </c>
      <c r="W11" s="172">
        <v>6143.8389999999999</v>
      </c>
      <c r="X11" s="157"/>
      <c r="Y11" s="170" t="s">
        <v>244</v>
      </c>
      <c r="Z11" s="174">
        <v>6119.2340000000004</v>
      </c>
      <c r="AB11" s="160"/>
      <c r="AC11" s="160"/>
    </row>
    <row r="12" spans="1:29" ht="15">
      <c r="A12" s="170" t="s">
        <v>245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245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245</v>
      </c>
      <c r="V12" s="171">
        <v>6223.5659999999998</v>
      </c>
      <c r="W12" s="172">
        <v>5835.3829999999998</v>
      </c>
      <c r="X12" s="157"/>
      <c r="Y12" s="170" t="s">
        <v>245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246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246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246</v>
      </c>
      <c r="V14" s="166">
        <v>6025.3019999999997</v>
      </c>
      <c r="W14" s="168">
        <v>5704.72</v>
      </c>
      <c r="X14" s="157"/>
      <c r="Y14" s="165" t="s">
        <v>246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219</v>
      </c>
      <c r="M16" s="157"/>
      <c r="N16" s="157"/>
      <c r="O16" s="156">
        <v>2004</v>
      </c>
      <c r="P16" s="1321" t="s">
        <v>220</v>
      </c>
      <c r="Q16" s="1321"/>
      <c r="R16" s="1321"/>
      <c r="S16" s="1321"/>
      <c r="T16" s="157"/>
      <c r="U16" s="156">
        <v>2004</v>
      </c>
      <c r="V16" s="1321" t="s">
        <v>221</v>
      </c>
      <c r="W16" s="1321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223</v>
      </c>
      <c r="C17" s="162" t="s">
        <v>224</v>
      </c>
      <c r="D17" s="162" t="s">
        <v>225</v>
      </c>
      <c r="E17" s="162" t="s">
        <v>226</v>
      </c>
      <c r="F17" s="162" t="s">
        <v>227</v>
      </c>
      <c r="G17" s="162" t="s">
        <v>228</v>
      </c>
      <c r="H17" s="162" t="s">
        <v>229</v>
      </c>
      <c r="I17" s="162" t="s">
        <v>230</v>
      </c>
      <c r="J17" s="162" t="s">
        <v>231</v>
      </c>
      <c r="K17" s="162" t="s">
        <v>232</v>
      </c>
      <c r="L17" s="162" t="s">
        <v>233</v>
      </c>
      <c r="M17" s="163" t="s">
        <v>234</v>
      </c>
      <c r="N17" s="157"/>
      <c r="O17" s="161"/>
      <c r="P17" s="162" t="s">
        <v>235</v>
      </c>
      <c r="Q17" s="162" t="s">
        <v>236</v>
      </c>
      <c r="R17" s="162" t="s">
        <v>237</v>
      </c>
      <c r="S17" s="163" t="s">
        <v>238</v>
      </c>
      <c r="T17" s="157"/>
      <c r="U17" s="161"/>
      <c r="V17" s="162" t="s">
        <v>239</v>
      </c>
      <c r="W17" s="163" t="s">
        <v>240</v>
      </c>
      <c r="X17" s="157"/>
      <c r="Y17" s="161"/>
      <c r="Z17" s="164" t="s">
        <v>241</v>
      </c>
      <c r="AB17" s="160"/>
      <c r="AC17" s="160"/>
    </row>
    <row r="18" spans="1:37" ht="15.75" thickBot="1">
      <c r="A18" s="176" t="s">
        <v>242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242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242</v>
      </c>
      <c r="V18" s="166">
        <v>6394.6</v>
      </c>
      <c r="W18" s="168">
        <v>7499.9</v>
      </c>
      <c r="X18" s="157"/>
      <c r="Y18" s="165" t="s">
        <v>242</v>
      </c>
      <c r="Z18" s="169">
        <v>7081.6170000000002</v>
      </c>
      <c r="AB18" s="160"/>
      <c r="AC18" s="160"/>
    </row>
    <row r="19" spans="1:37" ht="15">
      <c r="A19" s="170" t="s">
        <v>243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243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243</v>
      </c>
      <c r="V19" s="171">
        <v>7136.482</v>
      </c>
      <c r="W19" s="172">
        <v>8345.0130000000008</v>
      </c>
      <c r="X19" s="157"/>
      <c r="Y19" s="170" t="s">
        <v>243</v>
      </c>
      <c r="Z19" s="173">
        <v>7881.8980000000001</v>
      </c>
      <c r="AB19" s="160"/>
      <c r="AC19" s="160"/>
    </row>
    <row r="20" spans="1:37" ht="15">
      <c r="A20" s="170" t="s">
        <v>244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244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244</v>
      </c>
      <c r="V20" s="171">
        <v>7199.1760000000004</v>
      </c>
      <c r="W20" s="172">
        <v>8307.7579999999998</v>
      </c>
      <c r="X20" s="157"/>
      <c r="Y20" s="170" t="s">
        <v>244</v>
      </c>
      <c r="Z20" s="174">
        <v>8058.64</v>
      </c>
      <c r="AB20" s="160"/>
      <c r="AC20" s="160"/>
    </row>
    <row r="21" spans="1:37" ht="15">
      <c r="A21" s="170" t="s">
        <v>245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245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245</v>
      </c>
      <c r="V21" s="171">
        <v>7403.2150000000001</v>
      </c>
      <c r="W21" s="172">
        <v>7186.5919999999996</v>
      </c>
      <c r="X21" s="157"/>
      <c r="Y21" s="170" t="s">
        <v>245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246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246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246</v>
      </c>
      <c r="V23" s="166">
        <v>6292.33</v>
      </c>
      <c r="W23" s="168">
        <v>7297.3760000000002</v>
      </c>
      <c r="X23" s="157"/>
      <c r="Y23" s="165" t="s">
        <v>246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219</v>
      </c>
      <c r="M25" s="157"/>
      <c r="N25" s="157"/>
      <c r="O25" s="156">
        <v>2005</v>
      </c>
      <c r="P25" s="1321" t="s">
        <v>220</v>
      </c>
      <c r="Q25" s="1321"/>
      <c r="R25" s="1321"/>
      <c r="S25" s="1321"/>
      <c r="T25" s="157"/>
      <c r="U25" s="156">
        <v>2005</v>
      </c>
      <c r="V25" s="1321" t="s">
        <v>221</v>
      </c>
      <c r="W25" s="1321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223</v>
      </c>
      <c r="C26" s="162" t="s">
        <v>224</v>
      </c>
      <c r="D26" s="162" t="s">
        <v>225</v>
      </c>
      <c r="E26" s="162" t="s">
        <v>226</v>
      </c>
      <c r="F26" s="162" t="s">
        <v>227</v>
      </c>
      <c r="G26" s="162" t="s">
        <v>228</v>
      </c>
      <c r="H26" s="162" t="s">
        <v>229</v>
      </c>
      <c r="I26" s="162" t="s">
        <v>230</v>
      </c>
      <c r="J26" s="162" t="s">
        <v>231</v>
      </c>
      <c r="K26" s="162" t="s">
        <v>232</v>
      </c>
      <c r="L26" s="162" t="s">
        <v>233</v>
      </c>
      <c r="M26" s="163" t="s">
        <v>234</v>
      </c>
      <c r="N26" s="157"/>
      <c r="O26" s="161"/>
      <c r="P26" s="162" t="s">
        <v>235</v>
      </c>
      <c r="Q26" s="162" t="s">
        <v>236</v>
      </c>
      <c r="R26" s="162" t="s">
        <v>237</v>
      </c>
      <c r="S26" s="163" t="s">
        <v>238</v>
      </c>
      <c r="T26" s="157"/>
      <c r="U26" s="161"/>
      <c r="V26" s="162" t="s">
        <v>239</v>
      </c>
      <c r="W26" s="163" t="s">
        <v>240</v>
      </c>
      <c r="X26" s="157"/>
      <c r="Y26" s="161"/>
      <c r="Z26" s="164" t="s">
        <v>241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242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242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242</v>
      </c>
      <c r="V27" s="166">
        <v>8203.7999999999993</v>
      </c>
      <c r="W27" s="168">
        <v>8056.2</v>
      </c>
      <c r="X27" s="157"/>
      <c r="Y27" s="165" t="s">
        <v>242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243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243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243</v>
      </c>
      <c r="V28" s="171">
        <v>8960.4989999999998</v>
      </c>
      <c r="W28" s="172">
        <v>8903.625</v>
      </c>
      <c r="X28" s="157"/>
      <c r="Y28" s="170" t="s">
        <v>243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244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244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244</v>
      </c>
      <c r="V29" s="171">
        <v>8833.0990000000002</v>
      </c>
      <c r="W29" s="172">
        <v>8795.5149999999994</v>
      </c>
      <c r="X29" s="157"/>
      <c r="Y29" s="170" t="s">
        <v>244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245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245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245</v>
      </c>
      <c r="V30" s="171">
        <v>6564.4780000000001</v>
      </c>
      <c r="W30" s="172">
        <v>7632.3490000000002</v>
      </c>
      <c r="X30" s="157"/>
      <c r="Y30" s="170" t="s">
        <v>245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246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246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246</v>
      </c>
      <c r="V32" s="166">
        <v>7816.9279999999999</v>
      </c>
      <c r="W32" s="168">
        <v>7704.9870000000001</v>
      </c>
      <c r="X32" s="157"/>
      <c r="Y32" s="165" t="s">
        <v>246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219</v>
      </c>
      <c r="M34" s="157"/>
      <c r="N34" s="157"/>
      <c r="O34" s="156">
        <v>2006</v>
      </c>
      <c r="P34" s="1321" t="s">
        <v>220</v>
      </c>
      <c r="Q34" s="1321"/>
      <c r="R34" s="1321"/>
      <c r="S34" s="1321"/>
      <c r="T34" s="157"/>
      <c r="U34" s="156">
        <v>2006</v>
      </c>
      <c r="V34" s="1321" t="s">
        <v>221</v>
      </c>
      <c r="W34" s="1321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223</v>
      </c>
      <c r="C35" s="162" t="s">
        <v>224</v>
      </c>
      <c r="D35" s="162" t="s">
        <v>225</v>
      </c>
      <c r="E35" s="162" t="s">
        <v>226</v>
      </c>
      <c r="F35" s="162" t="s">
        <v>227</v>
      </c>
      <c r="G35" s="162" t="s">
        <v>228</v>
      </c>
      <c r="H35" s="162" t="s">
        <v>229</v>
      </c>
      <c r="I35" s="162" t="s">
        <v>230</v>
      </c>
      <c r="J35" s="162" t="s">
        <v>231</v>
      </c>
      <c r="K35" s="162" t="s">
        <v>232</v>
      </c>
      <c r="L35" s="162" t="s">
        <v>233</v>
      </c>
      <c r="M35" s="163" t="s">
        <v>234</v>
      </c>
      <c r="N35" s="157"/>
      <c r="O35" s="161"/>
      <c r="P35" s="162" t="s">
        <v>235</v>
      </c>
      <c r="Q35" s="162" t="s">
        <v>236</v>
      </c>
      <c r="R35" s="162" t="s">
        <v>237</v>
      </c>
      <c r="S35" s="163" t="s">
        <v>238</v>
      </c>
      <c r="T35" s="157"/>
      <c r="U35" s="161"/>
      <c r="V35" s="162" t="s">
        <v>239</v>
      </c>
      <c r="W35" s="163" t="s">
        <v>240</v>
      </c>
      <c r="X35" s="157"/>
      <c r="Y35" s="161"/>
      <c r="Z35" s="164" t="s">
        <v>241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242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242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242</v>
      </c>
      <c r="V36" s="166">
        <v>8369.7999999999993</v>
      </c>
      <c r="W36" s="168">
        <v>8256.9</v>
      </c>
      <c r="X36" s="157"/>
      <c r="Y36" s="165" t="s">
        <v>242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243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243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243</v>
      </c>
      <c r="V37" s="171">
        <v>9445.6299999999992</v>
      </c>
      <c r="W37" s="172">
        <v>9277.3549999999996</v>
      </c>
      <c r="X37" s="157"/>
      <c r="Y37" s="170" t="s">
        <v>243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244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244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244</v>
      </c>
      <c r="V38" s="171">
        <v>9368.2420000000002</v>
      </c>
      <c r="W38" s="172">
        <v>9341.1450000000004</v>
      </c>
      <c r="X38" s="157"/>
      <c r="Y38" s="170" t="s">
        <v>244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245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245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245</v>
      </c>
      <c r="V39" s="171">
        <v>7110.4449999999997</v>
      </c>
      <c r="W39" s="172">
        <v>7554.1469999999999</v>
      </c>
      <c r="X39" s="157"/>
      <c r="Y39" s="170" t="s">
        <v>245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246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246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246</v>
      </c>
      <c r="V41" s="166">
        <v>7958.9030000000002</v>
      </c>
      <c r="W41" s="168">
        <v>7918.7650000000003</v>
      </c>
      <c r="X41" s="157"/>
      <c r="Y41" s="165" t="s">
        <v>246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219</v>
      </c>
      <c r="M43" s="157"/>
      <c r="N43" s="157"/>
      <c r="O43" s="156">
        <v>2007</v>
      </c>
      <c r="P43" s="1321" t="s">
        <v>220</v>
      </c>
      <c r="Q43" s="1321"/>
      <c r="R43" s="1321"/>
      <c r="S43" s="1321"/>
      <c r="T43" s="157"/>
      <c r="U43" s="156">
        <v>2007</v>
      </c>
      <c r="V43" s="1321" t="s">
        <v>221</v>
      </c>
      <c r="W43" s="1321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223</v>
      </c>
      <c r="C44" s="162" t="s">
        <v>224</v>
      </c>
      <c r="D44" s="162" t="s">
        <v>225</v>
      </c>
      <c r="E44" s="162" t="s">
        <v>226</v>
      </c>
      <c r="F44" s="162" t="s">
        <v>227</v>
      </c>
      <c r="G44" s="162" t="s">
        <v>228</v>
      </c>
      <c r="H44" s="162" t="s">
        <v>229</v>
      </c>
      <c r="I44" s="162" t="s">
        <v>230</v>
      </c>
      <c r="J44" s="162" t="s">
        <v>231</v>
      </c>
      <c r="K44" s="162" t="s">
        <v>232</v>
      </c>
      <c r="L44" s="162" t="s">
        <v>233</v>
      </c>
      <c r="M44" s="163" t="s">
        <v>234</v>
      </c>
      <c r="N44" s="157"/>
      <c r="O44" s="161"/>
      <c r="P44" s="162" t="s">
        <v>235</v>
      </c>
      <c r="Q44" s="162" t="s">
        <v>236</v>
      </c>
      <c r="R44" s="162" t="s">
        <v>237</v>
      </c>
      <c r="S44" s="163" t="s">
        <v>238</v>
      </c>
      <c r="T44" s="157"/>
      <c r="U44" s="161"/>
      <c r="V44" s="162" t="s">
        <v>239</v>
      </c>
      <c r="W44" s="163" t="s">
        <v>240</v>
      </c>
      <c r="X44" s="157"/>
      <c r="Y44" s="161"/>
      <c r="Z44" s="164" t="s">
        <v>241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242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242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242</v>
      </c>
      <c r="V45" s="166">
        <v>8203.5300000000007</v>
      </c>
      <c r="W45" s="168">
        <v>7910.0129999999999</v>
      </c>
      <c r="X45" s="157"/>
      <c r="Y45" s="165" t="s">
        <v>242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243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243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243</v>
      </c>
      <c r="V46" s="171">
        <v>9086.6129999999994</v>
      </c>
      <c r="W46" s="172">
        <v>8680.4789999999994</v>
      </c>
      <c r="X46" s="157"/>
      <c r="Y46" s="170" t="s">
        <v>243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244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244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244</v>
      </c>
      <c r="V47" s="171">
        <v>9027.6849999999995</v>
      </c>
      <c r="W47" s="172">
        <v>8705.9120000000003</v>
      </c>
      <c r="X47" s="157"/>
      <c r="Y47" s="170" t="s">
        <v>244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245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245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245</v>
      </c>
      <c r="V48" s="171">
        <v>7567.1090000000004</v>
      </c>
      <c r="W48" s="172">
        <v>7427.6570000000002</v>
      </c>
      <c r="X48" s="157"/>
      <c r="Y48" s="170" t="s">
        <v>245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246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246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246</v>
      </c>
      <c r="V50" s="166">
        <v>7811.8819999999996</v>
      </c>
      <c r="W50" s="168">
        <v>7717.9570000000003</v>
      </c>
      <c r="X50" s="157"/>
      <c r="Y50" s="165" t="s">
        <v>246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219</v>
      </c>
      <c r="M52" s="157"/>
      <c r="N52" s="191"/>
      <c r="O52" s="156">
        <v>2008</v>
      </c>
      <c r="P52" s="1321" t="s">
        <v>220</v>
      </c>
      <c r="Q52" s="1321"/>
      <c r="R52" s="1321"/>
      <c r="S52" s="1321"/>
      <c r="T52" s="157"/>
      <c r="U52" s="156">
        <v>2008</v>
      </c>
      <c r="V52" s="1321" t="s">
        <v>221</v>
      </c>
      <c r="W52" s="1321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223</v>
      </c>
      <c r="C53" s="162" t="s">
        <v>224</v>
      </c>
      <c r="D53" s="162" t="s">
        <v>225</v>
      </c>
      <c r="E53" s="162" t="s">
        <v>226</v>
      </c>
      <c r="F53" s="162" t="s">
        <v>227</v>
      </c>
      <c r="G53" s="162" t="s">
        <v>228</v>
      </c>
      <c r="H53" s="162" t="s">
        <v>229</v>
      </c>
      <c r="I53" s="162" t="s">
        <v>230</v>
      </c>
      <c r="J53" s="162" t="s">
        <v>231</v>
      </c>
      <c r="K53" s="162" t="s">
        <v>232</v>
      </c>
      <c r="L53" s="162" t="s">
        <v>233</v>
      </c>
      <c r="M53" s="163" t="s">
        <v>234</v>
      </c>
      <c r="N53" s="191"/>
      <c r="O53" s="161"/>
      <c r="P53" s="162" t="s">
        <v>235</v>
      </c>
      <c r="Q53" s="162" t="s">
        <v>236</v>
      </c>
      <c r="R53" s="162" t="s">
        <v>237</v>
      </c>
      <c r="S53" s="163" t="s">
        <v>238</v>
      </c>
      <c r="T53" s="157"/>
      <c r="U53" s="161"/>
      <c r="V53" s="162" t="s">
        <v>239</v>
      </c>
      <c r="W53" s="163" t="s">
        <v>240</v>
      </c>
      <c r="X53" s="157"/>
      <c r="Y53" s="161"/>
      <c r="Z53" s="164" t="s">
        <v>241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242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242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242</v>
      </c>
      <c r="V54" s="166">
        <v>8250.0499999999993</v>
      </c>
      <c r="W54" s="168">
        <v>8212.5</v>
      </c>
      <c r="X54" s="157"/>
      <c r="Y54" s="165" t="s">
        <v>242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243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243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243</v>
      </c>
      <c r="V55" s="171">
        <v>8921.6650000000009</v>
      </c>
      <c r="W55" s="172">
        <v>9035.5820000000003</v>
      </c>
      <c r="X55" s="157"/>
      <c r="Y55" s="170" t="s">
        <v>243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244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244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244</v>
      </c>
      <c r="V56" s="171">
        <v>8893.0709999999999</v>
      </c>
      <c r="W56" s="172">
        <v>9091.5149999999994</v>
      </c>
      <c r="X56" s="157"/>
      <c r="Y56" s="170" t="s">
        <v>244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245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245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245</v>
      </c>
      <c r="V57" s="171">
        <v>7486.4110000000001</v>
      </c>
      <c r="W57" s="172">
        <v>7866.26</v>
      </c>
      <c r="X57" s="157"/>
      <c r="Y57" s="170" t="s">
        <v>245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246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246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246</v>
      </c>
      <c r="V59" s="166">
        <v>7963.2809999999999</v>
      </c>
      <c r="W59" s="168">
        <v>7935.1210000000001</v>
      </c>
      <c r="X59" s="157"/>
      <c r="Y59" s="165" t="s">
        <v>246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219</v>
      </c>
      <c r="M61" s="157"/>
      <c r="N61" s="191"/>
      <c r="O61" s="156">
        <v>2009</v>
      </c>
      <c r="P61" s="1321" t="s">
        <v>220</v>
      </c>
      <c r="Q61" s="1321"/>
      <c r="R61" s="1321"/>
      <c r="S61" s="1321"/>
      <c r="T61" s="157"/>
      <c r="U61" s="156">
        <v>2009</v>
      </c>
      <c r="V61" s="1321" t="s">
        <v>221</v>
      </c>
      <c r="W61" s="1321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223</v>
      </c>
      <c r="C62" s="162" t="s">
        <v>224</v>
      </c>
      <c r="D62" s="162" t="s">
        <v>225</v>
      </c>
      <c r="E62" s="162" t="s">
        <v>226</v>
      </c>
      <c r="F62" s="162" t="s">
        <v>227</v>
      </c>
      <c r="G62" s="162" t="s">
        <v>228</v>
      </c>
      <c r="H62" s="162" t="s">
        <v>229</v>
      </c>
      <c r="I62" s="162" t="s">
        <v>230</v>
      </c>
      <c r="J62" s="162" t="s">
        <v>231</v>
      </c>
      <c r="K62" s="162" t="s">
        <v>232</v>
      </c>
      <c r="L62" s="162" t="s">
        <v>233</v>
      </c>
      <c r="M62" s="163" t="s">
        <v>234</v>
      </c>
      <c r="N62" s="191"/>
      <c r="O62" s="161"/>
      <c r="P62" s="162" t="s">
        <v>235</v>
      </c>
      <c r="Q62" s="162" t="s">
        <v>236</v>
      </c>
      <c r="R62" s="162" t="s">
        <v>237</v>
      </c>
      <c r="S62" s="163" t="s">
        <v>238</v>
      </c>
      <c r="T62" s="157"/>
      <c r="U62" s="161"/>
      <c r="V62" s="162" t="s">
        <v>239</v>
      </c>
      <c r="W62" s="163" t="s">
        <v>240</v>
      </c>
      <c r="X62" s="157"/>
      <c r="Y62" s="161"/>
      <c r="Z62" s="164" t="s">
        <v>241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242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242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242</v>
      </c>
      <c r="V63" s="166">
        <v>9483.0300000000007</v>
      </c>
      <c r="W63" s="168">
        <v>9315.18</v>
      </c>
      <c r="X63" s="157"/>
      <c r="Y63" s="165" t="s">
        <v>242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243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243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243</v>
      </c>
      <c r="V64" s="171">
        <v>10331.672</v>
      </c>
      <c r="W64" s="172">
        <v>10504.382</v>
      </c>
      <c r="X64" s="157"/>
      <c r="Y64" s="170" t="s">
        <v>243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244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244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244</v>
      </c>
      <c r="V65" s="171">
        <v>10592.543</v>
      </c>
      <c r="W65" s="172">
        <v>10782.306</v>
      </c>
      <c r="X65" s="157"/>
      <c r="Y65" s="170" t="s">
        <v>244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245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245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245</v>
      </c>
      <c r="V66" s="171">
        <v>8341.134</v>
      </c>
      <c r="W66" s="172">
        <v>8006.2190000000001</v>
      </c>
      <c r="X66" s="157"/>
      <c r="Y66" s="170" t="s">
        <v>245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246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246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246</v>
      </c>
      <c r="V68" s="166">
        <v>8952.7620000000006</v>
      </c>
      <c r="W68" s="168">
        <v>9090.4519999999993</v>
      </c>
      <c r="X68" s="157"/>
      <c r="Y68" s="165" t="s">
        <v>246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219</v>
      </c>
      <c r="M70" s="157"/>
      <c r="N70" s="191"/>
      <c r="O70" s="156">
        <v>2010</v>
      </c>
      <c r="P70" s="1321" t="s">
        <v>220</v>
      </c>
      <c r="Q70" s="1321"/>
      <c r="R70" s="1321"/>
      <c r="S70" s="1321"/>
      <c r="T70" s="157"/>
      <c r="U70" s="156">
        <v>2010</v>
      </c>
      <c r="V70" s="1321" t="s">
        <v>221</v>
      </c>
      <c r="W70" s="1321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223</v>
      </c>
      <c r="C71" s="197" t="s">
        <v>224</v>
      </c>
      <c r="D71" s="197" t="s">
        <v>225</v>
      </c>
      <c r="E71" s="197" t="s">
        <v>226</v>
      </c>
      <c r="F71" s="197" t="s">
        <v>227</v>
      </c>
      <c r="G71" s="197" t="s">
        <v>228</v>
      </c>
      <c r="H71" s="197" t="s">
        <v>229</v>
      </c>
      <c r="I71" s="197" t="s">
        <v>230</v>
      </c>
      <c r="J71" s="197" t="s">
        <v>231</v>
      </c>
      <c r="K71" s="197" t="s">
        <v>232</v>
      </c>
      <c r="L71" s="197" t="s">
        <v>233</v>
      </c>
      <c r="M71" s="198" t="s">
        <v>234</v>
      </c>
      <c r="N71" s="191"/>
      <c r="O71" s="161"/>
      <c r="P71" s="162" t="s">
        <v>235</v>
      </c>
      <c r="Q71" s="162" t="s">
        <v>236</v>
      </c>
      <c r="R71" s="162" t="s">
        <v>237</v>
      </c>
      <c r="S71" s="163" t="s">
        <v>238</v>
      </c>
      <c r="T71" s="157"/>
      <c r="U71" s="161"/>
      <c r="V71" s="162" t="s">
        <v>239</v>
      </c>
      <c r="W71" s="163" t="s">
        <v>240</v>
      </c>
      <c r="X71" s="157"/>
      <c r="Y71" s="161"/>
      <c r="Z71" s="199" t="s">
        <v>241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242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242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242</v>
      </c>
      <c r="V72" s="166">
        <v>9007.6299999999992</v>
      </c>
      <c r="W72" s="168">
        <v>9136.4240000000009</v>
      </c>
      <c r="X72" s="157"/>
      <c r="Y72" s="165" t="s">
        <v>242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243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243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243</v>
      </c>
      <c r="V73" s="211">
        <v>9849.9439999999995</v>
      </c>
      <c r="W73" s="212">
        <v>10038.436</v>
      </c>
      <c r="X73" s="157"/>
      <c r="Y73" s="210" t="s">
        <v>243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244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244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244</v>
      </c>
      <c r="V74" s="171">
        <v>9861.3310000000001</v>
      </c>
      <c r="W74" s="172">
        <v>10131.093000000001</v>
      </c>
      <c r="X74" s="157"/>
      <c r="Y74" s="170" t="s">
        <v>244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245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245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245</v>
      </c>
      <c r="V75" s="171">
        <v>8759.7520000000004</v>
      </c>
      <c r="W75" s="172">
        <v>8270.3209999999999</v>
      </c>
      <c r="X75" s="157"/>
      <c r="Y75" s="170" t="s">
        <v>245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246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246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246</v>
      </c>
      <c r="V77" s="166">
        <v>8758.4639999999999</v>
      </c>
      <c r="W77" s="168">
        <v>8670.9570000000003</v>
      </c>
      <c r="X77" s="157"/>
      <c r="Y77" s="165" t="s">
        <v>246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219</v>
      </c>
      <c r="M79" s="157"/>
      <c r="N79" s="191"/>
      <c r="O79" s="156">
        <v>2011</v>
      </c>
      <c r="P79" s="1321" t="s">
        <v>220</v>
      </c>
      <c r="Q79" s="1321"/>
      <c r="R79" s="1321"/>
      <c r="S79" s="1321"/>
      <c r="T79" s="157"/>
      <c r="U79" s="156">
        <v>2011</v>
      </c>
      <c r="V79" s="1321" t="s">
        <v>221</v>
      </c>
      <c r="W79" s="1321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223</v>
      </c>
      <c r="C80" s="197" t="s">
        <v>224</v>
      </c>
      <c r="D80" s="197" t="s">
        <v>225</v>
      </c>
      <c r="E80" s="197" t="s">
        <v>226</v>
      </c>
      <c r="F80" s="197" t="s">
        <v>227</v>
      </c>
      <c r="G80" s="197" t="s">
        <v>228</v>
      </c>
      <c r="H80" s="197" t="s">
        <v>229</v>
      </c>
      <c r="I80" s="197" t="s">
        <v>230</v>
      </c>
      <c r="J80" s="197" t="s">
        <v>231</v>
      </c>
      <c r="K80" s="197" t="s">
        <v>232</v>
      </c>
      <c r="L80" s="197" t="s">
        <v>233</v>
      </c>
      <c r="M80" s="198" t="s">
        <v>234</v>
      </c>
      <c r="N80" s="191"/>
      <c r="O80" s="161"/>
      <c r="P80" s="162" t="s">
        <v>235</v>
      </c>
      <c r="Q80" s="162" t="s">
        <v>236</v>
      </c>
      <c r="R80" s="162" t="s">
        <v>237</v>
      </c>
      <c r="S80" s="163" t="s">
        <v>238</v>
      </c>
      <c r="T80" s="157"/>
      <c r="U80" s="161"/>
      <c r="V80" s="162" t="s">
        <v>239</v>
      </c>
      <c r="W80" s="163" t="s">
        <v>240</v>
      </c>
      <c r="X80" s="157"/>
      <c r="Y80" s="161"/>
      <c r="Z80" s="199" t="s">
        <v>241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242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242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242</v>
      </c>
      <c r="V81" s="166">
        <v>10704.59</v>
      </c>
      <c r="W81" s="168">
        <v>11926.72</v>
      </c>
      <c r="X81" s="157"/>
      <c r="Y81" s="170" t="s">
        <v>242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243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243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243</v>
      </c>
      <c r="V82" s="211">
        <v>11837.380999999999</v>
      </c>
      <c r="W82" s="212">
        <v>13238.317999999999</v>
      </c>
      <c r="X82" s="157"/>
      <c r="Y82" s="210" t="s">
        <v>243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244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244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244</v>
      </c>
      <c r="V83" s="171">
        <v>11883.707</v>
      </c>
      <c r="W83" s="172">
        <v>13553.108</v>
      </c>
      <c r="X83" s="157"/>
      <c r="Y83" s="170" t="s">
        <v>244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245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245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245</v>
      </c>
      <c r="V84" s="171">
        <v>9004.9380000000001</v>
      </c>
      <c r="W84" s="172">
        <v>10772.62</v>
      </c>
      <c r="X84" s="157"/>
      <c r="Y84" s="170" t="s">
        <v>245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246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246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246</v>
      </c>
      <c r="V86" s="166">
        <v>9905.3729999999996</v>
      </c>
      <c r="W86" s="168">
        <v>11356.097</v>
      </c>
      <c r="X86" s="157"/>
      <c r="Y86" s="165" t="s">
        <v>246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219</v>
      </c>
      <c r="M88" s="157"/>
      <c r="N88" s="191"/>
      <c r="O88" s="156">
        <v>2012</v>
      </c>
      <c r="P88" s="1321" t="s">
        <v>220</v>
      </c>
      <c r="Q88" s="1321"/>
      <c r="R88" s="1321"/>
      <c r="S88" s="1321"/>
      <c r="T88" s="157"/>
      <c r="U88" s="156">
        <v>2012</v>
      </c>
      <c r="V88" s="1321" t="s">
        <v>221</v>
      </c>
      <c r="W88" s="1321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223</v>
      </c>
      <c r="C89" s="197" t="s">
        <v>224</v>
      </c>
      <c r="D89" s="197" t="s">
        <v>225</v>
      </c>
      <c r="E89" s="197" t="s">
        <v>226</v>
      </c>
      <c r="F89" s="197" t="s">
        <v>227</v>
      </c>
      <c r="G89" s="197" t="s">
        <v>228</v>
      </c>
      <c r="H89" s="197" t="s">
        <v>229</v>
      </c>
      <c r="I89" s="197" t="s">
        <v>230</v>
      </c>
      <c r="J89" s="197" t="s">
        <v>231</v>
      </c>
      <c r="K89" s="197" t="s">
        <v>232</v>
      </c>
      <c r="L89" s="197" t="s">
        <v>233</v>
      </c>
      <c r="M89" s="198" t="s">
        <v>234</v>
      </c>
      <c r="N89" s="191"/>
      <c r="O89" s="161"/>
      <c r="P89" s="162" t="s">
        <v>235</v>
      </c>
      <c r="Q89" s="162" t="s">
        <v>236</v>
      </c>
      <c r="R89" s="162" t="s">
        <v>237</v>
      </c>
      <c r="S89" s="163" t="s">
        <v>238</v>
      </c>
      <c r="T89" s="157"/>
      <c r="U89" s="161"/>
      <c r="V89" s="162" t="s">
        <v>239</v>
      </c>
      <c r="W89" s="163" t="s">
        <v>240</v>
      </c>
      <c r="X89" s="157"/>
      <c r="Y89" s="161"/>
      <c r="Z89" s="199" t="s">
        <v>241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242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242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242</v>
      </c>
      <c r="V90" s="166">
        <v>12824.85</v>
      </c>
      <c r="W90" s="168">
        <v>12886.01</v>
      </c>
      <c r="X90" s="157"/>
      <c r="Y90" s="165" t="s">
        <v>242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243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243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243</v>
      </c>
      <c r="V91" s="238">
        <v>13675.227000000001</v>
      </c>
      <c r="W91" s="212">
        <v>13840.869000000001</v>
      </c>
      <c r="X91" s="157"/>
      <c r="Y91" s="210" t="s">
        <v>243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244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244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244</v>
      </c>
      <c r="V92" s="238">
        <v>13646.156999999999</v>
      </c>
      <c r="W92" s="172">
        <v>13847.771000000001</v>
      </c>
      <c r="X92" s="157"/>
      <c r="Y92" s="170" t="s">
        <v>244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245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245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245</v>
      </c>
      <c r="V93" s="238">
        <v>12162.141</v>
      </c>
      <c r="W93" s="172">
        <v>12452.91</v>
      </c>
      <c r="X93" s="157"/>
      <c r="Y93" s="170" t="s">
        <v>245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246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246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246</v>
      </c>
      <c r="V95" s="231">
        <v>12433.075000000001</v>
      </c>
      <c r="W95" s="168">
        <v>12739.434999999999</v>
      </c>
      <c r="X95" s="157"/>
      <c r="Y95" s="165" t="s">
        <v>246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219</v>
      </c>
      <c r="M97" s="157"/>
      <c r="N97" s="191"/>
      <c r="O97" s="156">
        <v>2013</v>
      </c>
      <c r="P97" s="1321" t="s">
        <v>220</v>
      </c>
      <c r="Q97" s="1321"/>
      <c r="R97" s="1321"/>
      <c r="S97" s="1321"/>
      <c r="T97" s="157"/>
      <c r="U97" s="156">
        <v>2013</v>
      </c>
      <c r="V97" s="1321" t="s">
        <v>221</v>
      </c>
      <c r="W97" s="1321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223</v>
      </c>
      <c r="C98" s="197" t="s">
        <v>224</v>
      </c>
      <c r="D98" s="197" t="s">
        <v>225</v>
      </c>
      <c r="E98" s="197" t="s">
        <v>226</v>
      </c>
      <c r="F98" s="197" t="s">
        <v>227</v>
      </c>
      <c r="G98" s="197" t="s">
        <v>228</v>
      </c>
      <c r="H98" s="197" t="s">
        <v>229</v>
      </c>
      <c r="I98" s="197" t="s">
        <v>230</v>
      </c>
      <c r="J98" s="197" t="s">
        <v>231</v>
      </c>
      <c r="K98" s="197" t="s">
        <v>232</v>
      </c>
      <c r="L98" s="197" t="s">
        <v>233</v>
      </c>
      <c r="M98" s="198" t="s">
        <v>234</v>
      </c>
      <c r="N98" s="191"/>
      <c r="O98" s="161"/>
      <c r="P98" s="162" t="s">
        <v>235</v>
      </c>
      <c r="Q98" s="162" t="s">
        <v>236</v>
      </c>
      <c r="R98" s="162" t="s">
        <v>237</v>
      </c>
      <c r="S98" s="163" t="s">
        <v>238</v>
      </c>
      <c r="T98" s="157"/>
      <c r="U98" s="161"/>
      <c r="V98" s="162" t="s">
        <v>239</v>
      </c>
      <c r="W98" s="163" t="s">
        <v>240</v>
      </c>
      <c r="X98" s="157"/>
      <c r="Y98" s="161"/>
      <c r="Z98" s="199" t="s">
        <v>241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242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242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242</v>
      </c>
      <c r="V99" s="166">
        <v>12519.4</v>
      </c>
      <c r="W99" s="168">
        <v>11874.81</v>
      </c>
      <c r="X99" s="157"/>
      <c r="Y99" s="165" t="s">
        <v>242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243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243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243</v>
      </c>
      <c r="V100" s="238">
        <v>13141.316999999999</v>
      </c>
      <c r="W100" s="212">
        <v>12617.878000000001</v>
      </c>
      <c r="X100" s="157"/>
      <c r="Y100" s="210" t="s">
        <v>243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244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244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244</v>
      </c>
      <c r="V101" s="238">
        <v>12963.39</v>
      </c>
      <c r="W101" s="172">
        <v>12543.721</v>
      </c>
      <c r="X101" s="157"/>
      <c r="Y101" s="170" t="s">
        <v>244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245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245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245</v>
      </c>
      <c r="V102" s="238">
        <v>12162.163</v>
      </c>
      <c r="W102" s="172">
        <v>12111.441000000001</v>
      </c>
      <c r="X102" s="157"/>
      <c r="Y102" s="170" t="s">
        <v>245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246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246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246</v>
      </c>
      <c r="V104" s="231">
        <v>12656.55</v>
      </c>
      <c r="W104" s="168">
        <v>12344.913</v>
      </c>
      <c r="X104" s="157"/>
      <c r="Y104" s="165" t="s">
        <v>246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219</v>
      </c>
      <c r="M106" s="157"/>
      <c r="N106" s="191"/>
      <c r="O106" s="156">
        <v>2014</v>
      </c>
      <c r="P106" s="1321" t="s">
        <v>220</v>
      </c>
      <c r="Q106" s="1321"/>
      <c r="R106" s="1321"/>
      <c r="S106" s="1321"/>
      <c r="T106" s="157"/>
      <c r="U106" s="156">
        <v>2014</v>
      </c>
      <c r="V106" s="1321" t="s">
        <v>221</v>
      </c>
      <c r="W106" s="1321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223</v>
      </c>
      <c r="C107" s="197" t="s">
        <v>224</v>
      </c>
      <c r="D107" s="197" t="s">
        <v>225</v>
      </c>
      <c r="E107" s="197" t="s">
        <v>226</v>
      </c>
      <c r="F107" s="197" t="s">
        <v>227</v>
      </c>
      <c r="G107" s="197" t="s">
        <v>228</v>
      </c>
      <c r="H107" s="197" t="s">
        <v>229</v>
      </c>
      <c r="I107" s="197" t="s">
        <v>230</v>
      </c>
      <c r="J107" s="197" t="s">
        <v>231</v>
      </c>
      <c r="K107" s="197" t="s">
        <v>232</v>
      </c>
      <c r="L107" s="197" t="s">
        <v>233</v>
      </c>
      <c r="M107" s="198" t="s">
        <v>234</v>
      </c>
      <c r="N107" s="191"/>
      <c r="O107" s="161"/>
      <c r="P107" s="197" t="s">
        <v>235</v>
      </c>
      <c r="Q107" s="197" t="s">
        <v>236</v>
      </c>
      <c r="R107" s="197" t="s">
        <v>237</v>
      </c>
      <c r="S107" s="198" t="s">
        <v>238</v>
      </c>
      <c r="T107" s="157"/>
      <c r="U107" s="161"/>
      <c r="V107" s="197" t="s">
        <v>239</v>
      </c>
      <c r="W107" s="198" t="s">
        <v>240</v>
      </c>
      <c r="X107" s="157"/>
      <c r="Y107" s="161"/>
      <c r="Z107" s="199" t="s">
        <v>241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242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242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242</v>
      </c>
      <c r="V108" s="251">
        <v>11877.05</v>
      </c>
      <c r="W108" s="252">
        <v>11362.68</v>
      </c>
      <c r="X108" s="157"/>
      <c r="Y108" s="210" t="s">
        <v>242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247</v>
      </c>
      <c r="B109" s="253" t="s">
        <v>248</v>
      </c>
      <c r="C109" s="253" t="s">
        <v>248</v>
      </c>
      <c r="D109" s="253" t="s">
        <v>248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247</v>
      </c>
      <c r="P109" s="255" t="s">
        <v>248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247</v>
      </c>
      <c r="V109" s="256">
        <v>12016.449000000001</v>
      </c>
      <c r="W109" s="182">
        <v>12162.674000000001</v>
      </c>
      <c r="X109" s="157"/>
      <c r="Y109" s="210" t="s">
        <v>247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243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243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243</v>
      </c>
      <c r="V110" s="213">
        <v>12546.42</v>
      </c>
      <c r="W110" s="183">
        <v>12420.191999999999</v>
      </c>
      <c r="X110" s="157"/>
      <c r="Y110" s="170" t="s">
        <v>243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244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244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244</v>
      </c>
      <c r="V111" s="213">
        <v>12469.76</v>
      </c>
      <c r="W111" s="183">
        <v>12374.039000000001</v>
      </c>
      <c r="X111" s="157"/>
      <c r="Y111" s="170" t="s">
        <v>244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245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245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245</v>
      </c>
      <c r="V112" s="213">
        <v>11552.25</v>
      </c>
      <c r="W112" s="183">
        <v>13147.343000000001</v>
      </c>
      <c r="X112" s="157"/>
      <c r="Y112" s="170" t="s">
        <v>245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246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246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246</v>
      </c>
      <c r="V114" s="216">
        <v>12480.138999999999</v>
      </c>
      <c r="W114" s="184">
        <v>12092.17</v>
      </c>
      <c r="X114" s="157"/>
      <c r="Y114" s="165" t="s">
        <v>246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219</v>
      </c>
      <c r="M116" s="157"/>
      <c r="N116" s="191"/>
      <c r="O116" s="156">
        <v>2015</v>
      </c>
      <c r="P116" s="1321" t="s">
        <v>220</v>
      </c>
      <c r="Q116" s="1321"/>
      <c r="R116" s="1321"/>
      <c r="S116" s="1321"/>
      <c r="T116" s="157"/>
      <c r="U116" s="156">
        <v>2015</v>
      </c>
      <c r="V116" s="1321" t="s">
        <v>221</v>
      </c>
      <c r="W116" s="1321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223</v>
      </c>
      <c r="C117" s="197" t="s">
        <v>224</v>
      </c>
      <c r="D117" s="197" t="s">
        <v>225</v>
      </c>
      <c r="E117" s="197" t="s">
        <v>226</v>
      </c>
      <c r="F117" s="197" t="s">
        <v>227</v>
      </c>
      <c r="G117" s="197" t="s">
        <v>228</v>
      </c>
      <c r="H117" s="197" t="s">
        <v>229</v>
      </c>
      <c r="I117" s="197" t="s">
        <v>230</v>
      </c>
      <c r="J117" s="197" t="s">
        <v>231</v>
      </c>
      <c r="K117" s="197" t="s">
        <v>232</v>
      </c>
      <c r="L117" s="197" t="s">
        <v>233</v>
      </c>
      <c r="M117" s="198" t="s">
        <v>234</v>
      </c>
      <c r="N117" s="191"/>
      <c r="O117" s="161"/>
      <c r="P117" s="197" t="s">
        <v>235</v>
      </c>
      <c r="Q117" s="197" t="s">
        <v>236</v>
      </c>
      <c r="R117" s="197" t="s">
        <v>237</v>
      </c>
      <c r="S117" s="198" t="s">
        <v>238</v>
      </c>
      <c r="T117" s="157"/>
      <c r="U117" s="161"/>
      <c r="V117" s="197" t="s">
        <v>239</v>
      </c>
      <c r="W117" s="198" t="s">
        <v>240</v>
      </c>
      <c r="X117" s="157"/>
      <c r="Y117" s="161"/>
      <c r="Z117" s="199" t="s">
        <v>241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242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242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242</v>
      </c>
      <c r="V118" s="251">
        <v>12208.73</v>
      </c>
      <c r="W118" s="252">
        <v>11820.63</v>
      </c>
      <c r="X118" s="157"/>
      <c r="Y118" s="176" t="s">
        <v>242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247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247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247</v>
      </c>
      <c r="V119" s="256">
        <v>12770.56</v>
      </c>
      <c r="W119" s="182">
        <v>12552.2</v>
      </c>
      <c r="X119" s="157"/>
      <c r="Y119" s="170" t="s">
        <v>247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243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243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243</v>
      </c>
      <c r="V120" s="213">
        <v>13059.42</v>
      </c>
      <c r="W120" s="183">
        <v>13072.8</v>
      </c>
      <c r="X120" s="157"/>
      <c r="Y120" s="170" t="s">
        <v>243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244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244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244</v>
      </c>
      <c r="V121" s="213">
        <v>12985.84</v>
      </c>
      <c r="W121" s="183">
        <v>12947.67</v>
      </c>
      <c r="X121" s="157"/>
      <c r="Y121" s="170" t="s">
        <v>244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245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245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245</v>
      </c>
      <c r="V122" s="213">
        <v>11684.29</v>
      </c>
      <c r="W122" s="183">
        <v>9920.9789999999994</v>
      </c>
      <c r="X122" s="157"/>
      <c r="Y122" s="170" t="s">
        <v>245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246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246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246</v>
      </c>
      <c r="V124" s="216">
        <v>12540.11</v>
      </c>
      <c r="W124" s="184">
        <v>12220.94</v>
      </c>
      <c r="X124" s="157"/>
      <c r="Y124" s="165" t="s">
        <v>246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219</v>
      </c>
      <c r="M126" s="157"/>
      <c r="N126" s="191"/>
      <c r="O126" s="156">
        <v>2016</v>
      </c>
      <c r="P126" s="1321" t="s">
        <v>220</v>
      </c>
      <c r="Q126" s="1321"/>
      <c r="R126" s="1321"/>
      <c r="S126" s="1321"/>
      <c r="T126" s="157"/>
      <c r="U126" s="156">
        <v>2016</v>
      </c>
      <c r="V126" s="1321" t="s">
        <v>221</v>
      </c>
      <c r="W126" s="1321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223</v>
      </c>
      <c r="C127" s="197" t="s">
        <v>224</v>
      </c>
      <c r="D127" s="197" t="s">
        <v>225</v>
      </c>
      <c r="E127" s="197" t="s">
        <v>226</v>
      </c>
      <c r="F127" s="197" t="s">
        <v>227</v>
      </c>
      <c r="G127" s="197" t="s">
        <v>228</v>
      </c>
      <c r="H127" s="197" t="s">
        <v>229</v>
      </c>
      <c r="I127" s="197" t="s">
        <v>230</v>
      </c>
      <c r="J127" s="197" t="s">
        <v>231</v>
      </c>
      <c r="K127" s="197" t="s">
        <v>232</v>
      </c>
      <c r="L127" s="197" t="s">
        <v>233</v>
      </c>
      <c r="M127" s="198" t="s">
        <v>234</v>
      </c>
      <c r="N127" s="191"/>
      <c r="O127" s="161"/>
      <c r="P127" s="197" t="s">
        <v>235</v>
      </c>
      <c r="Q127" s="197" t="s">
        <v>236</v>
      </c>
      <c r="R127" s="197" t="s">
        <v>237</v>
      </c>
      <c r="S127" s="198" t="s">
        <v>238</v>
      </c>
      <c r="T127" s="157"/>
      <c r="U127" s="161"/>
      <c r="V127" s="197" t="s">
        <v>239</v>
      </c>
      <c r="W127" s="198" t="s">
        <v>240</v>
      </c>
      <c r="X127" s="157"/>
      <c r="Y127" s="161"/>
      <c r="Z127" s="199" t="s">
        <v>241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242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242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242</v>
      </c>
      <c r="V128" s="251">
        <v>12190.71</v>
      </c>
      <c r="W128" s="252">
        <v>12225.751205460605</v>
      </c>
      <c r="X128" s="157"/>
      <c r="Y128" s="176" t="s">
        <v>242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247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247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247</v>
      </c>
      <c r="V129" s="256">
        <v>12782.87</v>
      </c>
      <c r="W129" s="182">
        <v>13455.603332892944</v>
      </c>
      <c r="X129" s="157"/>
      <c r="Y129" s="170" t="s">
        <v>247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243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243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243</v>
      </c>
      <c r="V130" s="213">
        <v>13186.21</v>
      </c>
      <c r="W130" s="183">
        <v>13445.611192040464</v>
      </c>
      <c r="X130" s="157"/>
      <c r="Y130" s="170" t="s">
        <v>243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244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244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244</v>
      </c>
      <c r="V131" s="213">
        <v>13137.29</v>
      </c>
      <c r="W131" s="183">
        <v>13542.675543275338</v>
      </c>
      <c r="X131" s="157"/>
      <c r="Y131" s="170" t="s">
        <v>244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245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245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245</v>
      </c>
      <c r="V132" s="259">
        <v>11419.4</v>
      </c>
      <c r="W132" s="183">
        <v>10860.788518518519</v>
      </c>
      <c r="X132" s="157"/>
      <c r="Y132" s="170" t="s">
        <v>245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246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246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246</v>
      </c>
      <c r="V134" s="216">
        <v>12380.72</v>
      </c>
      <c r="W134" s="184">
        <v>12466.373631178893</v>
      </c>
      <c r="X134" s="157"/>
      <c r="Y134" s="165" t="s">
        <v>246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219</v>
      </c>
      <c r="M136" s="157"/>
      <c r="N136" s="191"/>
      <c r="O136" s="156">
        <v>2017</v>
      </c>
      <c r="P136" s="1321" t="s">
        <v>220</v>
      </c>
      <c r="Q136" s="1321"/>
      <c r="R136" s="1321"/>
      <c r="S136" s="1321"/>
      <c r="T136" s="157"/>
      <c r="U136" s="156">
        <v>2017</v>
      </c>
      <c r="V136" s="1321" t="s">
        <v>221</v>
      </c>
      <c r="W136" s="1321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223</v>
      </c>
      <c r="C137" s="197" t="s">
        <v>224</v>
      </c>
      <c r="D137" s="197" t="s">
        <v>225</v>
      </c>
      <c r="E137" s="197" t="s">
        <v>226</v>
      </c>
      <c r="F137" s="197" t="s">
        <v>227</v>
      </c>
      <c r="G137" s="197" t="s">
        <v>228</v>
      </c>
      <c r="H137" s="197" t="s">
        <v>229</v>
      </c>
      <c r="I137" s="197" t="s">
        <v>230</v>
      </c>
      <c r="J137" s="197" t="s">
        <v>231</v>
      </c>
      <c r="K137" s="197" t="s">
        <v>232</v>
      </c>
      <c r="L137" s="197" t="s">
        <v>233</v>
      </c>
      <c r="M137" s="198" t="s">
        <v>234</v>
      </c>
      <c r="N137" s="191"/>
      <c r="O137" s="161"/>
      <c r="P137" s="197" t="s">
        <v>235</v>
      </c>
      <c r="Q137" s="197" t="s">
        <v>236</v>
      </c>
      <c r="R137" s="197" t="s">
        <v>237</v>
      </c>
      <c r="S137" s="198" t="s">
        <v>238</v>
      </c>
      <c r="T137" s="157"/>
      <c r="U137" s="161"/>
      <c r="V137" s="197" t="s">
        <v>239</v>
      </c>
      <c r="W137" s="198" t="s">
        <v>240</v>
      </c>
      <c r="X137" s="157"/>
      <c r="Y137" s="161"/>
      <c r="Z137" s="199" t="s">
        <v>241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242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242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242</v>
      </c>
      <c r="V138" s="203">
        <v>12682.785318126484</v>
      </c>
      <c r="W138" s="203">
        <v>13087.097030796682</v>
      </c>
      <c r="X138" s="157"/>
      <c r="Y138" s="176" t="s">
        <v>242</v>
      </c>
      <c r="Z138" s="203">
        <v>12883.037993972786</v>
      </c>
      <c r="AA138" s="227"/>
      <c r="AC138"/>
      <c r="AD138"/>
    </row>
    <row r="139" spans="1:37" ht="13.5">
      <c r="A139" s="271" t="s">
        <v>247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247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247</v>
      </c>
      <c r="V139" s="256">
        <v>12694.4564476386</v>
      </c>
      <c r="W139" s="182">
        <v>13339.243151482651</v>
      </c>
      <c r="X139" s="157"/>
      <c r="Y139" s="170" t="s">
        <v>247</v>
      </c>
      <c r="Z139" s="257">
        <v>13128.627909400457</v>
      </c>
      <c r="AA139" s="287"/>
      <c r="AC139"/>
      <c r="AD139"/>
    </row>
    <row r="140" spans="1:37">
      <c r="A140" s="213" t="s">
        <v>243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243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243</v>
      </c>
      <c r="V140" s="213">
        <v>13478.621281095424</v>
      </c>
      <c r="W140" s="183">
        <v>14036.005608185502</v>
      </c>
      <c r="X140" s="157"/>
      <c r="Y140" s="170" t="s">
        <v>243</v>
      </c>
      <c r="Z140" s="260">
        <v>13752.414156674904</v>
      </c>
      <c r="AA140" s="178"/>
      <c r="AC140"/>
      <c r="AD140"/>
    </row>
    <row r="141" spans="1:37">
      <c r="A141" s="213" t="s">
        <v>244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244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244</v>
      </c>
      <c r="V141" s="213">
        <v>13376.38577862732</v>
      </c>
      <c r="W141" s="183">
        <v>13835.644931031207</v>
      </c>
      <c r="X141" s="157"/>
      <c r="Y141" s="170" t="s">
        <v>244</v>
      </c>
      <c r="Z141" s="260">
        <v>13580.19772767119</v>
      </c>
      <c r="AA141" s="178"/>
      <c r="AC141"/>
      <c r="AD141"/>
    </row>
    <row r="142" spans="1:37">
      <c r="A142" s="213" t="s">
        <v>245</v>
      </c>
      <c r="B142" s="214">
        <v>14796</v>
      </c>
      <c r="C142" s="681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245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245</v>
      </c>
      <c r="V142" s="259">
        <v>13456.187110187107</v>
      </c>
      <c r="W142" s="183">
        <v>12369.75</v>
      </c>
      <c r="X142" s="157"/>
      <c r="Y142" s="170" t="s">
        <v>245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246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246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246</v>
      </c>
      <c r="V144" s="216">
        <v>12856.615762096459</v>
      </c>
      <c r="W144" s="184">
        <v>13140.932318799365</v>
      </c>
      <c r="X144" s="157"/>
      <c r="Y144" s="165" t="s">
        <v>246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22"/>
      <c r="AD145" s="1022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219</v>
      </c>
      <c r="M146" s="157"/>
      <c r="N146" s="191"/>
      <c r="O146" s="156">
        <v>2018</v>
      </c>
      <c r="P146" s="1321" t="s">
        <v>220</v>
      </c>
      <c r="Q146" s="1321"/>
      <c r="R146" s="1321"/>
      <c r="S146" s="1321"/>
      <c r="T146" s="157"/>
      <c r="U146" s="156">
        <v>2018</v>
      </c>
      <c r="V146" s="1321" t="s">
        <v>221</v>
      </c>
      <c r="W146" s="1321"/>
      <c r="X146" s="157"/>
      <c r="Y146" s="243">
        <v>2018</v>
      </c>
      <c r="Z146" s="157"/>
      <c r="AA146" s="178"/>
      <c r="AB146"/>
      <c r="AC146" s="1022"/>
      <c r="AD146" s="1022"/>
      <c r="AE146"/>
    </row>
    <row r="147" spans="1:34" ht="14.25" thickBot="1">
      <c r="A147" s="196"/>
      <c r="B147" s="197" t="s">
        <v>223</v>
      </c>
      <c r="C147" s="197" t="s">
        <v>224</v>
      </c>
      <c r="D147" s="197" t="s">
        <v>225</v>
      </c>
      <c r="E147" s="197" t="s">
        <v>226</v>
      </c>
      <c r="F147" s="197" t="s">
        <v>227</v>
      </c>
      <c r="G147" s="197" t="s">
        <v>228</v>
      </c>
      <c r="H147" s="197" t="s">
        <v>229</v>
      </c>
      <c r="I147" s="197" t="s">
        <v>230</v>
      </c>
      <c r="J147" s="197" t="s">
        <v>231</v>
      </c>
      <c r="K147" s="197" t="s">
        <v>232</v>
      </c>
      <c r="L147" s="197" t="s">
        <v>233</v>
      </c>
      <c r="M147" s="198" t="s">
        <v>234</v>
      </c>
      <c r="N147" s="191"/>
      <c r="O147" s="161"/>
      <c r="P147" s="197" t="s">
        <v>235</v>
      </c>
      <c r="Q147" s="197" t="s">
        <v>236</v>
      </c>
      <c r="R147" s="197" t="s">
        <v>237</v>
      </c>
      <c r="S147" s="198" t="s">
        <v>238</v>
      </c>
      <c r="T147" s="157"/>
      <c r="U147" s="161"/>
      <c r="V147" s="197" t="s">
        <v>239</v>
      </c>
      <c r="W147" s="198" t="s">
        <v>240</v>
      </c>
      <c r="X147" s="157"/>
      <c r="Y147" s="161"/>
      <c r="Z147" s="199" t="s">
        <v>241</v>
      </c>
      <c r="AA147" s="178"/>
      <c r="AB147"/>
      <c r="AC147"/>
      <c r="AD147"/>
      <c r="AE147"/>
    </row>
    <row r="148" spans="1:34" ht="13.5" thickBot="1">
      <c r="A148" s="268" t="s">
        <v>242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242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242</v>
      </c>
      <c r="V148" s="233">
        <v>13505.006881893625</v>
      </c>
      <c r="W148" s="233">
        <v>13206.686872453876</v>
      </c>
      <c r="X148" s="157"/>
      <c r="Y148" s="176" t="s">
        <v>242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247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247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247</v>
      </c>
      <c r="V149" s="256">
        <v>13556.472345003305</v>
      </c>
      <c r="W149" s="182">
        <v>13517.726768060838</v>
      </c>
      <c r="X149" s="157"/>
      <c r="Y149" s="170" t="s">
        <v>247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243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243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243</v>
      </c>
      <c r="V150" s="213">
        <v>14235.11583391866</v>
      </c>
      <c r="W150" s="183">
        <v>14171.551629923279</v>
      </c>
      <c r="X150" s="157"/>
      <c r="Y150" s="170" t="s">
        <v>243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244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244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244</v>
      </c>
      <c r="V151" s="213">
        <v>14119.018042711721</v>
      </c>
      <c r="W151" s="183">
        <v>14047.270979881589</v>
      </c>
      <c r="X151" s="157"/>
      <c r="Y151" s="170" t="s">
        <v>244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245</v>
      </c>
      <c r="B152" s="214"/>
      <c r="C152" s="681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245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245</v>
      </c>
      <c r="V152" s="259">
        <v>12250.266373056995</v>
      </c>
      <c r="W152" s="183">
        <v>11657.500968586388</v>
      </c>
      <c r="X152" s="157"/>
      <c r="Y152" s="170" t="s">
        <v>245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246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246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246</v>
      </c>
      <c r="V154" s="216">
        <v>13537.266183576934</v>
      </c>
      <c r="W154" s="184">
        <v>13481.254286659221</v>
      </c>
      <c r="X154" s="157"/>
      <c r="Y154" s="165" t="s">
        <v>246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 s="178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219</v>
      </c>
      <c r="M156" s="157"/>
      <c r="N156" s="191"/>
      <c r="O156" s="156">
        <v>2019</v>
      </c>
      <c r="P156" s="1321" t="s">
        <v>220</v>
      </c>
      <c r="Q156" s="1321"/>
      <c r="R156" s="1321"/>
      <c r="S156" s="1321"/>
      <c r="T156" s="157"/>
      <c r="U156" s="156">
        <v>2019</v>
      </c>
      <c r="V156" s="1321" t="s">
        <v>221</v>
      </c>
      <c r="W156" s="1321"/>
      <c r="X156" s="157"/>
      <c r="Y156" s="243">
        <v>2019</v>
      </c>
      <c r="Z156" s="157"/>
      <c r="AA156" s="178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223</v>
      </c>
      <c r="C157" s="197" t="s">
        <v>224</v>
      </c>
      <c r="D157" s="197" t="s">
        <v>225</v>
      </c>
      <c r="E157" s="197" t="s">
        <v>226</v>
      </c>
      <c r="F157" s="197" t="s">
        <v>227</v>
      </c>
      <c r="G157" s="197" t="s">
        <v>228</v>
      </c>
      <c r="H157" s="197" t="s">
        <v>229</v>
      </c>
      <c r="I157" s="197" t="s">
        <v>230</v>
      </c>
      <c r="J157" s="197" t="s">
        <v>231</v>
      </c>
      <c r="K157" s="197" t="s">
        <v>232</v>
      </c>
      <c r="L157" s="197" t="s">
        <v>233</v>
      </c>
      <c r="M157" s="198" t="s">
        <v>234</v>
      </c>
      <c r="N157" s="191"/>
      <c r="O157" s="161"/>
      <c r="P157" s="197" t="s">
        <v>235</v>
      </c>
      <c r="Q157" s="197" t="s">
        <v>236</v>
      </c>
      <c r="R157" s="197" t="s">
        <v>237</v>
      </c>
      <c r="S157" s="198" t="s">
        <v>238</v>
      </c>
      <c r="T157" s="157"/>
      <c r="U157" s="161"/>
      <c r="V157" s="197" t="s">
        <v>239</v>
      </c>
      <c r="W157" s="198" t="s">
        <v>240</v>
      </c>
      <c r="X157" s="157"/>
      <c r="Y157" s="161"/>
      <c r="Z157" s="199" t="s">
        <v>241</v>
      </c>
      <c r="AA157" s="178"/>
      <c r="AB157"/>
      <c r="AC157"/>
      <c r="AD157"/>
      <c r="AE157"/>
      <c r="AF157"/>
      <c r="AG157"/>
      <c r="AH157"/>
    </row>
    <row r="158" spans="1:34" ht="13.5" thickBot="1">
      <c r="A158" s="268" t="s">
        <v>242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/>
      <c r="G158" s="203"/>
      <c r="H158" s="203"/>
      <c r="I158" s="203"/>
      <c r="J158" s="223"/>
      <c r="K158" s="203"/>
      <c r="L158" s="203"/>
      <c r="M158" s="204"/>
      <c r="N158" s="191"/>
      <c r="O158" s="176" t="s">
        <v>242</v>
      </c>
      <c r="P158" s="233">
        <v>12598.899991992648</v>
      </c>
      <c r="Q158" s="203"/>
      <c r="R158" s="203"/>
      <c r="S158" s="252"/>
      <c r="T158" s="157"/>
      <c r="U158" s="176" t="s">
        <v>242</v>
      </c>
      <c r="V158" s="233"/>
      <c r="W158" s="252"/>
      <c r="X158" s="157"/>
      <c r="Y158" s="176" t="s">
        <v>242</v>
      </c>
      <c r="Z158" s="169"/>
      <c r="AA158" s="178"/>
      <c r="AB158"/>
      <c r="AC158"/>
      <c r="AD158"/>
      <c r="AE158"/>
      <c r="AF158"/>
      <c r="AG158"/>
      <c r="AH158"/>
    </row>
    <row r="159" spans="1:34">
      <c r="A159" s="271" t="s">
        <v>247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/>
      <c r="G159" s="226"/>
      <c r="H159" s="226"/>
      <c r="I159" s="226"/>
      <c r="J159" s="274"/>
      <c r="K159" s="226"/>
      <c r="L159" s="226"/>
      <c r="M159" s="182"/>
      <c r="N159" s="191"/>
      <c r="O159" s="170" t="s">
        <v>247</v>
      </c>
      <c r="P159" s="276">
        <v>12584.9079795629</v>
      </c>
      <c r="Q159" s="226"/>
      <c r="R159" s="226"/>
      <c r="S159" s="182"/>
      <c r="T159" s="157"/>
      <c r="U159" s="170" t="s">
        <v>247</v>
      </c>
      <c r="V159" s="256"/>
      <c r="W159" s="182"/>
      <c r="X159" s="157"/>
      <c r="Y159" s="170" t="s">
        <v>247</v>
      </c>
      <c r="Z159" s="257"/>
      <c r="AA159" s="178"/>
      <c r="AB159"/>
      <c r="AC159"/>
      <c r="AD159"/>
      <c r="AE159"/>
      <c r="AF159"/>
      <c r="AG159"/>
      <c r="AH159"/>
    </row>
    <row r="160" spans="1:34">
      <c r="A160" s="213" t="s">
        <v>243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/>
      <c r="G160" s="214"/>
      <c r="H160" s="214"/>
      <c r="I160" s="214"/>
      <c r="J160" s="214"/>
      <c r="K160" s="214"/>
      <c r="L160" s="214"/>
      <c r="M160" s="183"/>
      <c r="N160" s="191"/>
      <c r="O160" s="170" t="s">
        <v>243</v>
      </c>
      <c r="P160" s="259">
        <v>13365.473623968906</v>
      </c>
      <c r="Q160" s="214"/>
      <c r="R160" s="214"/>
      <c r="S160" s="183"/>
      <c r="T160" s="157"/>
      <c r="U160" s="170" t="s">
        <v>243</v>
      </c>
      <c r="V160" s="213"/>
      <c r="W160" s="183"/>
      <c r="X160" s="157"/>
      <c r="Y160" s="170" t="s">
        <v>243</v>
      </c>
      <c r="Z160" s="260"/>
      <c r="AA160" s="178"/>
      <c r="AB160"/>
      <c r="AC160"/>
      <c r="AD160"/>
      <c r="AE160"/>
      <c r="AF160"/>
      <c r="AG160"/>
      <c r="AH160"/>
    </row>
    <row r="161" spans="1:34">
      <c r="A161" s="213" t="s">
        <v>244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/>
      <c r="G161" s="214"/>
      <c r="H161" s="214"/>
      <c r="I161" s="214"/>
      <c r="J161" s="214"/>
      <c r="K161" s="214"/>
      <c r="L161" s="214"/>
      <c r="M161" s="183"/>
      <c r="N161" s="191"/>
      <c r="O161" s="170" t="s">
        <v>244</v>
      </c>
      <c r="P161" s="259">
        <v>13188.197147760482</v>
      </c>
      <c r="Q161" s="214"/>
      <c r="R161" s="214"/>
      <c r="S161" s="183"/>
      <c r="T161" s="157"/>
      <c r="U161" s="170" t="s">
        <v>244</v>
      </c>
      <c r="V161" s="213"/>
      <c r="W161" s="183"/>
      <c r="X161" s="157"/>
      <c r="Y161" s="170" t="s">
        <v>244</v>
      </c>
      <c r="Z161" s="260"/>
      <c r="AA161" s="178"/>
      <c r="AB161"/>
      <c r="AC161"/>
      <c r="AD161"/>
      <c r="AE161"/>
      <c r="AF161"/>
      <c r="AG161"/>
      <c r="AH161"/>
    </row>
    <row r="162" spans="1:34">
      <c r="A162" s="213" t="s">
        <v>245</v>
      </c>
      <c r="B162" s="214"/>
      <c r="C162" s="681"/>
      <c r="D162" s="214"/>
      <c r="E162" s="214"/>
      <c r="F162" s="214"/>
      <c r="G162" s="214"/>
      <c r="H162" s="214"/>
      <c r="I162" s="214"/>
      <c r="J162" s="214"/>
      <c r="K162" s="214"/>
      <c r="L162" s="214"/>
      <c r="M162" s="183"/>
      <c r="N162" s="191"/>
      <c r="O162" s="170" t="s">
        <v>245</v>
      </c>
      <c r="P162" s="259">
        <v>13064.125629609642</v>
      </c>
      <c r="Q162" s="214"/>
      <c r="R162" s="214"/>
      <c r="S162" s="183"/>
      <c r="T162" s="157"/>
      <c r="U162" s="170" t="s">
        <v>245</v>
      </c>
      <c r="V162" s="259"/>
      <c r="W162" s="183"/>
      <c r="X162" s="157"/>
      <c r="Y162" s="170" t="s">
        <v>245</v>
      </c>
      <c r="Z162" s="260"/>
      <c r="AA162" s="178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/>
      <c r="G163" s="214"/>
      <c r="H163" s="214"/>
      <c r="I163" s="214"/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/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 s="178"/>
      <c r="AB163"/>
      <c r="AC163"/>
      <c r="AD163"/>
      <c r="AE163"/>
      <c r="AF163"/>
      <c r="AG163"/>
      <c r="AH163"/>
    </row>
    <row r="164" spans="1:34" ht="13.5" thickBot="1">
      <c r="A164" s="216" t="s">
        <v>246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/>
      <c r="G164" s="217"/>
      <c r="H164" s="217"/>
      <c r="I164" s="217"/>
      <c r="J164" s="214"/>
      <c r="K164" s="214"/>
      <c r="L164" s="217"/>
      <c r="M164" s="184"/>
      <c r="N164" s="191"/>
      <c r="O164" s="165" t="s">
        <v>246</v>
      </c>
      <c r="P164" s="261">
        <v>13149.837234423143</v>
      </c>
      <c r="Q164" s="217"/>
      <c r="R164" s="217"/>
      <c r="S164" s="184"/>
      <c r="T164" s="157"/>
      <c r="U164" s="165" t="s">
        <v>246</v>
      </c>
      <c r="V164" s="216"/>
      <c r="W164" s="184"/>
      <c r="X164" s="157"/>
      <c r="Y164" s="165" t="s">
        <v>246</v>
      </c>
      <c r="Z164" s="262"/>
      <c r="AA164" s="178"/>
      <c r="AB164"/>
      <c r="AC164"/>
      <c r="AD164"/>
      <c r="AE164"/>
      <c r="AF164"/>
      <c r="AG164"/>
      <c r="AH164"/>
    </row>
    <row r="165" spans="1:34">
      <c r="AA165" s="178"/>
      <c r="AB165"/>
      <c r="AC165"/>
      <c r="AD165"/>
      <c r="AE165"/>
      <c r="AF165"/>
      <c r="AG165"/>
      <c r="AH165"/>
    </row>
    <row r="166" spans="1:34" ht="13.5">
      <c r="AA166" s="287"/>
      <c r="AB166"/>
      <c r="AC166"/>
      <c r="AD166"/>
      <c r="AE166"/>
      <c r="AF166"/>
      <c r="AG166"/>
      <c r="AH166"/>
    </row>
    <row r="167" spans="1:34" ht="22.5">
      <c r="A167" s="277" t="s">
        <v>249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250</v>
      </c>
      <c r="S168" s="279"/>
      <c r="T168" s="279"/>
      <c r="U168" s="279"/>
      <c r="V168" s="279"/>
      <c r="W168" s="283" t="s">
        <v>250</v>
      </c>
      <c r="X168" s="279"/>
      <c r="Y168" s="279"/>
      <c r="Z168" s="283" t="s">
        <v>250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250</v>
      </c>
      <c r="N169" s="285"/>
      <c r="O169" s="284">
        <v>2003</v>
      </c>
      <c r="P169" s="286" t="s">
        <v>220</v>
      </c>
      <c r="Q169" s="286"/>
      <c r="R169" s="286"/>
      <c r="S169" s="286"/>
      <c r="T169" s="278"/>
      <c r="U169" s="284">
        <v>2003</v>
      </c>
      <c r="V169" s="286" t="s">
        <v>221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223</v>
      </c>
      <c r="C170" s="289" t="s">
        <v>224</v>
      </c>
      <c r="D170" s="289" t="s">
        <v>225</v>
      </c>
      <c r="E170" s="289" t="s">
        <v>226</v>
      </c>
      <c r="F170" s="289" t="s">
        <v>227</v>
      </c>
      <c r="G170" s="289" t="s">
        <v>228</v>
      </c>
      <c r="H170" s="289" t="s">
        <v>229</v>
      </c>
      <c r="I170" s="289" t="s">
        <v>230</v>
      </c>
      <c r="J170" s="289" t="s">
        <v>231</v>
      </c>
      <c r="K170" s="289" t="s">
        <v>232</v>
      </c>
      <c r="L170" s="289" t="s">
        <v>233</v>
      </c>
      <c r="M170" s="290" t="s">
        <v>234</v>
      </c>
      <c r="N170" s="285"/>
      <c r="O170" s="291"/>
      <c r="P170" s="292" t="s">
        <v>235</v>
      </c>
      <c r="Q170" s="292" t="s">
        <v>236</v>
      </c>
      <c r="R170" s="292" t="s">
        <v>237</v>
      </c>
      <c r="S170" s="293" t="s">
        <v>238</v>
      </c>
      <c r="T170" s="278"/>
      <c r="U170" s="291"/>
      <c r="V170" s="292" t="s">
        <v>239</v>
      </c>
      <c r="W170" s="293" t="s">
        <v>240</v>
      </c>
      <c r="X170" s="278"/>
      <c r="Y170" s="291"/>
      <c r="Z170" s="294" t="s">
        <v>241</v>
      </c>
      <c r="AB170" s="160"/>
      <c r="AC170" s="160"/>
    </row>
    <row r="171" spans="1:34" ht="15.75" thickBot="1">
      <c r="A171" s="295" t="s">
        <v>242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242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242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242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243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243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243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243</v>
      </c>
      <c r="Z172" s="300">
        <f t="shared" si="3"/>
        <v>6.1599686274509802</v>
      </c>
      <c r="AB172" s="160"/>
      <c r="AC172" s="160"/>
    </row>
    <row r="173" spans="1:34" ht="15">
      <c r="A173" s="298" t="s">
        <v>244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244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244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244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245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245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245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245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246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246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246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246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250</v>
      </c>
      <c r="N178" s="285"/>
      <c r="O178" s="284">
        <v>2004</v>
      </c>
      <c r="P178" s="286" t="s">
        <v>220</v>
      </c>
      <c r="Q178" s="286"/>
      <c r="R178" s="286"/>
      <c r="S178" s="286"/>
      <c r="T178" s="278"/>
      <c r="U178" s="284">
        <v>2004</v>
      </c>
      <c r="V178" s="286" t="s">
        <v>221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223</v>
      </c>
      <c r="C179" s="292" t="s">
        <v>224</v>
      </c>
      <c r="D179" s="292" t="s">
        <v>225</v>
      </c>
      <c r="E179" s="292" t="s">
        <v>226</v>
      </c>
      <c r="F179" s="292" t="s">
        <v>227</v>
      </c>
      <c r="G179" s="292" t="s">
        <v>228</v>
      </c>
      <c r="H179" s="292" t="s">
        <v>229</v>
      </c>
      <c r="I179" s="292" t="s">
        <v>230</v>
      </c>
      <c r="J179" s="292" t="s">
        <v>231</v>
      </c>
      <c r="K179" s="292" t="s">
        <v>232</v>
      </c>
      <c r="L179" s="292" t="s">
        <v>233</v>
      </c>
      <c r="M179" s="293" t="s">
        <v>234</v>
      </c>
      <c r="N179" s="285"/>
      <c r="O179" s="291"/>
      <c r="P179" s="292" t="s">
        <v>235</v>
      </c>
      <c r="Q179" s="292" t="s">
        <v>236</v>
      </c>
      <c r="R179" s="292" t="s">
        <v>237</v>
      </c>
      <c r="S179" s="293" t="s">
        <v>238</v>
      </c>
      <c r="T179" s="278"/>
      <c r="U179" s="291"/>
      <c r="V179" s="292" t="s">
        <v>239</v>
      </c>
      <c r="W179" s="293" t="s">
        <v>240</v>
      </c>
      <c r="X179" s="278"/>
      <c r="Y179" s="291"/>
      <c r="Z179" s="294" t="s">
        <v>241</v>
      </c>
      <c r="AA179" s="308"/>
      <c r="AB179" s="310"/>
      <c r="AD179" s="311"/>
    </row>
    <row r="180" spans="1:30" ht="15" thickBot="1">
      <c r="A180" s="304" t="s">
        <v>242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242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242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242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243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243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243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243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244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244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244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244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245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245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245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245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246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246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246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246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250</v>
      </c>
      <c r="N187" s="278"/>
      <c r="O187" s="284">
        <v>2005</v>
      </c>
      <c r="P187" s="286" t="s">
        <v>220</v>
      </c>
      <c r="Q187" s="286"/>
      <c r="R187" s="286"/>
      <c r="S187" s="286"/>
      <c r="T187" s="278"/>
      <c r="U187" s="284">
        <v>2005</v>
      </c>
      <c r="V187" s="286" t="s">
        <v>221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223</v>
      </c>
      <c r="C188" s="292" t="s">
        <v>224</v>
      </c>
      <c r="D188" s="292" t="s">
        <v>225</v>
      </c>
      <c r="E188" s="292" t="s">
        <v>226</v>
      </c>
      <c r="F188" s="292" t="s">
        <v>227</v>
      </c>
      <c r="G188" s="292" t="s">
        <v>228</v>
      </c>
      <c r="H188" s="292" t="s">
        <v>229</v>
      </c>
      <c r="I188" s="292" t="s">
        <v>230</v>
      </c>
      <c r="J188" s="292" t="s">
        <v>231</v>
      </c>
      <c r="K188" s="292" t="s">
        <v>232</v>
      </c>
      <c r="L188" s="292" t="s">
        <v>233</v>
      </c>
      <c r="M188" s="293" t="s">
        <v>234</v>
      </c>
      <c r="N188" s="285"/>
      <c r="O188" s="291"/>
      <c r="P188" s="292" t="s">
        <v>235</v>
      </c>
      <c r="Q188" s="292" t="s">
        <v>236</v>
      </c>
      <c r="R188" s="292" t="s">
        <v>237</v>
      </c>
      <c r="S188" s="293" t="s">
        <v>238</v>
      </c>
      <c r="T188" s="278"/>
      <c r="U188" s="291"/>
      <c r="V188" s="292" t="s">
        <v>239</v>
      </c>
      <c r="W188" s="293" t="s">
        <v>240</v>
      </c>
      <c r="X188" s="278"/>
      <c r="Y188" s="291"/>
      <c r="Z188" s="309" t="s">
        <v>241</v>
      </c>
      <c r="AA188" s="178"/>
      <c r="AB188" s="219"/>
    </row>
    <row r="189" spans="1:30" ht="13.5" thickBot="1">
      <c r="A189" s="304" t="s">
        <v>242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242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242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242</v>
      </c>
      <c r="Z189" s="297">
        <f t="shared" ref="Z189:Z194" si="21">(Z27/1000)/1.02</f>
        <v>7.970088235294118</v>
      </c>
      <c r="AA189" s="178"/>
    </row>
    <row r="190" spans="1:30">
      <c r="A190" s="304" t="s">
        <v>243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243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243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243</v>
      </c>
      <c r="Z190" s="302">
        <f t="shared" si="21"/>
        <v>8.756023529411765</v>
      </c>
      <c r="AA190" s="178"/>
    </row>
    <row r="191" spans="1:30">
      <c r="A191" s="298" t="s">
        <v>244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244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244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244</v>
      </c>
      <c r="Z191" s="302">
        <f t="shared" si="21"/>
        <v>8.6388647058823516</v>
      </c>
      <c r="AA191" s="178"/>
    </row>
    <row r="192" spans="1:30">
      <c r="A192" s="298" t="s">
        <v>245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245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245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245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246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246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246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246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250</v>
      </c>
      <c r="N196" s="285"/>
      <c r="O196" s="284">
        <v>2006</v>
      </c>
      <c r="P196" s="286" t="s">
        <v>220</v>
      </c>
      <c r="Q196" s="286"/>
      <c r="R196" s="286"/>
      <c r="S196" s="286"/>
      <c r="T196" s="278"/>
      <c r="U196" s="284">
        <v>2006</v>
      </c>
      <c r="V196" s="286" t="s">
        <v>221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223</v>
      </c>
      <c r="C197" s="292" t="s">
        <v>224</v>
      </c>
      <c r="D197" s="292" t="s">
        <v>225</v>
      </c>
      <c r="E197" s="292" t="s">
        <v>226</v>
      </c>
      <c r="F197" s="292" t="s">
        <v>227</v>
      </c>
      <c r="G197" s="292" t="s">
        <v>228</v>
      </c>
      <c r="H197" s="292" t="s">
        <v>229</v>
      </c>
      <c r="I197" s="292" t="s">
        <v>230</v>
      </c>
      <c r="J197" s="292" t="s">
        <v>231</v>
      </c>
      <c r="K197" s="292" t="s">
        <v>232</v>
      </c>
      <c r="L197" s="292" t="s">
        <v>233</v>
      </c>
      <c r="M197" s="293" t="s">
        <v>234</v>
      </c>
      <c r="N197" s="285"/>
      <c r="O197" s="291"/>
      <c r="P197" s="292" t="s">
        <v>235</v>
      </c>
      <c r="Q197" s="292" t="s">
        <v>236</v>
      </c>
      <c r="R197" s="292" t="s">
        <v>237</v>
      </c>
      <c r="S197" s="293" t="s">
        <v>238</v>
      </c>
      <c r="T197" s="278"/>
      <c r="U197" s="291"/>
      <c r="V197" s="292" t="s">
        <v>239</v>
      </c>
      <c r="W197" s="293" t="s">
        <v>240</v>
      </c>
      <c r="X197" s="278"/>
      <c r="Y197" s="291"/>
      <c r="Z197" s="309" t="s">
        <v>241</v>
      </c>
    </row>
    <row r="198" spans="1:27" ht="12.75" customHeight="1" thickBot="1">
      <c r="A198" s="304" t="s">
        <v>242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242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242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242</v>
      </c>
      <c r="Z198" s="297">
        <f t="shared" ref="Z198:Z203" si="30">(Z36/1000)/1.02</f>
        <v>8.1538588235294114</v>
      </c>
    </row>
    <row r="199" spans="1:27" ht="13.5" customHeight="1">
      <c r="A199" s="304" t="s">
        <v>243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243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243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243</v>
      </c>
      <c r="Z199" s="302">
        <f t="shared" si="30"/>
        <v>9.182716666666666</v>
      </c>
    </row>
    <row r="200" spans="1:27" ht="12.75" customHeight="1">
      <c r="A200" s="298" t="s">
        <v>244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244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244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244</v>
      </c>
      <c r="Z200" s="302">
        <f t="shared" si="30"/>
        <v>9.1715568627450974</v>
      </c>
    </row>
    <row r="201" spans="1:27" ht="11.25" customHeight="1">
      <c r="A201" s="298" t="s">
        <v>245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245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245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245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246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246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246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246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250</v>
      </c>
      <c r="N205" s="314"/>
      <c r="O205" s="284">
        <v>2007</v>
      </c>
      <c r="P205" s="286" t="s">
        <v>220</v>
      </c>
      <c r="Q205" s="286"/>
      <c r="R205" s="286"/>
      <c r="S205" s="286"/>
      <c r="T205" s="278"/>
      <c r="U205" s="284">
        <v>2007</v>
      </c>
      <c r="V205" s="286" t="s">
        <v>221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223</v>
      </c>
      <c r="C206" s="292" t="s">
        <v>224</v>
      </c>
      <c r="D206" s="292" t="s">
        <v>225</v>
      </c>
      <c r="E206" s="292" t="s">
        <v>226</v>
      </c>
      <c r="F206" s="292" t="s">
        <v>227</v>
      </c>
      <c r="G206" s="292" t="s">
        <v>228</v>
      </c>
      <c r="H206" s="292" t="s">
        <v>229</v>
      </c>
      <c r="I206" s="292" t="s">
        <v>230</v>
      </c>
      <c r="J206" s="292" t="s">
        <v>231</v>
      </c>
      <c r="K206" s="292" t="s">
        <v>232</v>
      </c>
      <c r="L206" s="292" t="s">
        <v>233</v>
      </c>
      <c r="M206" s="293" t="s">
        <v>234</v>
      </c>
      <c r="N206" s="278"/>
      <c r="O206" s="291"/>
      <c r="P206" s="292" t="s">
        <v>235</v>
      </c>
      <c r="Q206" s="292" t="s">
        <v>236</v>
      </c>
      <c r="R206" s="292" t="s">
        <v>237</v>
      </c>
      <c r="S206" s="293" t="s">
        <v>238</v>
      </c>
      <c r="T206" s="278"/>
      <c r="U206" s="291"/>
      <c r="V206" s="292" t="s">
        <v>239</v>
      </c>
      <c r="W206" s="293" t="s">
        <v>240</v>
      </c>
      <c r="X206" s="278"/>
      <c r="Y206" s="291"/>
      <c r="Z206" s="294" t="s">
        <v>241</v>
      </c>
    </row>
    <row r="207" spans="1:27" ht="13.5" thickBot="1">
      <c r="A207" s="304" t="s">
        <v>242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242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242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242</v>
      </c>
      <c r="Z207" s="297">
        <f t="shared" ref="Z207:Z212" si="39">(Z45/1000)/1.02</f>
        <v>7.8938803921568619</v>
      </c>
    </row>
    <row r="208" spans="1:27">
      <c r="A208" s="304" t="s">
        <v>243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243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243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243</v>
      </c>
      <c r="Z208" s="302">
        <f t="shared" si="39"/>
        <v>8.7074843137254909</v>
      </c>
    </row>
    <row r="209" spans="1:26">
      <c r="A209" s="298" t="s">
        <v>244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244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244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244</v>
      </c>
      <c r="Z209" s="302">
        <f t="shared" si="39"/>
        <v>8.6916598039215689</v>
      </c>
    </row>
    <row r="210" spans="1:26">
      <c r="A210" s="298" t="s">
        <v>245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245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245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245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246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246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246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246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250</v>
      </c>
      <c r="O214" s="284">
        <v>2008</v>
      </c>
      <c r="P214" s="286" t="s">
        <v>220</v>
      </c>
      <c r="Q214" s="286"/>
      <c r="R214" s="286"/>
      <c r="S214" s="286"/>
      <c r="T214" s="278"/>
      <c r="U214" s="284">
        <v>2008</v>
      </c>
      <c r="V214" s="286" t="s">
        <v>221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223</v>
      </c>
      <c r="C215" s="292" t="s">
        <v>224</v>
      </c>
      <c r="D215" s="292" t="s">
        <v>225</v>
      </c>
      <c r="E215" s="292" t="s">
        <v>226</v>
      </c>
      <c r="F215" s="292" t="s">
        <v>227</v>
      </c>
      <c r="G215" s="292" t="s">
        <v>228</v>
      </c>
      <c r="H215" s="292" t="s">
        <v>229</v>
      </c>
      <c r="I215" s="292" t="s">
        <v>230</v>
      </c>
      <c r="J215" s="292" t="s">
        <v>231</v>
      </c>
      <c r="K215" s="292" t="s">
        <v>232</v>
      </c>
      <c r="L215" s="292" t="s">
        <v>233</v>
      </c>
      <c r="M215" s="293" t="s">
        <v>234</v>
      </c>
      <c r="O215" s="291"/>
      <c r="P215" s="292" t="s">
        <v>235</v>
      </c>
      <c r="Q215" s="292" t="s">
        <v>236</v>
      </c>
      <c r="R215" s="292" t="s">
        <v>237</v>
      </c>
      <c r="S215" s="293" t="s">
        <v>238</v>
      </c>
      <c r="T215" s="278"/>
      <c r="U215" s="291"/>
      <c r="V215" s="292" t="s">
        <v>239</v>
      </c>
      <c r="W215" s="293" t="s">
        <v>240</v>
      </c>
      <c r="X215" s="278"/>
      <c r="Y215" s="291"/>
      <c r="Z215" s="294" t="s">
        <v>241</v>
      </c>
    </row>
    <row r="216" spans="1:26" ht="13.5" thickBot="1">
      <c r="A216" s="304" t="s">
        <v>242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242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242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242</v>
      </c>
      <c r="Z216" s="297">
        <f t="shared" ref="Z216:Z221" si="48">(Z54/1000)/1.02</f>
        <v>8.070333333333334</v>
      </c>
    </row>
    <row r="217" spans="1:26">
      <c r="A217" s="304" t="s">
        <v>243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243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243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243</v>
      </c>
      <c r="Z217" s="302">
        <f t="shared" si="48"/>
        <v>8.7989225490196077</v>
      </c>
    </row>
    <row r="218" spans="1:26">
      <c r="A218" s="298" t="s">
        <v>244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244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244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244</v>
      </c>
      <c r="Z218" s="302">
        <f t="shared" si="48"/>
        <v>8.8163754901960765</v>
      </c>
    </row>
    <row r="219" spans="1:26">
      <c r="A219" s="298" t="s">
        <v>245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245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245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245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246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246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246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246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250</v>
      </c>
      <c r="O223" s="284">
        <v>2009</v>
      </c>
      <c r="P223" s="286" t="s">
        <v>220</v>
      </c>
      <c r="Q223" s="286"/>
      <c r="R223" s="286"/>
      <c r="S223" s="286"/>
      <c r="T223" s="278"/>
      <c r="U223" s="284">
        <v>2009</v>
      </c>
      <c r="V223" s="286" t="s">
        <v>221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223</v>
      </c>
      <c r="C224" s="292" t="s">
        <v>224</v>
      </c>
      <c r="D224" s="292" t="s">
        <v>225</v>
      </c>
      <c r="E224" s="292" t="s">
        <v>226</v>
      </c>
      <c r="F224" s="292" t="s">
        <v>227</v>
      </c>
      <c r="G224" s="292" t="s">
        <v>228</v>
      </c>
      <c r="H224" s="292" t="s">
        <v>229</v>
      </c>
      <c r="I224" s="292" t="s">
        <v>230</v>
      </c>
      <c r="J224" s="292" t="s">
        <v>231</v>
      </c>
      <c r="K224" s="292" t="s">
        <v>232</v>
      </c>
      <c r="L224" s="292" t="s">
        <v>233</v>
      </c>
      <c r="M224" s="293" t="s">
        <v>234</v>
      </c>
      <c r="O224" s="291"/>
      <c r="P224" s="292" t="s">
        <v>235</v>
      </c>
      <c r="Q224" s="292" t="s">
        <v>236</v>
      </c>
      <c r="R224" s="292" t="s">
        <v>237</v>
      </c>
      <c r="S224" s="293" t="s">
        <v>238</v>
      </c>
      <c r="T224" s="278"/>
      <c r="U224" s="291"/>
      <c r="V224" s="292" t="s">
        <v>239</v>
      </c>
      <c r="W224" s="293" t="s">
        <v>240</v>
      </c>
      <c r="X224" s="278"/>
      <c r="Y224" s="291"/>
      <c r="Z224" s="294" t="s">
        <v>241</v>
      </c>
    </row>
    <row r="225" spans="1:28" ht="13.5" thickBot="1">
      <c r="A225" s="304" t="s">
        <v>242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242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242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242</v>
      </c>
      <c r="Z225" s="297">
        <f t="shared" ref="Z225:Z230" si="57">(Z63/1000)/1.02</f>
        <v>9.215107843137254</v>
      </c>
      <c r="AA225" s="225"/>
    </row>
    <row r="226" spans="1:28">
      <c r="A226" s="304" t="s">
        <v>243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243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243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243</v>
      </c>
      <c r="Z226" s="302">
        <f t="shared" si="57"/>
        <v>10.209119607843137</v>
      </c>
      <c r="AA226" s="225"/>
    </row>
    <row r="227" spans="1:28">
      <c r="A227" s="298" t="s">
        <v>244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244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244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244</v>
      </c>
      <c r="Z227" s="302">
        <f t="shared" si="57"/>
        <v>10.491053921568627</v>
      </c>
      <c r="AA227" s="225"/>
    </row>
    <row r="228" spans="1:28">
      <c r="A228" s="298" t="s">
        <v>245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245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245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245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246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246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246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246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250</v>
      </c>
      <c r="O232" s="284">
        <v>2010</v>
      </c>
      <c r="P232" s="286" t="s">
        <v>220</v>
      </c>
      <c r="Q232" s="286"/>
      <c r="R232" s="286"/>
      <c r="S232" s="286"/>
      <c r="T232" s="278"/>
      <c r="U232" s="284">
        <v>2010</v>
      </c>
      <c r="V232" s="286" t="s">
        <v>221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223</v>
      </c>
      <c r="C233" s="292" t="s">
        <v>224</v>
      </c>
      <c r="D233" s="292" t="s">
        <v>225</v>
      </c>
      <c r="E233" s="292" t="s">
        <v>226</v>
      </c>
      <c r="F233" s="292" t="s">
        <v>227</v>
      </c>
      <c r="G233" s="292" t="s">
        <v>228</v>
      </c>
      <c r="H233" s="292" t="s">
        <v>229</v>
      </c>
      <c r="I233" s="292" t="s">
        <v>230</v>
      </c>
      <c r="J233" s="292" t="s">
        <v>231</v>
      </c>
      <c r="K233" s="292" t="s">
        <v>232</v>
      </c>
      <c r="L233" s="292" t="s">
        <v>233</v>
      </c>
      <c r="M233" s="293" t="s">
        <v>234</v>
      </c>
      <c r="O233" s="291"/>
      <c r="P233" s="292" t="s">
        <v>235</v>
      </c>
      <c r="Q233" s="292" t="s">
        <v>236</v>
      </c>
      <c r="R233" s="292" t="s">
        <v>237</v>
      </c>
      <c r="S233" s="293" t="s">
        <v>238</v>
      </c>
      <c r="T233" s="278"/>
      <c r="U233" s="291"/>
      <c r="V233" s="292" t="s">
        <v>239</v>
      </c>
      <c r="W233" s="293" t="s">
        <v>240</v>
      </c>
      <c r="X233" s="278"/>
      <c r="Y233" s="291"/>
      <c r="Z233" s="294" t="s">
        <v>241</v>
      </c>
      <c r="AB233" s="225"/>
    </row>
    <row r="234" spans="1:28" ht="13.5" thickBot="1">
      <c r="A234" s="304" t="s">
        <v>242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242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242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242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243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243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243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243</v>
      </c>
      <c r="Z235" s="302">
        <f t="shared" si="66"/>
        <v>9.7550254901960791</v>
      </c>
      <c r="AA235" s="225"/>
      <c r="AB235" s="225"/>
    </row>
    <row r="236" spans="1:28">
      <c r="A236" s="298" t="s">
        <v>244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244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244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244</v>
      </c>
      <c r="Z236" s="302">
        <f t="shared" si="66"/>
        <v>9.8349794117647065</v>
      </c>
      <c r="AA236" s="225"/>
      <c r="AB236" s="225"/>
    </row>
    <row r="237" spans="1:28">
      <c r="A237" s="298" t="s">
        <v>245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245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245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245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246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246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246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246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250</v>
      </c>
      <c r="O241" s="284">
        <v>2011</v>
      </c>
      <c r="P241" s="286" t="s">
        <v>220</v>
      </c>
      <c r="Q241" s="286"/>
      <c r="R241" s="286"/>
      <c r="S241" s="286"/>
      <c r="T241" s="278"/>
      <c r="U241" s="284">
        <v>2011</v>
      </c>
      <c r="V241" s="286" t="s">
        <v>221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223</v>
      </c>
      <c r="C242" s="292" t="s">
        <v>224</v>
      </c>
      <c r="D242" s="292" t="s">
        <v>225</v>
      </c>
      <c r="E242" s="292" t="s">
        <v>226</v>
      </c>
      <c r="F242" s="292" t="s">
        <v>227</v>
      </c>
      <c r="G242" s="292" t="s">
        <v>228</v>
      </c>
      <c r="H242" s="292" t="s">
        <v>229</v>
      </c>
      <c r="I242" s="292" t="s">
        <v>230</v>
      </c>
      <c r="J242" s="292" t="s">
        <v>231</v>
      </c>
      <c r="K242" s="292" t="s">
        <v>232</v>
      </c>
      <c r="L242" s="292" t="s">
        <v>233</v>
      </c>
      <c r="M242" s="293" t="s">
        <v>234</v>
      </c>
      <c r="O242" s="291"/>
      <c r="P242" s="292" t="s">
        <v>235</v>
      </c>
      <c r="Q242" s="292" t="s">
        <v>236</v>
      </c>
      <c r="R242" s="292" t="s">
        <v>237</v>
      </c>
      <c r="S242" s="293" t="s">
        <v>238</v>
      </c>
      <c r="T242" s="278"/>
      <c r="U242" s="291"/>
      <c r="V242" s="292" t="s">
        <v>239</v>
      </c>
      <c r="W242" s="293" t="s">
        <v>240</v>
      </c>
      <c r="X242" s="278"/>
      <c r="Y242" s="291"/>
      <c r="Z242" s="294" t="s">
        <v>241</v>
      </c>
    </row>
    <row r="243" spans="1:27" ht="13.5" thickBot="1">
      <c r="A243" s="304" t="s">
        <v>242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242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242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242</v>
      </c>
      <c r="Z243" s="297">
        <f t="shared" ref="Z243:Z248" si="75">(Z81/1000)/1.02</f>
        <v>11.099666666666666</v>
      </c>
      <c r="AA243" s="225"/>
    </row>
    <row r="244" spans="1:27">
      <c r="A244" s="304" t="s">
        <v>243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243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243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243</v>
      </c>
      <c r="Z244" s="300">
        <f t="shared" si="75"/>
        <v>12.249729411764706</v>
      </c>
      <c r="AA244" s="225"/>
    </row>
    <row r="245" spans="1:27">
      <c r="A245" s="298" t="s">
        <v>244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244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244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244</v>
      </c>
      <c r="Z245" s="302">
        <f t="shared" si="75"/>
        <v>12.796916666666666</v>
      </c>
      <c r="AA245" s="225"/>
    </row>
    <row r="246" spans="1:27">
      <c r="A246" s="298" t="s">
        <v>245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245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245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245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246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246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246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246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250</v>
      </c>
      <c r="O250" s="284">
        <v>2012</v>
      </c>
      <c r="P250" s="286" t="s">
        <v>220</v>
      </c>
      <c r="Q250" s="286"/>
      <c r="R250" s="286"/>
      <c r="S250" s="286"/>
      <c r="T250" s="278"/>
      <c r="U250" s="284">
        <v>2012</v>
      </c>
      <c r="V250" s="286" t="s">
        <v>221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223</v>
      </c>
      <c r="C251" s="292" t="s">
        <v>224</v>
      </c>
      <c r="D251" s="292" t="s">
        <v>225</v>
      </c>
      <c r="E251" s="292" t="s">
        <v>226</v>
      </c>
      <c r="F251" s="292" t="s">
        <v>227</v>
      </c>
      <c r="G251" s="292" t="s">
        <v>228</v>
      </c>
      <c r="H251" s="292" t="s">
        <v>229</v>
      </c>
      <c r="I251" s="292" t="s">
        <v>230</v>
      </c>
      <c r="J251" s="292" t="s">
        <v>231</v>
      </c>
      <c r="K251" s="292" t="s">
        <v>232</v>
      </c>
      <c r="L251" s="292" t="s">
        <v>233</v>
      </c>
      <c r="M251" s="293" t="s">
        <v>234</v>
      </c>
      <c r="O251" s="291"/>
      <c r="P251" s="292" t="s">
        <v>235</v>
      </c>
      <c r="Q251" s="292" t="s">
        <v>236</v>
      </c>
      <c r="R251" s="292" t="s">
        <v>237</v>
      </c>
      <c r="S251" s="293" t="s">
        <v>238</v>
      </c>
      <c r="T251" s="278"/>
      <c r="U251" s="291"/>
      <c r="V251" s="292" t="s">
        <v>239</v>
      </c>
      <c r="W251" s="293" t="s">
        <v>240</v>
      </c>
      <c r="X251" s="278"/>
      <c r="Y251" s="291"/>
      <c r="Z251" s="294" t="s">
        <v>241</v>
      </c>
    </row>
    <row r="252" spans="1:27" ht="13.5" thickBot="1">
      <c r="A252" s="304" t="s">
        <v>242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242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242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242</v>
      </c>
      <c r="Z252" s="297">
        <f t="shared" ref="Z252:Z257" si="84">(Z90/1000)/1.02</f>
        <v>12.603137254901961</v>
      </c>
      <c r="AA252" s="225"/>
    </row>
    <row r="253" spans="1:27">
      <c r="A253" s="304" t="s">
        <v>243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243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243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243</v>
      </c>
      <c r="Z253" s="300">
        <f t="shared" si="84"/>
        <v>13.484396078431374</v>
      </c>
      <c r="AA253" s="225"/>
    </row>
    <row r="254" spans="1:27">
      <c r="A254" s="298" t="s">
        <v>244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244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244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244</v>
      </c>
      <c r="Z254" s="302">
        <f t="shared" si="84"/>
        <v>13.469354901960784</v>
      </c>
      <c r="AA254" s="225"/>
    </row>
    <row r="255" spans="1:27">
      <c r="A255" s="298" t="s">
        <v>245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245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245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245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246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246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246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246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250</v>
      </c>
      <c r="O259" s="284">
        <v>2013</v>
      </c>
      <c r="P259" s="286" t="s">
        <v>220</v>
      </c>
      <c r="Q259" s="286"/>
      <c r="R259" s="286"/>
      <c r="S259" s="286"/>
      <c r="T259" s="278"/>
      <c r="U259" s="284">
        <v>2013</v>
      </c>
      <c r="V259" s="286" t="s">
        <v>221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223</v>
      </c>
      <c r="C260" s="292" t="s">
        <v>224</v>
      </c>
      <c r="D260" s="292" t="s">
        <v>225</v>
      </c>
      <c r="E260" s="292" t="s">
        <v>226</v>
      </c>
      <c r="F260" s="292" t="s">
        <v>227</v>
      </c>
      <c r="G260" s="292" t="s">
        <v>228</v>
      </c>
      <c r="H260" s="292" t="s">
        <v>229</v>
      </c>
      <c r="I260" s="292" t="s">
        <v>230</v>
      </c>
      <c r="J260" s="292" t="s">
        <v>231</v>
      </c>
      <c r="K260" s="292" t="s">
        <v>232</v>
      </c>
      <c r="L260" s="292" t="s">
        <v>233</v>
      </c>
      <c r="M260" s="293" t="s">
        <v>234</v>
      </c>
      <c r="O260" s="291"/>
      <c r="P260" s="292" t="s">
        <v>235</v>
      </c>
      <c r="Q260" s="292" t="s">
        <v>236</v>
      </c>
      <c r="R260" s="292" t="s">
        <v>237</v>
      </c>
      <c r="S260" s="293" t="s">
        <v>238</v>
      </c>
      <c r="T260" s="278"/>
      <c r="U260" s="291"/>
      <c r="V260" s="292" t="s">
        <v>239</v>
      </c>
      <c r="W260" s="293" t="s">
        <v>240</v>
      </c>
      <c r="X260" s="278"/>
      <c r="Y260" s="291"/>
      <c r="Z260" s="294" t="s">
        <v>241</v>
      </c>
    </row>
    <row r="261" spans="1:29" ht="13.5" thickBot="1">
      <c r="A261" s="304" t="s">
        <v>242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242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242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242</v>
      </c>
      <c r="Z261" s="297">
        <f>(Z99/1000)/1.02</f>
        <v>11.952539215686274</v>
      </c>
    </row>
    <row r="262" spans="1:29">
      <c r="A262" s="304" t="s">
        <v>243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243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243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243</v>
      </c>
      <c r="Z262" s="300">
        <f>(Z100/1000)/1.02</f>
        <v>12.629663725490195</v>
      </c>
      <c r="AB262" s="225"/>
    </row>
    <row r="263" spans="1:29">
      <c r="A263" s="298" t="s">
        <v>244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244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244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244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246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246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246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246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250</v>
      </c>
      <c r="O267" s="284">
        <v>2014</v>
      </c>
      <c r="P267" s="286" t="s">
        <v>220</v>
      </c>
      <c r="Q267" s="286"/>
      <c r="R267" s="286"/>
      <c r="S267" s="286"/>
      <c r="T267" s="278"/>
      <c r="U267" s="284">
        <v>2014</v>
      </c>
      <c r="V267" s="286" t="s">
        <v>221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223</v>
      </c>
      <c r="C268" s="289" t="s">
        <v>224</v>
      </c>
      <c r="D268" s="289" t="s">
        <v>225</v>
      </c>
      <c r="E268" s="289" t="s">
        <v>226</v>
      </c>
      <c r="F268" s="289" t="s">
        <v>227</v>
      </c>
      <c r="G268" s="289" t="s">
        <v>228</v>
      </c>
      <c r="H268" s="289" t="s">
        <v>229</v>
      </c>
      <c r="I268" s="289" t="s">
        <v>230</v>
      </c>
      <c r="J268" s="289" t="s">
        <v>231</v>
      </c>
      <c r="K268" s="289" t="s">
        <v>232</v>
      </c>
      <c r="L268" s="289" t="s">
        <v>233</v>
      </c>
      <c r="M268" s="290" t="s">
        <v>234</v>
      </c>
      <c r="O268" s="291"/>
      <c r="P268" s="292" t="s">
        <v>235</v>
      </c>
      <c r="Q268" s="292" t="s">
        <v>236</v>
      </c>
      <c r="R268" s="292" t="s">
        <v>237</v>
      </c>
      <c r="S268" s="293" t="s">
        <v>238</v>
      </c>
      <c r="T268" s="278"/>
      <c r="U268" s="291"/>
      <c r="V268" s="292" t="s">
        <v>239</v>
      </c>
      <c r="W268" s="293" t="s">
        <v>240</v>
      </c>
      <c r="X268" s="278"/>
      <c r="Y268" s="291"/>
      <c r="Z268" s="294" t="s">
        <v>241</v>
      </c>
      <c r="AA268" s="225"/>
    </row>
    <row r="269" spans="1:29" ht="14.25" thickBot="1">
      <c r="A269" s="295" t="s">
        <v>242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242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242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242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247</v>
      </c>
      <c r="B270" s="322" t="s">
        <v>248</v>
      </c>
      <c r="C270" s="323" t="s">
        <v>248</v>
      </c>
      <c r="D270" s="323" t="s">
        <v>248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247</v>
      </c>
      <c r="P270" s="323" t="s">
        <v>248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247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247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243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243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243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243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244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244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244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244</v>
      </c>
      <c r="Z272" s="281">
        <f t="shared" si="100"/>
        <v>12.18033431372549</v>
      </c>
      <c r="AB272" s="327"/>
      <c r="AC272" s="332"/>
    </row>
    <row r="273" spans="1:29" ht="13.5">
      <c r="A273" s="298" t="s">
        <v>245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245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245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245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246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246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246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246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250</v>
      </c>
      <c r="O277" s="284">
        <v>2015</v>
      </c>
      <c r="P277" s="286" t="s">
        <v>220</v>
      </c>
      <c r="Q277" s="286"/>
      <c r="R277" s="286"/>
      <c r="S277" s="286"/>
      <c r="T277" s="278"/>
      <c r="U277" s="284">
        <v>2015</v>
      </c>
      <c r="V277" s="286" t="s">
        <v>221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223</v>
      </c>
      <c r="C278" s="289" t="s">
        <v>224</v>
      </c>
      <c r="D278" s="289" t="s">
        <v>225</v>
      </c>
      <c r="E278" s="289" t="s">
        <v>226</v>
      </c>
      <c r="F278" s="289" t="s">
        <v>227</v>
      </c>
      <c r="G278" s="289" t="s">
        <v>228</v>
      </c>
      <c r="H278" s="289" t="s">
        <v>229</v>
      </c>
      <c r="I278" s="289" t="s">
        <v>230</v>
      </c>
      <c r="J278" s="289" t="s">
        <v>231</v>
      </c>
      <c r="K278" s="289" t="s">
        <v>232</v>
      </c>
      <c r="L278" s="289" t="s">
        <v>233</v>
      </c>
      <c r="M278" s="290" t="s">
        <v>234</v>
      </c>
      <c r="O278" s="291"/>
      <c r="P278" s="292" t="s">
        <v>235</v>
      </c>
      <c r="Q278" s="292" t="s">
        <v>236</v>
      </c>
      <c r="R278" s="292" t="s">
        <v>237</v>
      </c>
      <c r="S278" s="293" t="s">
        <v>238</v>
      </c>
      <c r="T278" s="278"/>
      <c r="U278" s="291"/>
      <c r="V278" s="292" t="s">
        <v>239</v>
      </c>
      <c r="W278" s="293" t="s">
        <v>240</v>
      </c>
      <c r="X278" s="278"/>
      <c r="Y278" s="291"/>
      <c r="Z278" s="294" t="s">
        <v>241</v>
      </c>
    </row>
    <row r="279" spans="1:29" ht="13.5" thickBot="1">
      <c r="A279" s="326" t="s">
        <v>242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242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242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242</v>
      </c>
      <c r="Z279" s="299">
        <f>(Z118/1000)*1.02</f>
        <v>12.243355800000002</v>
      </c>
    </row>
    <row r="280" spans="1:29">
      <c r="A280" s="329" t="s">
        <v>247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247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247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247</v>
      </c>
      <c r="Z280" s="331">
        <f>(Z119/1000)*1.02</f>
        <v>12.894289199999999</v>
      </c>
    </row>
    <row r="281" spans="1:29">
      <c r="A281" s="333" t="s">
        <v>243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243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243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243</v>
      </c>
      <c r="Z281" s="334">
        <f>(Z120/1000)*1.02</f>
        <v>13.3275138</v>
      </c>
    </row>
    <row r="282" spans="1:29">
      <c r="A282" s="333" t="s">
        <v>244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244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244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244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246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246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246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246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250</v>
      </c>
      <c r="O286" s="284">
        <v>2016</v>
      </c>
      <c r="P286" s="286" t="s">
        <v>220</v>
      </c>
      <c r="Q286" s="286"/>
      <c r="R286" s="286"/>
      <c r="S286" s="286"/>
      <c r="T286" s="278"/>
      <c r="U286" s="284">
        <v>2016</v>
      </c>
      <c r="V286" s="286" t="s">
        <v>221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223</v>
      </c>
      <c r="C287" s="289" t="s">
        <v>224</v>
      </c>
      <c r="D287" s="289" t="s">
        <v>225</v>
      </c>
      <c r="E287" s="289" t="s">
        <v>226</v>
      </c>
      <c r="F287" s="289" t="s">
        <v>227</v>
      </c>
      <c r="G287" s="289" t="s">
        <v>228</v>
      </c>
      <c r="H287" s="289" t="s">
        <v>229</v>
      </c>
      <c r="I287" s="289" t="s">
        <v>230</v>
      </c>
      <c r="J287" s="289" t="s">
        <v>231</v>
      </c>
      <c r="K287" s="289" t="s">
        <v>232</v>
      </c>
      <c r="L287" s="289" t="s">
        <v>233</v>
      </c>
      <c r="M287" s="290" t="s">
        <v>234</v>
      </c>
      <c r="O287" s="291"/>
      <c r="P287" s="289" t="s">
        <v>235</v>
      </c>
      <c r="Q287" s="289" t="s">
        <v>236</v>
      </c>
      <c r="R287" s="289" t="s">
        <v>237</v>
      </c>
      <c r="S287" s="290" t="s">
        <v>238</v>
      </c>
      <c r="T287" s="278"/>
      <c r="U287" s="291"/>
      <c r="V287" s="289" t="s">
        <v>239</v>
      </c>
      <c r="W287" s="290" t="s">
        <v>240</v>
      </c>
      <c r="X287" s="278"/>
      <c r="Y287" s="291"/>
      <c r="Z287" s="337" t="s">
        <v>241</v>
      </c>
    </row>
    <row r="288" spans="1:29" ht="13.5" thickBot="1">
      <c r="A288" s="295" t="s">
        <v>242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242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242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242</v>
      </c>
      <c r="Z288" s="341">
        <f t="shared" ref="Z288:Z294" si="121">(Z128/1000)/1.02</f>
        <v>11.968575169798202</v>
      </c>
    </row>
    <row r="289" spans="1:32">
      <c r="A289" s="329" t="s">
        <v>247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247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247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247</v>
      </c>
      <c r="Z289" s="348">
        <f t="shared" si="121"/>
        <v>13.012526133753708</v>
      </c>
    </row>
    <row r="290" spans="1:32">
      <c r="A290" s="333" t="s">
        <v>243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243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243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243</v>
      </c>
      <c r="Z290" s="355">
        <f t="shared" si="121"/>
        <v>13.046641979382038</v>
      </c>
    </row>
    <row r="291" spans="1:32">
      <c r="A291" s="333" t="s">
        <v>244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244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244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244</v>
      </c>
      <c r="Z291" s="355">
        <f t="shared" si="121"/>
        <v>13.082558384031387</v>
      </c>
    </row>
    <row r="292" spans="1:32">
      <c r="A292" s="333" t="s">
        <v>245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245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245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245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246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246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246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246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250</v>
      </c>
      <c r="O296" s="284">
        <v>2017</v>
      </c>
      <c r="P296" s="286" t="s">
        <v>220</v>
      </c>
      <c r="Q296" s="286"/>
      <c r="R296" s="286"/>
      <c r="S296" s="286"/>
      <c r="T296" s="278"/>
      <c r="U296" s="284">
        <v>2017</v>
      </c>
      <c r="V296" s="286" t="s">
        <v>221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223</v>
      </c>
      <c r="C297" s="289" t="s">
        <v>224</v>
      </c>
      <c r="D297" s="289" t="s">
        <v>225</v>
      </c>
      <c r="E297" s="289" t="s">
        <v>226</v>
      </c>
      <c r="F297" s="289" t="s">
        <v>227</v>
      </c>
      <c r="G297" s="289" t="s">
        <v>228</v>
      </c>
      <c r="H297" s="289" t="s">
        <v>229</v>
      </c>
      <c r="I297" s="289" t="s">
        <v>230</v>
      </c>
      <c r="J297" s="289" t="s">
        <v>231</v>
      </c>
      <c r="K297" s="289" t="s">
        <v>232</v>
      </c>
      <c r="L297" s="289" t="s">
        <v>233</v>
      </c>
      <c r="M297" s="290" t="s">
        <v>234</v>
      </c>
      <c r="O297" s="291"/>
      <c r="P297" s="289" t="s">
        <v>235</v>
      </c>
      <c r="Q297" s="289" t="s">
        <v>236</v>
      </c>
      <c r="R297" s="289" t="s">
        <v>237</v>
      </c>
      <c r="S297" s="290" t="s">
        <v>238</v>
      </c>
      <c r="T297" s="278"/>
      <c r="U297" s="291"/>
      <c r="V297" s="289" t="s">
        <v>239</v>
      </c>
      <c r="W297" s="290" t="s">
        <v>240</v>
      </c>
      <c r="X297" s="278"/>
      <c r="Y297" s="291"/>
      <c r="Z297" s="337" t="s">
        <v>241</v>
      </c>
    </row>
    <row r="298" spans="1:32" ht="13.5" thickBot="1">
      <c r="A298" s="295" t="s">
        <v>242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242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242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242</v>
      </c>
      <c r="Z298" s="341">
        <f t="shared" ref="Z298:Z304" si="131">(Z138/1000)/1.02</f>
        <v>12.630429405855672</v>
      </c>
    </row>
    <row r="299" spans="1:32" ht="13.5" thickBot="1">
      <c r="A299" s="329" t="s">
        <v>247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247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247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247</v>
      </c>
      <c r="Z299" s="341">
        <f t="shared" si="131"/>
        <v>12.871203832745547</v>
      </c>
    </row>
    <row r="300" spans="1:32" ht="13.5" thickBot="1">
      <c r="A300" s="333" t="s">
        <v>243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243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243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243</v>
      </c>
      <c r="Z300" s="341">
        <f t="shared" si="131"/>
        <v>13.482758977132258</v>
      </c>
    </row>
    <row r="301" spans="1:32" ht="13.5" thickBot="1">
      <c r="A301" s="333" t="s">
        <v>244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244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244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244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245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245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245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245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246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246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246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246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250</v>
      </c>
      <c r="O306" s="284">
        <v>2018</v>
      </c>
      <c r="P306" s="286" t="s">
        <v>220</v>
      </c>
      <c r="Q306" s="286"/>
      <c r="R306" s="286"/>
      <c r="S306" s="286"/>
      <c r="T306" s="278"/>
      <c r="U306" s="284">
        <v>2018</v>
      </c>
      <c r="V306" s="286" t="s">
        <v>221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223</v>
      </c>
      <c r="C307" s="289" t="s">
        <v>224</v>
      </c>
      <c r="D307" s="289" t="s">
        <v>225</v>
      </c>
      <c r="E307" s="289" t="s">
        <v>226</v>
      </c>
      <c r="F307" s="289" t="s">
        <v>227</v>
      </c>
      <c r="G307" s="289" t="s">
        <v>228</v>
      </c>
      <c r="H307" s="289" t="s">
        <v>229</v>
      </c>
      <c r="I307" s="289" t="s">
        <v>230</v>
      </c>
      <c r="J307" s="289" t="s">
        <v>231</v>
      </c>
      <c r="K307" s="289" t="s">
        <v>232</v>
      </c>
      <c r="L307" s="289" t="s">
        <v>233</v>
      </c>
      <c r="M307" s="290" t="s">
        <v>234</v>
      </c>
      <c r="O307" s="291"/>
      <c r="P307" s="289" t="s">
        <v>235</v>
      </c>
      <c r="Q307" s="289" t="s">
        <v>236</v>
      </c>
      <c r="R307" s="289" t="s">
        <v>237</v>
      </c>
      <c r="S307" s="290" t="s">
        <v>238</v>
      </c>
      <c r="T307" s="278"/>
      <c r="U307" s="291"/>
      <c r="V307" s="289" t="s">
        <v>239</v>
      </c>
      <c r="W307" s="290" t="s">
        <v>240</v>
      </c>
      <c r="X307" s="278"/>
      <c r="Y307" s="291"/>
      <c r="Z307" s="337" t="s">
        <v>241</v>
      </c>
      <c r="AB307"/>
      <c r="AC307"/>
      <c r="AD307"/>
      <c r="AE307"/>
      <c r="AF307"/>
    </row>
    <row r="308" spans="1:32" ht="13.5" thickBot="1">
      <c r="A308" s="295" t="s">
        <v>242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242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242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242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247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247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247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247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243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243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243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243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244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244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244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244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245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245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245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245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246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246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246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246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250</v>
      </c>
      <c r="O316" s="284">
        <v>2019</v>
      </c>
      <c r="P316" s="286" t="s">
        <v>220</v>
      </c>
      <c r="Q316" s="286"/>
      <c r="R316" s="286"/>
      <c r="S316" s="286"/>
      <c r="T316" s="278"/>
      <c r="U316" s="284">
        <v>2019</v>
      </c>
      <c r="V316" s="286" t="s">
        <v>221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223</v>
      </c>
      <c r="C317" s="289" t="s">
        <v>224</v>
      </c>
      <c r="D317" s="289" t="s">
        <v>225</v>
      </c>
      <c r="E317" s="289" t="s">
        <v>226</v>
      </c>
      <c r="F317" s="289" t="s">
        <v>227</v>
      </c>
      <c r="G317" s="289" t="s">
        <v>228</v>
      </c>
      <c r="H317" s="289" t="s">
        <v>229</v>
      </c>
      <c r="I317" s="289" t="s">
        <v>230</v>
      </c>
      <c r="J317" s="289" t="s">
        <v>231</v>
      </c>
      <c r="K317" s="289" t="s">
        <v>232</v>
      </c>
      <c r="L317" s="289" t="s">
        <v>233</v>
      </c>
      <c r="M317" s="290" t="s">
        <v>234</v>
      </c>
      <c r="O317" s="291"/>
      <c r="P317" s="289" t="s">
        <v>235</v>
      </c>
      <c r="Q317" s="289" t="s">
        <v>236</v>
      </c>
      <c r="R317" s="289" t="s">
        <v>237</v>
      </c>
      <c r="S317" s="290" t="s">
        <v>238</v>
      </c>
      <c r="T317" s="278"/>
      <c r="U317" s="291"/>
      <c r="V317" s="289" t="s">
        <v>239</v>
      </c>
      <c r="W317" s="290" t="s">
        <v>240</v>
      </c>
      <c r="X317" s="278"/>
      <c r="Y317" s="291"/>
      <c r="Z317" s="337" t="s">
        <v>241</v>
      </c>
      <c r="AB317"/>
      <c r="AC317"/>
      <c r="AD317" s="122"/>
      <c r="AE317" s="122"/>
      <c r="AF317" s="122"/>
    </row>
    <row r="318" spans="1:32" ht="13.5" thickBot="1">
      <c r="A318" s="295" t="s">
        <v>242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0</v>
      </c>
      <c r="G318" s="339">
        <f t="shared" ref="G318:H318" si="149">G158/1000/1.02</f>
        <v>0</v>
      </c>
      <c r="H318" s="339">
        <f t="shared" si="149"/>
        <v>0</v>
      </c>
      <c r="I318" s="339">
        <f t="shared" ref="I318:L324" si="150">I158/1000/1.02</f>
        <v>0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242</v>
      </c>
      <c r="P318" s="338">
        <f t="shared" ref="P318:S324" si="152">(P158/1000)/1.02</f>
        <v>12.351862737247693</v>
      </c>
      <c r="Q318" s="339">
        <f t="shared" si="152"/>
        <v>0</v>
      </c>
      <c r="R318" s="339">
        <f t="shared" si="152"/>
        <v>0</v>
      </c>
      <c r="S318" s="339">
        <f t="shared" si="152"/>
        <v>0</v>
      </c>
      <c r="T318" s="278"/>
      <c r="U318" s="304" t="s">
        <v>242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242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247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0</v>
      </c>
      <c r="G319" s="339">
        <f t="shared" ref="G319:H319" si="157">G159/1000/1.02</f>
        <v>0</v>
      </c>
      <c r="H319" s="339">
        <f t="shared" si="157"/>
        <v>0</v>
      </c>
      <c r="I319" s="339">
        <f t="shared" si="150"/>
        <v>0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247</v>
      </c>
      <c r="P319" s="338">
        <f t="shared" si="152"/>
        <v>12.338145078002844</v>
      </c>
      <c r="Q319" s="339">
        <f t="shared" si="152"/>
        <v>0</v>
      </c>
      <c r="R319" s="339">
        <f t="shared" si="152"/>
        <v>0</v>
      </c>
      <c r="S319" s="339">
        <f t="shared" si="152"/>
        <v>0</v>
      </c>
      <c r="T319" s="278"/>
      <c r="U319" s="346" t="s">
        <v>247</v>
      </c>
      <c r="V319" s="338">
        <f t="shared" si="153"/>
        <v>0</v>
      </c>
      <c r="W319" s="338">
        <f t="shared" si="153"/>
        <v>0</v>
      </c>
      <c r="X319" s="278"/>
      <c r="Y319" s="346" t="s">
        <v>247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243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0</v>
      </c>
      <c r="G320" s="339">
        <f t="shared" ref="G320:H320" si="158">G160/1000/1.02</f>
        <v>0</v>
      </c>
      <c r="H320" s="339">
        <f t="shared" si="158"/>
        <v>0</v>
      </c>
      <c r="I320" s="339">
        <f t="shared" si="150"/>
        <v>0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243</v>
      </c>
      <c r="P320" s="338">
        <f t="shared" si="152"/>
        <v>13.103405513695007</v>
      </c>
      <c r="Q320" s="339">
        <f t="shared" si="152"/>
        <v>0</v>
      </c>
      <c r="R320" s="339">
        <f t="shared" si="152"/>
        <v>0</v>
      </c>
      <c r="S320" s="339">
        <f t="shared" si="152"/>
        <v>0</v>
      </c>
      <c r="T320" s="278"/>
      <c r="U320" s="353" t="s">
        <v>243</v>
      </c>
      <c r="V320" s="338">
        <f t="shared" si="153"/>
        <v>0</v>
      </c>
      <c r="W320" s="338">
        <f t="shared" si="153"/>
        <v>0</v>
      </c>
      <c r="X320" s="278"/>
      <c r="Y320" s="353" t="s">
        <v>243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244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0</v>
      </c>
      <c r="G321" s="339">
        <f t="shared" ref="G321:H321" si="159">G161/1000/1.02</f>
        <v>0</v>
      </c>
      <c r="H321" s="339">
        <f t="shared" si="159"/>
        <v>0</v>
      </c>
      <c r="I321" s="339">
        <f t="shared" si="150"/>
        <v>0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244</v>
      </c>
      <c r="P321" s="338">
        <f t="shared" si="152"/>
        <v>12.929605046824001</v>
      </c>
      <c r="Q321" s="339">
        <f t="shared" si="152"/>
        <v>0</v>
      </c>
      <c r="R321" s="339">
        <f t="shared" si="152"/>
        <v>0</v>
      </c>
      <c r="S321" s="339">
        <f t="shared" si="152"/>
        <v>0</v>
      </c>
      <c r="T321" s="278"/>
      <c r="U321" s="353" t="s">
        <v>244</v>
      </c>
      <c r="V321" s="338">
        <f t="shared" si="153"/>
        <v>0</v>
      </c>
      <c r="W321" s="338">
        <f t="shared" si="153"/>
        <v>0</v>
      </c>
      <c r="X321" s="278"/>
      <c r="Y321" s="353" t="s">
        <v>244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245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0</v>
      </c>
      <c r="H322" s="339">
        <f t="shared" si="161"/>
        <v>0</v>
      </c>
      <c r="I322" s="339">
        <f t="shared" si="150"/>
        <v>0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245</v>
      </c>
      <c r="P322" s="338">
        <f t="shared" si="152"/>
        <v>12.807966303538864</v>
      </c>
      <c r="Q322" s="339">
        <f t="shared" si="152"/>
        <v>0</v>
      </c>
      <c r="R322" s="339">
        <f t="shared" si="152"/>
        <v>0</v>
      </c>
      <c r="S322" s="339">
        <f t="shared" si="152"/>
        <v>0</v>
      </c>
      <c r="T322" s="278"/>
      <c r="U322" s="353" t="s">
        <v>245</v>
      </c>
      <c r="V322" s="338">
        <f t="shared" si="153"/>
        <v>0</v>
      </c>
      <c r="W322" s="338">
        <f t="shared" si="153"/>
        <v>0</v>
      </c>
      <c r="X322" s="278"/>
      <c r="Y322" s="353" t="s">
        <v>245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0</v>
      </c>
      <c r="G323" s="339">
        <f t="shared" ref="G323:H323" si="162">G163/1000/1.02</f>
        <v>0</v>
      </c>
      <c r="H323" s="339">
        <f t="shared" si="162"/>
        <v>0</v>
      </c>
      <c r="I323" s="339">
        <f t="shared" si="150"/>
        <v>0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0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246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0</v>
      </c>
      <c r="G324" s="339">
        <f t="shared" ref="G324:H324" si="163">G164/1000/1.02</f>
        <v>0</v>
      </c>
      <c r="H324" s="339">
        <f t="shared" si="163"/>
        <v>0</v>
      </c>
      <c r="I324" s="339">
        <f t="shared" si="150"/>
        <v>0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246</v>
      </c>
      <c r="P324" s="338">
        <f t="shared" si="152"/>
        <v>12.89199728865014</v>
      </c>
      <c r="Q324" s="339">
        <f t="shared" si="152"/>
        <v>0</v>
      </c>
      <c r="R324" s="339">
        <f t="shared" si="152"/>
        <v>0</v>
      </c>
      <c r="S324" s="339">
        <f t="shared" si="152"/>
        <v>0</v>
      </c>
      <c r="T324" s="278"/>
      <c r="U324" s="360" t="s">
        <v>246</v>
      </c>
      <c r="V324" s="338">
        <f t="shared" si="153"/>
        <v>0</v>
      </c>
      <c r="W324" s="338">
        <f t="shared" si="153"/>
        <v>0</v>
      </c>
      <c r="X324" s="278"/>
      <c r="Y324" s="360" t="s">
        <v>246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251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220</v>
      </c>
      <c r="Q332" s="371"/>
      <c r="R332" s="371"/>
      <c r="S332" s="371"/>
      <c r="T332" s="369"/>
      <c r="U332" s="370">
        <v>2004</v>
      </c>
      <c r="V332" s="371" t="s">
        <v>221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223</v>
      </c>
      <c r="C333" s="373" t="s">
        <v>224</v>
      </c>
      <c r="D333" s="373" t="s">
        <v>225</v>
      </c>
      <c r="E333" s="373" t="s">
        <v>252</v>
      </c>
      <c r="F333" s="373" t="s">
        <v>227</v>
      </c>
      <c r="G333" s="373" t="s">
        <v>228</v>
      </c>
      <c r="H333" s="373" t="s">
        <v>229</v>
      </c>
      <c r="I333" s="373" t="s">
        <v>230</v>
      </c>
      <c r="J333" s="373" t="s">
        <v>231</v>
      </c>
      <c r="K333" s="373" t="s">
        <v>232</v>
      </c>
      <c r="L333" s="373" t="s">
        <v>233</v>
      </c>
      <c r="M333" s="374" t="s">
        <v>234</v>
      </c>
      <c r="N333" s="369"/>
      <c r="O333" s="375"/>
      <c r="P333" s="376" t="s">
        <v>235</v>
      </c>
      <c r="Q333" s="376" t="s">
        <v>236</v>
      </c>
      <c r="R333" s="376" t="s">
        <v>237</v>
      </c>
      <c r="S333" s="377" t="s">
        <v>238</v>
      </c>
      <c r="T333" s="369"/>
      <c r="U333" s="375"/>
      <c r="V333" s="376" t="s">
        <v>239</v>
      </c>
      <c r="W333" s="377" t="s">
        <v>240</v>
      </c>
      <c r="X333" s="369"/>
      <c r="Y333" s="375"/>
      <c r="Z333" s="378" t="s">
        <v>241</v>
      </c>
    </row>
    <row r="334" spans="1:32" ht="14.25" thickBot="1">
      <c r="A334" s="379" t="s">
        <v>242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242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242</v>
      </c>
      <c r="V334" s="384">
        <v>3.3315866000000001</v>
      </c>
      <c r="W334" s="385">
        <v>3.9074479000000002</v>
      </c>
      <c r="X334" s="369"/>
      <c r="Y334" s="383" t="s">
        <v>242</v>
      </c>
      <c r="Z334" s="382">
        <v>3.6171804117647062</v>
      </c>
    </row>
    <row r="335" spans="1:32" ht="13.5">
      <c r="A335" s="386" t="s">
        <v>243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243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243</v>
      </c>
      <c r="V335" s="390">
        <v>3.9250651000000003</v>
      </c>
      <c r="W335" s="391">
        <v>4.5897571500000014</v>
      </c>
      <c r="X335" s="369"/>
      <c r="Y335" s="389" t="s">
        <v>243</v>
      </c>
      <c r="Z335" s="392">
        <v>4.0686274509803928</v>
      </c>
    </row>
    <row r="336" spans="1:32" ht="13.5">
      <c r="A336" s="386" t="s">
        <v>244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244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244</v>
      </c>
      <c r="V336" s="387">
        <v>3.7435715200000006</v>
      </c>
      <c r="W336" s="388">
        <v>4.3200341600000005</v>
      </c>
      <c r="X336" s="369"/>
      <c r="Y336" s="389" t="s">
        <v>244</v>
      </c>
      <c r="Z336" s="392">
        <v>4.1083262745098041</v>
      </c>
    </row>
    <row r="337" spans="1:26" ht="13.5">
      <c r="A337" s="386" t="s">
        <v>245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245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245</v>
      </c>
      <c r="V337" s="387">
        <v>3.9977361000000005</v>
      </c>
      <c r="W337" s="388">
        <v>3.8807596800000002</v>
      </c>
      <c r="X337" s="369"/>
      <c r="Y337" s="389" t="s">
        <v>245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246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246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246</v>
      </c>
      <c r="V339" s="395">
        <v>3.3349349000000004</v>
      </c>
      <c r="W339" s="396">
        <v>3.8676092799999999</v>
      </c>
      <c r="X339" s="369"/>
      <c r="Y339" s="383" t="s">
        <v>246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220</v>
      </c>
      <c r="Q341" s="371"/>
      <c r="R341" s="371"/>
      <c r="S341" s="371"/>
      <c r="T341" s="369"/>
      <c r="U341" s="370">
        <v>2005</v>
      </c>
      <c r="V341" s="371" t="s">
        <v>221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223</v>
      </c>
      <c r="C342" s="373" t="s">
        <v>224</v>
      </c>
      <c r="D342" s="373" t="s">
        <v>225</v>
      </c>
      <c r="E342" s="373" t="s">
        <v>252</v>
      </c>
      <c r="F342" s="373" t="s">
        <v>227</v>
      </c>
      <c r="G342" s="373" t="s">
        <v>228</v>
      </c>
      <c r="H342" s="373" t="s">
        <v>229</v>
      </c>
      <c r="I342" s="373" t="s">
        <v>230</v>
      </c>
      <c r="J342" s="373" t="s">
        <v>231</v>
      </c>
      <c r="K342" s="373" t="s">
        <v>232</v>
      </c>
      <c r="L342" s="373" t="s">
        <v>233</v>
      </c>
      <c r="M342" s="374" t="s">
        <v>234</v>
      </c>
      <c r="N342" s="369"/>
      <c r="O342" s="375"/>
      <c r="P342" s="376" t="s">
        <v>235</v>
      </c>
      <c r="Q342" s="376" t="s">
        <v>236</v>
      </c>
      <c r="R342" s="376" t="s">
        <v>237</v>
      </c>
      <c r="S342" s="377" t="s">
        <v>238</v>
      </c>
      <c r="T342" s="369"/>
      <c r="U342" s="375"/>
      <c r="V342" s="376" t="s">
        <v>239</v>
      </c>
      <c r="W342" s="377" t="s">
        <v>240</v>
      </c>
      <c r="X342" s="369"/>
      <c r="Y342" s="375"/>
      <c r="Z342" s="378" t="s">
        <v>241</v>
      </c>
    </row>
    <row r="343" spans="1:26" ht="14.25" thickBot="1">
      <c r="A343" s="379" t="s">
        <v>242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242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242</v>
      </c>
      <c r="V343" s="384">
        <v>4.2741797999999998</v>
      </c>
      <c r="W343" s="385">
        <v>4.1972801999999998</v>
      </c>
      <c r="X343" s="369"/>
      <c r="Y343" s="383" t="s">
        <v>242</v>
      </c>
      <c r="Z343" s="400">
        <v>4.1524159705882351</v>
      </c>
    </row>
    <row r="344" spans="1:26">
      <c r="A344" s="386" t="s">
        <v>243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243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243</v>
      </c>
      <c r="V344" s="390">
        <v>4.92827445</v>
      </c>
      <c r="W344" s="391">
        <v>4.8969937500000009</v>
      </c>
      <c r="X344" s="369"/>
      <c r="Y344" s="389" t="s">
        <v>243</v>
      </c>
      <c r="Z344" s="388">
        <v>4.8158107843137259</v>
      </c>
    </row>
    <row r="345" spans="1:26">
      <c r="A345" s="386" t="s">
        <v>244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244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244</v>
      </c>
      <c r="V345" s="387">
        <v>4.5932114799999999</v>
      </c>
      <c r="W345" s="388">
        <v>4.5736677999999999</v>
      </c>
      <c r="X345" s="369"/>
      <c r="Y345" s="389" t="s">
        <v>244</v>
      </c>
      <c r="Z345" s="388">
        <v>4.4922086274509798</v>
      </c>
    </row>
    <row r="346" spans="1:26">
      <c r="A346" s="386" t="s">
        <v>245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245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245</v>
      </c>
      <c r="V346" s="387">
        <v>3.5448181200000004</v>
      </c>
      <c r="W346" s="388">
        <v>4.12146846</v>
      </c>
      <c r="X346" s="369"/>
      <c r="Y346" s="389" t="s">
        <v>245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246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246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246</v>
      </c>
      <c r="V348" s="395">
        <v>4.1429718400000004</v>
      </c>
      <c r="W348" s="396">
        <v>4.0836431100000006</v>
      </c>
      <c r="X348" s="369"/>
      <c r="Y348" s="383" t="s">
        <v>246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220</v>
      </c>
      <c r="Q350" s="371"/>
      <c r="R350" s="371"/>
      <c r="S350" s="371"/>
      <c r="T350" s="369"/>
      <c r="U350" s="370">
        <v>2006</v>
      </c>
      <c r="V350" s="371" t="s">
        <v>221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223</v>
      </c>
      <c r="C351" s="403" t="s">
        <v>224</v>
      </c>
      <c r="D351" s="403" t="s">
        <v>225</v>
      </c>
      <c r="E351" s="403" t="s">
        <v>226</v>
      </c>
      <c r="F351" s="403" t="s">
        <v>227</v>
      </c>
      <c r="G351" s="403" t="s">
        <v>228</v>
      </c>
      <c r="H351" s="403" t="s">
        <v>229</v>
      </c>
      <c r="I351" s="403" t="s">
        <v>230</v>
      </c>
      <c r="J351" s="403" t="s">
        <v>231</v>
      </c>
      <c r="K351" s="403" t="s">
        <v>232</v>
      </c>
      <c r="L351" s="403" t="s">
        <v>233</v>
      </c>
      <c r="M351" s="404" t="s">
        <v>234</v>
      </c>
      <c r="N351" s="369"/>
      <c r="O351" s="375"/>
      <c r="P351" s="376" t="s">
        <v>235</v>
      </c>
      <c r="Q351" s="376" t="s">
        <v>236</v>
      </c>
      <c r="R351" s="376" t="s">
        <v>237</v>
      </c>
      <c r="S351" s="377" t="s">
        <v>238</v>
      </c>
      <c r="T351" s="369"/>
      <c r="U351" s="375"/>
      <c r="V351" s="376" t="s">
        <v>239</v>
      </c>
      <c r="W351" s="377" t="s">
        <v>240</v>
      </c>
      <c r="X351" s="369"/>
      <c r="Y351" s="375"/>
      <c r="Z351" s="378" t="s">
        <v>241</v>
      </c>
    </row>
    <row r="352" spans="1:26" ht="13.5" thickBot="1">
      <c r="A352" s="405" t="s">
        <v>242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242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242</v>
      </c>
      <c r="V352" s="384">
        <v>4.3606657999999996</v>
      </c>
      <c r="W352" s="385">
        <v>4.3018448999999999</v>
      </c>
      <c r="X352" s="369"/>
      <c r="Y352" s="383" t="s">
        <v>242</v>
      </c>
      <c r="Z352" s="384">
        <v>4.3331236559999997</v>
      </c>
    </row>
    <row r="353" spans="1:28">
      <c r="A353" s="389" t="s">
        <v>243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243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243</v>
      </c>
      <c r="V353" s="390">
        <v>5.1950965</v>
      </c>
      <c r="W353" s="391">
        <v>5.1025452500000004</v>
      </c>
      <c r="X353" s="369"/>
      <c r="Y353" s="389" t="s">
        <v>243</v>
      </c>
      <c r="Z353" s="390">
        <v>5.1515040499999998</v>
      </c>
    </row>
    <row r="354" spans="1:28">
      <c r="A354" s="389" t="s">
        <v>244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244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244</v>
      </c>
      <c r="V354" s="387">
        <v>4.8714858400000001</v>
      </c>
      <c r="W354" s="388">
        <v>4.8573954000000006</v>
      </c>
      <c r="X354" s="369"/>
      <c r="Y354" s="389" t="s">
        <v>244</v>
      </c>
      <c r="Z354" s="387">
        <v>4.86459376</v>
      </c>
    </row>
    <row r="355" spans="1:28">
      <c r="A355" s="389" t="s">
        <v>245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245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245</v>
      </c>
      <c r="V355" s="387">
        <v>3.8396403000000001</v>
      </c>
      <c r="W355" s="388">
        <v>4.0792393800000006</v>
      </c>
      <c r="X355" s="369"/>
      <c r="Y355" s="389" t="s">
        <v>245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246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246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246</v>
      </c>
      <c r="V357" s="395">
        <v>4.2182185900000002</v>
      </c>
      <c r="W357" s="396">
        <v>4.1969454500000003</v>
      </c>
      <c r="X357" s="369"/>
      <c r="Y357" s="383" t="s">
        <v>246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220</v>
      </c>
      <c r="Q359" s="371"/>
      <c r="R359" s="371"/>
      <c r="S359" s="371"/>
      <c r="T359" s="369"/>
      <c r="U359" s="370">
        <v>2007</v>
      </c>
      <c r="V359" s="371" t="s">
        <v>221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223</v>
      </c>
      <c r="C360" s="403" t="s">
        <v>224</v>
      </c>
      <c r="D360" s="403" t="s">
        <v>225</v>
      </c>
      <c r="E360" s="403" t="s">
        <v>226</v>
      </c>
      <c r="F360" s="403" t="s">
        <v>227</v>
      </c>
      <c r="G360" s="403" t="s">
        <v>228</v>
      </c>
      <c r="H360" s="403" t="s">
        <v>229</v>
      </c>
      <c r="I360" s="403" t="s">
        <v>230</v>
      </c>
      <c r="J360" s="403" t="s">
        <v>231</v>
      </c>
      <c r="K360" s="403" t="s">
        <v>232</v>
      </c>
      <c r="L360" s="403" t="s">
        <v>233</v>
      </c>
      <c r="M360" s="404" t="s">
        <v>234</v>
      </c>
      <c r="N360" s="369"/>
      <c r="O360" s="407"/>
      <c r="P360" s="403" t="s">
        <v>235</v>
      </c>
      <c r="Q360" s="403" t="s">
        <v>236</v>
      </c>
      <c r="R360" s="403" t="s">
        <v>237</v>
      </c>
      <c r="S360" s="404" t="s">
        <v>238</v>
      </c>
      <c r="T360" s="369"/>
      <c r="U360" s="407"/>
      <c r="V360" s="403" t="s">
        <v>239</v>
      </c>
      <c r="W360" s="404" t="s">
        <v>240</v>
      </c>
      <c r="X360" s="369"/>
      <c r="Y360" s="375"/>
      <c r="Z360" s="377" t="s">
        <v>241</v>
      </c>
      <c r="AB360" s="225"/>
    </row>
    <row r="361" spans="1:28" ht="13.5" thickBot="1">
      <c r="A361" s="408" t="s">
        <v>242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242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242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242</v>
      </c>
      <c r="Z361" s="384">
        <f>Z207*B487</f>
        <v>4.0021973588235289</v>
      </c>
      <c r="AB361" s="225"/>
    </row>
    <row r="362" spans="1:28" ht="13.5" thickBot="1">
      <c r="A362" s="412" t="s">
        <v>243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243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243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243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244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244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244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244</v>
      </c>
      <c r="Z363" s="384">
        <f>Z209*B490</f>
        <v>4.6500379950980397</v>
      </c>
      <c r="AB363" s="225"/>
    </row>
    <row r="364" spans="1:28" ht="13.5" thickBot="1">
      <c r="A364" s="386" t="s">
        <v>245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245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245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245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246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246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246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246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220</v>
      </c>
      <c r="Q368" s="371"/>
      <c r="R368" s="371"/>
      <c r="S368" s="371"/>
      <c r="T368" s="369"/>
      <c r="U368" s="370">
        <v>2008</v>
      </c>
      <c r="V368" s="371" t="s">
        <v>221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223</v>
      </c>
      <c r="C369" s="403" t="s">
        <v>224</v>
      </c>
      <c r="D369" s="403" t="s">
        <v>225</v>
      </c>
      <c r="E369" s="403" t="s">
        <v>226</v>
      </c>
      <c r="F369" s="403" t="s">
        <v>227</v>
      </c>
      <c r="G369" s="403" t="s">
        <v>228</v>
      </c>
      <c r="H369" s="403" t="s">
        <v>229</v>
      </c>
      <c r="I369" s="403" t="s">
        <v>230</v>
      </c>
      <c r="J369" s="403" t="s">
        <v>231</v>
      </c>
      <c r="K369" s="403" t="s">
        <v>232</v>
      </c>
      <c r="L369" s="403" t="s">
        <v>233</v>
      </c>
      <c r="M369" s="404" t="s">
        <v>234</v>
      </c>
      <c r="N369" s="369"/>
      <c r="O369" s="407"/>
      <c r="P369" s="403" t="s">
        <v>235</v>
      </c>
      <c r="Q369" s="403" t="s">
        <v>236</v>
      </c>
      <c r="R369" s="403" t="s">
        <v>237</v>
      </c>
      <c r="S369" s="404" t="s">
        <v>238</v>
      </c>
      <c r="T369" s="369"/>
      <c r="U369" s="407"/>
      <c r="V369" s="403" t="s">
        <v>239</v>
      </c>
      <c r="W369" s="404" t="s">
        <v>240</v>
      </c>
      <c r="X369" s="369"/>
      <c r="Y369" s="375"/>
      <c r="Z369" s="377" t="s">
        <v>241</v>
      </c>
      <c r="AA369" s="225"/>
      <c r="AB369" s="225"/>
    </row>
    <row r="370" spans="1:28" ht="13.5" thickBot="1">
      <c r="A370" s="408" t="s">
        <v>242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242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242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242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243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243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243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243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244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244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244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244</v>
      </c>
      <c r="Z372" s="384">
        <f>Z218*B490</f>
        <v>4.7167608872549014</v>
      </c>
      <c r="AA372" s="225"/>
    </row>
    <row r="373" spans="1:28" ht="13.5" thickBot="1">
      <c r="A373" s="386" t="s">
        <v>245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245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245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245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246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246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246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246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253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220</v>
      </c>
      <c r="Q377" s="371"/>
      <c r="R377" s="371"/>
      <c r="S377" s="371"/>
      <c r="T377" s="369"/>
      <c r="U377" s="370">
        <v>2009</v>
      </c>
      <c r="V377" s="371" t="s">
        <v>221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223</v>
      </c>
      <c r="C378" s="403" t="s">
        <v>224</v>
      </c>
      <c r="D378" s="403" t="s">
        <v>225</v>
      </c>
      <c r="E378" s="403" t="s">
        <v>226</v>
      </c>
      <c r="F378" s="403" t="s">
        <v>227</v>
      </c>
      <c r="G378" s="403" t="s">
        <v>228</v>
      </c>
      <c r="H378" s="403" t="s">
        <v>229</v>
      </c>
      <c r="I378" s="403" t="s">
        <v>230</v>
      </c>
      <c r="J378" s="403" t="s">
        <v>231</v>
      </c>
      <c r="K378" s="403" t="s">
        <v>232</v>
      </c>
      <c r="L378" s="403" t="s">
        <v>233</v>
      </c>
      <c r="M378" s="404" t="s">
        <v>234</v>
      </c>
      <c r="N378" s="369"/>
      <c r="O378" s="407"/>
      <c r="P378" s="403" t="s">
        <v>235</v>
      </c>
      <c r="Q378" s="403" t="s">
        <v>236</v>
      </c>
      <c r="R378" s="403" t="s">
        <v>237</v>
      </c>
      <c r="S378" s="404" t="s">
        <v>238</v>
      </c>
      <c r="T378" s="369"/>
      <c r="U378" s="407"/>
      <c r="V378" s="403" t="s">
        <v>239</v>
      </c>
      <c r="W378" s="404" t="s">
        <v>240</v>
      </c>
      <c r="X378" s="369"/>
      <c r="Y378" s="375"/>
      <c r="Z378" s="377" t="s">
        <v>241</v>
      </c>
      <c r="AA378" s="225"/>
    </row>
    <row r="379" spans="1:28" ht="13.5" thickBot="1">
      <c r="A379" s="408" t="s">
        <v>242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242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242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242</v>
      </c>
      <c r="Z379" s="384">
        <f>Z225*B487</f>
        <v>4.672059676470588</v>
      </c>
      <c r="AA379" s="225"/>
    </row>
    <row r="380" spans="1:28" ht="13.5" thickBot="1">
      <c r="A380" s="412" t="s">
        <v>243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243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243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243</v>
      </c>
      <c r="Z380" s="384">
        <f>Z226*B489</f>
        <v>5.5027154686274509</v>
      </c>
      <c r="AA380" s="225"/>
    </row>
    <row r="381" spans="1:28" ht="13.5" thickBot="1">
      <c r="A381" s="386" t="s">
        <v>244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244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244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244</v>
      </c>
      <c r="Z381" s="384">
        <f>Z227*B490</f>
        <v>5.612713848039216</v>
      </c>
      <c r="AA381" s="225"/>
    </row>
    <row r="382" spans="1:28" ht="13.5" thickBot="1">
      <c r="A382" s="386" t="s">
        <v>245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245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245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245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246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246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246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246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253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220</v>
      </c>
      <c r="Q386" s="371"/>
      <c r="R386" s="371"/>
      <c r="S386" s="371"/>
      <c r="T386" s="369"/>
      <c r="U386" s="370">
        <v>2010</v>
      </c>
      <c r="V386" s="371" t="s">
        <v>221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223</v>
      </c>
      <c r="C387" s="403" t="s">
        <v>224</v>
      </c>
      <c r="D387" s="403" t="s">
        <v>225</v>
      </c>
      <c r="E387" s="403" t="s">
        <v>226</v>
      </c>
      <c r="F387" s="403" t="s">
        <v>227</v>
      </c>
      <c r="G387" s="403" t="s">
        <v>228</v>
      </c>
      <c r="H387" s="403" t="s">
        <v>229</v>
      </c>
      <c r="I387" s="403" t="s">
        <v>230</v>
      </c>
      <c r="J387" s="403" t="s">
        <v>231</v>
      </c>
      <c r="K387" s="403" t="s">
        <v>232</v>
      </c>
      <c r="L387" s="403" t="s">
        <v>233</v>
      </c>
      <c r="M387" s="404" t="s">
        <v>234</v>
      </c>
      <c r="N387" s="369"/>
      <c r="O387" s="407"/>
      <c r="P387" s="403" t="s">
        <v>235</v>
      </c>
      <c r="Q387" s="403" t="s">
        <v>236</v>
      </c>
      <c r="R387" s="403" t="s">
        <v>237</v>
      </c>
      <c r="S387" s="404" t="s">
        <v>238</v>
      </c>
      <c r="T387" s="369"/>
      <c r="U387" s="407"/>
      <c r="V387" s="403" t="s">
        <v>239</v>
      </c>
      <c r="W387" s="404" t="s">
        <v>240</v>
      </c>
      <c r="X387" s="369"/>
      <c r="Y387" s="407"/>
      <c r="Z387" s="404" t="s">
        <v>241</v>
      </c>
      <c r="AA387" s="225"/>
      <c r="AB387" s="225"/>
    </row>
    <row r="388" spans="1:28" ht="13.5" thickBot="1">
      <c r="A388" s="408" t="s">
        <v>242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242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242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242</v>
      </c>
      <c r="Z388" s="387">
        <f>Z234*0.521</f>
        <v>4.6352287137254891</v>
      </c>
      <c r="AA388" s="225"/>
      <c r="AB388" s="225"/>
    </row>
    <row r="389" spans="1:28">
      <c r="A389" s="412" t="s">
        <v>243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243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243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243</v>
      </c>
      <c r="Z389" s="387">
        <f>Z235*0.55</f>
        <v>5.365264019607844</v>
      </c>
      <c r="AA389" s="225"/>
      <c r="AB389" s="225"/>
    </row>
    <row r="390" spans="1:28">
      <c r="A390" s="386" t="s">
        <v>244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244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244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244</v>
      </c>
      <c r="Z390" s="387">
        <f>Z236*0.52</f>
        <v>5.1141892941176472</v>
      </c>
      <c r="AA390" s="225"/>
      <c r="AB390" s="225"/>
    </row>
    <row r="391" spans="1:28">
      <c r="A391" s="386" t="s">
        <v>245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245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245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245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246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246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246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246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253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220</v>
      </c>
      <c r="Q395" s="371"/>
      <c r="R395" s="371"/>
      <c r="S395" s="371"/>
      <c r="T395" s="369"/>
      <c r="U395" s="370">
        <v>2011</v>
      </c>
      <c r="V395" s="371" t="s">
        <v>221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223</v>
      </c>
      <c r="C396" s="376" t="s">
        <v>224</v>
      </c>
      <c r="D396" s="376" t="s">
        <v>225</v>
      </c>
      <c r="E396" s="376" t="s">
        <v>226</v>
      </c>
      <c r="F396" s="376" t="s">
        <v>227</v>
      </c>
      <c r="G396" s="376" t="s">
        <v>228</v>
      </c>
      <c r="H396" s="376" t="s">
        <v>229</v>
      </c>
      <c r="I396" s="376" t="s">
        <v>230</v>
      </c>
      <c r="J396" s="376" t="s">
        <v>231</v>
      </c>
      <c r="K396" s="376" t="s">
        <v>232</v>
      </c>
      <c r="L396" s="376" t="s">
        <v>233</v>
      </c>
      <c r="M396" s="377" t="s">
        <v>234</v>
      </c>
      <c r="N396" s="369"/>
      <c r="O396" s="407"/>
      <c r="P396" s="403" t="s">
        <v>235</v>
      </c>
      <c r="Q396" s="403" t="s">
        <v>236</v>
      </c>
      <c r="R396" s="403" t="s">
        <v>237</v>
      </c>
      <c r="S396" s="404" t="s">
        <v>238</v>
      </c>
      <c r="T396" s="369"/>
      <c r="U396" s="375"/>
      <c r="V396" s="403" t="s">
        <v>239</v>
      </c>
      <c r="W396" s="404" t="s">
        <v>240</v>
      </c>
      <c r="X396" s="369"/>
      <c r="Y396" s="375"/>
      <c r="Z396" s="404" t="s">
        <v>241</v>
      </c>
    </row>
    <row r="397" spans="1:28" ht="13.5" thickBot="1">
      <c r="A397" s="405" t="s">
        <v>242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242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242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242</v>
      </c>
      <c r="Z397" s="384">
        <f>Z243*0.507</f>
        <v>5.6275309999999994</v>
      </c>
    </row>
    <row r="398" spans="1:28">
      <c r="A398" s="415" t="s">
        <v>243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243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243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243</v>
      </c>
      <c r="Z398" s="390">
        <f>Z244*0.539</f>
        <v>6.6026041529411774</v>
      </c>
    </row>
    <row r="399" spans="1:28">
      <c r="A399" s="386" t="s">
        <v>244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244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244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244</v>
      </c>
      <c r="Z399" s="387">
        <f>Z245*0.535</f>
        <v>6.8463504166666667</v>
      </c>
    </row>
    <row r="400" spans="1:28">
      <c r="A400" s="386" t="s">
        <v>245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245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245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245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246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246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246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246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253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220</v>
      </c>
      <c r="Q404" s="371"/>
      <c r="R404" s="371"/>
      <c r="S404" s="371"/>
      <c r="T404" s="369"/>
      <c r="U404" s="370">
        <v>2012</v>
      </c>
      <c r="V404" s="371" t="s">
        <v>221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223</v>
      </c>
      <c r="C405" s="376" t="s">
        <v>224</v>
      </c>
      <c r="D405" s="376" t="s">
        <v>225</v>
      </c>
      <c r="E405" s="376" t="s">
        <v>226</v>
      </c>
      <c r="F405" s="376" t="s">
        <v>227</v>
      </c>
      <c r="G405" s="376" t="s">
        <v>228</v>
      </c>
      <c r="H405" s="376" t="s">
        <v>229</v>
      </c>
      <c r="I405" s="376" t="s">
        <v>230</v>
      </c>
      <c r="J405" s="376" t="s">
        <v>231</v>
      </c>
      <c r="K405" s="376" t="s">
        <v>232</v>
      </c>
      <c r="L405" s="376" t="s">
        <v>233</v>
      </c>
      <c r="M405" s="377" t="s">
        <v>234</v>
      </c>
      <c r="N405" s="369"/>
      <c r="O405" s="407"/>
      <c r="P405" s="403" t="s">
        <v>235</v>
      </c>
      <c r="Q405" s="403" t="s">
        <v>236</v>
      </c>
      <c r="R405" s="403" t="s">
        <v>237</v>
      </c>
      <c r="S405" s="404" t="s">
        <v>238</v>
      </c>
      <c r="T405" s="369"/>
      <c r="U405" s="375"/>
      <c r="V405" s="403" t="s">
        <v>239</v>
      </c>
      <c r="W405" s="404" t="s">
        <v>240</v>
      </c>
      <c r="X405" s="369"/>
      <c r="Y405" s="375"/>
      <c r="Z405" s="404" t="s">
        <v>241</v>
      </c>
    </row>
    <row r="406" spans="1:29" ht="13.5" thickBot="1">
      <c r="A406" s="405" t="s">
        <v>242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242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242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242</v>
      </c>
      <c r="Z406" s="384">
        <f>Z252*0.507</f>
        <v>6.3897905882352948</v>
      </c>
    </row>
    <row r="407" spans="1:29">
      <c r="A407" s="415" t="s">
        <v>243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243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243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243</v>
      </c>
      <c r="Z407" s="390">
        <f>Z253*0.539</f>
        <v>7.2680894862745111</v>
      </c>
    </row>
    <row r="408" spans="1:29">
      <c r="A408" s="386" t="s">
        <v>244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244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244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244</v>
      </c>
      <c r="Z408" s="387">
        <f>Z254*0.535</f>
        <v>7.2061048725490204</v>
      </c>
    </row>
    <row r="409" spans="1:29">
      <c r="A409" s="386" t="s">
        <v>245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245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245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245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246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246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246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246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253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220</v>
      </c>
      <c r="Q413" s="371"/>
      <c r="R413" s="371"/>
      <c r="S413" s="371"/>
      <c r="T413" s="369"/>
      <c r="U413" s="370">
        <v>2013</v>
      </c>
      <c r="V413" s="371" t="s">
        <v>221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223</v>
      </c>
      <c r="C414" s="376" t="s">
        <v>224</v>
      </c>
      <c r="D414" s="376" t="s">
        <v>225</v>
      </c>
      <c r="E414" s="376" t="s">
        <v>226</v>
      </c>
      <c r="F414" s="376" t="s">
        <v>227</v>
      </c>
      <c r="G414" s="376" t="s">
        <v>228</v>
      </c>
      <c r="H414" s="376" t="s">
        <v>229</v>
      </c>
      <c r="I414" s="376" t="s">
        <v>230</v>
      </c>
      <c r="J414" s="376" t="s">
        <v>231</v>
      </c>
      <c r="K414" s="376" t="s">
        <v>232</v>
      </c>
      <c r="L414" s="376" t="s">
        <v>233</v>
      </c>
      <c r="M414" s="377" t="s">
        <v>234</v>
      </c>
      <c r="N414" s="369"/>
      <c r="O414" s="407"/>
      <c r="P414" s="403" t="s">
        <v>235</v>
      </c>
      <c r="Q414" s="403" t="s">
        <v>236</v>
      </c>
      <c r="R414" s="403" t="s">
        <v>237</v>
      </c>
      <c r="S414" s="404" t="s">
        <v>238</v>
      </c>
      <c r="T414" s="369"/>
      <c r="U414" s="375"/>
      <c r="V414" s="403" t="s">
        <v>239</v>
      </c>
      <c r="W414" s="404" t="s">
        <v>240</v>
      </c>
      <c r="X414" s="369"/>
      <c r="Y414" s="375"/>
      <c r="Z414" s="404" t="s">
        <v>241</v>
      </c>
      <c r="AB414" s="225"/>
      <c r="AC414" s="225"/>
    </row>
    <row r="415" spans="1:29" ht="13.5" thickBot="1">
      <c r="A415" s="405" t="s">
        <v>242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242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242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242</v>
      </c>
      <c r="Z415" s="384">
        <f>Z261*0.507</f>
        <v>6.059937382352941</v>
      </c>
      <c r="AB415" s="225"/>
      <c r="AC415" s="225"/>
    </row>
    <row r="416" spans="1:29">
      <c r="A416" s="415" t="s">
        <v>243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243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243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243</v>
      </c>
      <c r="Z416" s="390">
        <f>Z262*0.539</f>
        <v>6.8073887480392159</v>
      </c>
      <c r="AB416" s="225"/>
      <c r="AC416" s="225"/>
    </row>
    <row r="417" spans="1:29">
      <c r="A417" s="386" t="s">
        <v>244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244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244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244</v>
      </c>
      <c r="Z417" s="387">
        <f>Z263*0.535</f>
        <v>6.6895875490196079</v>
      </c>
      <c r="AB417" s="225"/>
      <c r="AC417" s="225"/>
    </row>
    <row r="418" spans="1:29">
      <c r="A418" s="386" t="s">
        <v>245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245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245</v>
      </c>
      <c r="V418" s="387" t="e">
        <f>#REF!*0.54</f>
        <v>#REF!</v>
      </c>
      <c r="W418" s="387" t="e">
        <f>#REF!*0.54</f>
        <v>#REF!</v>
      </c>
      <c r="X418" s="369"/>
      <c r="Y418" s="417" t="s">
        <v>245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246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246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246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246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253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220</v>
      </c>
      <c r="Q421" s="371"/>
      <c r="R421" s="371"/>
      <c r="S421" s="371"/>
      <c r="T421" s="369"/>
      <c r="U421" s="370">
        <v>2014</v>
      </c>
      <c r="V421" s="371" t="s">
        <v>221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223</v>
      </c>
      <c r="C422" s="403" t="s">
        <v>224</v>
      </c>
      <c r="D422" s="403" t="s">
        <v>225</v>
      </c>
      <c r="E422" s="403" t="s">
        <v>226</v>
      </c>
      <c r="F422" s="403" t="s">
        <v>227</v>
      </c>
      <c r="G422" s="403" t="s">
        <v>228</v>
      </c>
      <c r="H422" s="403" t="s">
        <v>229</v>
      </c>
      <c r="I422" s="403" t="s">
        <v>230</v>
      </c>
      <c r="J422" s="403" t="s">
        <v>231</v>
      </c>
      <c r="K422" s="403" t="s">
        <v>232</v>
      </c>
      <c r="L422" s="403" t="s">
        <v>233</v>
      </c>
      <c r="M422" s="404" t="s">
        <v>234</v>
      </c>
      <c r="N422" s="369"/>
      <c r="O422" s="407"/>
      <c r="P422" s="403" t="s">
        <v>235</v>
      </c>
      <c r="Q422" s="403" t="s">
        <v>236</v>
      </c>
      <c r="R422" s="403" t="s">
        <v>237</v>
      </c>
      <c r="S422" s="404" t="s">
        <v>238</v>
      </c>
      <c r="T422" s="369"/>
      <c r="U422" s="407"/>
      <c r="V422" s="403" t="s">
        <v>239</v>
      </c>
      <c r="W422" s="404" t="s">
        <v>240</v>
      </c>
      <c r="X422" s="369"/>
      <c r="Y422" s="375"/>
      <c r="Z422" s="404" t="s">
        <v>241</v>
      </c>
    </row>
    <row r="423" spans="1:29" ht="13.5" thickBot="1">
      <c r="A423" s="408" t="s">
        <v>242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242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242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242</v>
      </c>
      <c r="Z423" s="384">
        <f>Z269*0.507</f>
        <v>5.7789897941176473</v>
      </c>
    </row>
    <row r="424" spans="1:29">
      <c r="A424" s="423" t="s">
        <v>247</v>
      </c>
      <c r="B424" s="424" t="s">
        <v>248</v>
      </c>
      <c r="C424" s="425" t="s">
        <v>248</v>
      </c>
      <c r="D424" s="425" t="s">
        <v>248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247</v>
      </c>
      <c r="P424" s="390" t="s">
        <v>248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247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247</v>
      </c>
      <c r="Z424" s="391">
        <f>Z270*0.539</f>
        <v>6.4120887901960781</v>
      </c>
    </row>
    <row r="425" spans="1:29">
      <c r="A425" s="426" t="s">
        <v>243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243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243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243</v>
      </c>
      <c r="Z425" s="390">
        <f>Z271*0.539</f>
        <v>6.600039675490196</v>
      </c>
    </row>
    <row r="426" spans="1:29">
      <c r="A426" s="426" t="s">
        <v>244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244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244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244</v>
      </c>
      <c r="Z426" s="387">
        <f>Z272*0.535</f>
        <v>6.5164788578431381</v>
      </c>
    </row>
    <row r="427" spans="1:29">
      <c r="A427" s="426" t="s">
        <v>245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245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245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245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246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246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246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246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253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220</v>
      </c>
      <c r="Q431" s="371"/>
      <c r="R431" s="371"/>
      <c r="S431" s="371"/>
      <c r="T431" s="369"/>
      <c r="U431" s="370">
        <v>2015</v>
      </c>
      <c r="V431" s="371" t="s">
        <v>221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223</v>
      </c>
      <c r="C432" s="403" t="s">
        <v>224</v>
      </c>
      <c r="D432" s="403" t="s">
        <v>225</v>
      </c>
      <c r="E432" s="403" t="s">
        <v>226</v>
      </c>
      <c r="F432" s="403" t="s">
        <v>227</v>
      </c>
      <c r="G432" s="403" t="s">
        <v>228</v>
      </c>
      <c r="H432" s="403" t="s">
        <v>229</v>
      </c>
      <c r="I432" s="403" t="s">
        <v>230</v>
      </c>
      <c r="J432" s="403" t="s">
        <v>231</v>
      </c>
      <c r="K432" s="403" t="s">
        <v>232</v>
      </c>
      <c r="L432" s="403" t="s">
        <v>233</v>
      </c>
      <c r="M432" s="404" t="s">
        <v>234</v>
      </c>
      <c r="N432" s="369"/>
      <c r="O432" s="407"/>
      <c r="P432" s="403" t="s">
        <v>235</v>
      </c>
      <c r="Q432" s="403" t="s">
        <v>236</v>
      </c>
      <c r="R432" s="403" t="s">
        <v>237</v>
      </c>
      <c r="S432" s="404" t="s">
        <v>238</v>
      </c>
      <c r="T432" s="369"/>
      <c r="U432" s="407"/>
      <c r="V432" s="403" t="s">
        <v>239</v>
      </c>
      <c r="W432" s="404" t="s">
        <v>240</v>
      </c>
      <c r="X432" s="369"/>
      <c r="Y432" s="375"/>
      <c r="Z432" s="404" t="s">
        <v>241</v>
      </c>
    </row>
    <row r="433" spans="1:26" ht="13.5" thickBot="1">
      <c r="A433" s="408" t="s">
        <v>242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242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242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242</v>
      </c>
      <c r="Z433" s="384">
        <f>Z279*0.507</f>
        <v>6.207381390600001</v>
      </c>
    </row>
    <row r="434" spans="1:26">
      <c r="A434" s="423" t="s">
        <v>247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247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247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247</v>
      </c>
      <c r="Z434" s="390">
        <f>Z280*0.539</f>
        <v>6.9500218788000003</v>
      </c>
    </row>
    <row r="435" spans="1:26">
      <c r="A435" s="426" t="s">
        <v>243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243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243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243</v>
      </c>
      <c r="Z435" s="387">
        <f>Z281*0.539</f>
        <v>7.1835299382000004</v>
      </c>
    </row>
    <row r="436" spans="1:26">
      <c r="A436" s="426" t="s">
        <v>244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244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244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244</v>
      </c>
      <c r="Z436" s="387">
        <f>Z282*0.535</f>
        <v>7.0773906660000003</v>
      </c>
    </row>
    <row r="437" spans="1:26">
      <c r="A437" s="426" t="s">
        <v>245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245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245</v>
      </c>
      <c r="V437" s="387" t="e">
        <f>#REF!*0.54</f>
        <v>#REF!</v>
      </c>
      <c r="W437" s="387" t="e">
        <f>#REF!*0.54</f>
        <v>#REF!</v>
      </c>
      <c r="X437" s="369"/>
      <c r="Y437" s="386" t="s">
        <v>245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246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246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246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246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253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220</v>
      </c>
      <c r="Q441" s="371"/>
      <c r="R441" s="371"/>
      <c r="S441" s="371"/>
      <c r="T441" s="369"/>
      <c r="U441" s="370">
        <v>2016</v>
      </c>
      <c r="V441" s="371" t="s">
        <v>221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223</v>
      </c>
      <c r="C442" s="403" t="s">
        <v>224</v>
      </c>
      <c r="D442" s="403" t="s">
        <v>225</v>
      </c>
      <c r="E442" s="403" t="s">
        <v>226</v>
      </c>
      <c r="F442" s="403" t="s">
        <v>227</v>
      </c>
      <c r="G442" s="403" t="s">
        <v>228</v>
      </c>
      <c r="H442" s="403" t="s">
        <v>229</v>
      </c>
      <c r="I442" s="403" t="s">
        <v>230</v>
      </c>
      <c r="J442" s="403" t="s">
        <v>231</v>
      </c>
      <c r="K442" s="403" t="s">
        <v>232</v>
      </c>
      <c r="L442" s="403" t="s">
        <v>233</v>
      </c>
      <c r="M442" s="404" t="s">
        <v>234</v>
      </c>
      <c r="N442" s="369"/>
      <c r="O442" s="407"/>
      <c r="P442" s="403" t="s">
        <v>235</v>
      </c>
      <c r="Q442" s="403" t="s">
        <v>236</v>
      </c>
      <c r="R442" s="403" t="s">
        <v>237</v>
      </c>
      <c r="S442" s="404" t="s">
        <v>238</v>
      </c>
      <c r="T442" s="369"/>
      <c r="U442" s="407"/>
      <c r="V442" s="403" t="s">
        <v>239</v>
      </c>
      <c r="W442" s="404" t="s">
        <v>240</v>
      </c>
      <c r="X442" s="369"/>
      <c r="Y442" s="375"/>
      <c r="Z442" s="404" t="s">
        <v>241</v>
      </c>
    </row>
    <row r="443" spans="1:26" ht="13.5" thickBot="1">
      <c r="A443" s="408" t="s">
        <v>242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242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242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242</v>
      </c>
      <c r="Z443" s="384">
        <f>Z288*0.507</f>
        <v>6.0680676110876881</v>
      </c>
    </row>
    <row r="444" spans="1:26">
      <c r="A444" s="423" t="s">
        <v>247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247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247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247</v>
      </c>
      <c r="Z444" s="390">
        <f>Z289*0.539</f>
        <v>7.0137515860932487</v>
      </c>
    </row>
    <row r="445" spans="1:26">
      <c r="A445" s="426" t="s">
        <v>243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243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243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243</v>
      </c>
      <c r="Z445" s="387">
        <f>Z290*0.539</f>
        <v>7.0321400268869185</v>
      </c>
    </row>
    <row r="446" spans="1:26">
      <c r="A446" s="426" t="s">
        <v>244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244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244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244</v>
      </c>
      <c r="Z446" s="387">
        <f>Z291*0.535</f>
        <v>6.9991687354567924</v>
      </c>
    </row>
    <row r="447" spans="1:26">
      <c r="A447" s="426" t="s">
        <v>245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245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245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245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246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246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246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246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253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220</v>
      </c>
      <c r="Q451" s="371"/>
      <c r="R451" s="371"/>
      <c r="S451" s="371"/>
      <c r="T451" s="369"/>
      <c r="U451" s="370">
        <v>2017</v>
      </c>
      <c r="V451" s="371" t="s">
        <v>221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223</v>
      </c>
      <c r="C452" s="403" t="s">
        <v>224</v>
      </c>
      <c r="D452" s="403" t="s">
        <v>225</v>
      </c>
      <c r="E452" s="403" t="s">
        <v>226</v>
      </c>
      <c r="F452" s="403" t="s">
        <v>227</v>
      </c>
      <c r="G452" s="403" t="s">
        <v>228</v>
      </c>
      <c r="H452" s="403" t="s">
        <v>229</v>
      </c>
      <c r="I452" s="403" t="s">
        <v>230</v>
      </c>
      <c r="J452" s="403" t="s">
        <v>231</v>
      </c>
      <c r="K452" s="403" t="s">
        <v>232</v>
      </c>
      <c r="L452" s="403" t="s">
        <v>233</v>
      </c>
      <c r="M452" s="404" t="s">
        <v>234</v>
      </c>
      <c r="N452" s="369"/>
      <c r="O452" s="407"/>
      <c r="P452" s="403" t="s">
        <v>235</v>
      </c>
      <c r="Q452" s="403" t="s">
        <v>236</v>
      </c>
      <c r="R452" s="403" t="s">
        <v>237</v>
      </c>
      <c r="S452" s="404" t="s">
        <v>238</v>
      </c>
      <c r="T452" s="369"/>
      <c r="U452" s="407"/>
      <c r="V452" s="403" t="s">
        <v>239</v>
      </c>
      <c r="W452" s="404" t="s">
        <v>240</v>
      </c>
      <c r="X452" s="369"/>
      <c r="Y452" s="375"/>
      <c r="Z452" s="404" t="s">
        <v>241</v>
      </c>
    </row>
    <row r="453" spans="1:28" ht="13.5" thickBot="1">
      <c r="A453" s="408" t="s">
        <v>242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242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242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242</v>
      </c>
      <c r="Z453" s="384">
        <f>Z298*0.507</f>
        <v>6.403627708768826</v>
      </c>
    </row>
    <row r="454" spans="1:28">
      <c r="A454" s="423" t="s">
        <v>247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247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247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247</v>
      </c>
      <c r="Z454" s="390">
        <f>Z299*0.539</f>
        <v>6.9375788658498498</v>
      </c>
    </row>
    <row r="455" spans="1:28">
      <c r="A455" s="426" t="s">
        <v>243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243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243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243</v>
      </c>
      <c r="Z455" s="387">
        <f>Z300*0.539</f>
        <v>7.2672070886742874</v>
      </c>
    </row>
    <row r="456" spans="1:28">
      <c r="A456" s="426" t="s">
        <v>244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244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244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244</v>
      </c>
      <c r="Z456" s="387">
        <f>Z301*0.535</f>
        <v>7.1229468473569471</v>
      </c>
    </row>
    <row r="457" spans="1:28">
      <c r="A457" s="426" t="s">
        <v>245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245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245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245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246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246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246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246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253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220</v>
      </c>
      <c r="Q462" s="371"/>
      <c r="R462" s="371"/>
      <c r="S462" s="371"/>
      <c r="T462" s="369"/>
      <c r="U462" s="370">
        <v>2018</v>
      </c>
      <c r="V462" s="371" t="s">
        <v>221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223</v>
      </c>
      <c r="C463" s="403" t="s">
        <v>224</v>
      </c>
      <c r="D463" s="403" t="s">
        <v>225</v>
      </c>
      <c r="E463" s="403" t="s">
        <v>226</v>
      </c>
      <c r="F463" s="403" t="s">
        <v>227</v>
      </c>
      <c r="G463" s="403" t="s">
        <v>228</v>
      </c>
      <c r="H463" s="403" t="s">
        <v>229</v>
      </c>
      <c r="I463" s="403" t="s">
        <v>230</v>
      </c>
      <c r="J463" s="403" t="s">
        <v>231</v>
      </c>
      <c r="K463" s="403" t="s">
        <v>232</v>
      </c>
      <c r="L463" s="403" t="s">
        <v>233</v>
      </c>
      <c r="M463" s="404" t="s">
        <v>234</v>
      </c>
      <c r="N463" s="369"/>
      <c r="O463" s="407"/>
      <c r="P463" s="403" t="s">
        <v>235</v>
      </c>
      <c r="Q463" s="403" t="s">
        <v>236</v>
      </c>
      <c r="R463" s="403" t="s">
        <v>237</v>
      </c>
      <c r="S463" s="404" t="s">
        <v>238</v>
      </c>
      <c r="T463" s="369"/>
      <c r="U463" s="407"/>
      <c r="V463" s="403" t="s">
        <v>239</v>
      </c>
      <c r="W463" s="404" t="s">
        <v>240</v>
      </c>
      <c r="X463" s="369"/>
      <c r="Y463" s="375"/>
      <c r="Z463" s="404" t="s">
        <v>241</v>
      </c>
    </row>
    <row r="464" spans="1:28" ht="13.5" thickBot="1">
      <c r="A464" s="408" t="s">
        <v>242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242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242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242</v>
      </c>
      <c r="Z464" s="384">
        <f>Z308*0.518</f>
        <v>6.7862603363820293</v>
      </c>
    </row>
    <row r="465" spans="1:30">
      <c r="A465" s="423" t="s">
        <v>247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247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247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247</v>
      </c>
      <c r="Z465" s="390">
        <f>Z309*0.539</f>
        <v>7.1514993645621665</v>
      </c>
    </row>
    <row r="466" spans="1:30">
      <c r="A466" s="426" t="s">
        <v>243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243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243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243</v>
      </c>
      <c r="Z466" s="387">
        <f>Z310*0.533</f>
        <v>7.4235547874208283</v>
      </c>
    </row>
    <row r="467" spans="1:30">
      <c r="A467" s="426" t="s">
        <v>244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244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244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244</v>
      </c>
      <c r="Z467" s="387">
        <f>Z311*0.533</f>
        <v>7.3609333432358666</v>
      </c>
    </row>
    <row r="468" spans="1:30">
      <c r="A468" s="426" t="s">
        <v>245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245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245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245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246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246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246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246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253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220</v>
      </c>
      <c r="Q472" s="371"/>
      <c r="R472" s="371"/>
      <c r="S472" s="371"/>
      <c r="T472" s="369"/>
      <c r="U472" s="370">
        <v>2019</v>
      </c>
      <c r="V472" s="371" t="s">
        <v>221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223</v>
      </c>
      <c r="C473" s="403" t="s">
        <v>224</v>
      </c>
      <c r="D473" s="403" t="s">
        <v>225</v>
      </c>
      <c r="E473" s="403" t="s">
        <v>226</v>
      </c>
      <c r="F473" s="403" t="s">
        <v>227</v>
      </c>
      <c r="G473" s="403" t="s">
        <v>228</v>
      </c>
      <c r="H473" s="403" t="s">
        <v>229</v>
      </c>
      <c r="I473" s="403" t="s">
        <v>230</v>
      </c>
      <c r="J473" s="403" t="s">
        <v>231</v>
      </c>
      <c r="K473" s="403" t="s">
        <v>232</v>
      </c>
      <c r="L473" s="403" t="s">
        <v>233</v>
      </c>
      <c r="M473" s="404" t="s">
        <v>234</v>
      </c>
      <c r="N473" s="369"/>
      <c r="O473" s="407"/>
      <c r="P473" s="403" t="s">
        <v>235</v>
      </c>
      <c r="Q473" s="403" t="s">
        <v>236</v>
      </c>
      <c r="R473" s="403" t="s">
        <v>237</v>
      </c>
      <c r="S473" s="404" t="s">
        <v>238</v>
      </c>
      <c r="T473" s="369"/>
      <c r="U473" s="407"/>
      <c r="V473" s="403" t="s">
        <v>239</v>
      </c>
      <c r="W473" s="404" t="s">
        <v>240</v>
      </c>
      <c r="X473" s="369"/>
      <c r="Y473" s="375"/>
      <c r="Z473" s="404" t="s">
        <v>241</v>
      </c>
      <c r="AB473"/>
      <c r="AC473"/>
      <c r="AD473"/>
    </row>
    <row r="474" spans="1:30" ht="13.5" thickBot="1">
      <c r="A474" s="408" t="s">
        <v>242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0</v>
      </c>
      <c r="G474" s="430">
        <f t="shared" si="250"/>
        <v>0</v>
      </c>
      <c r="H474" s="430">
        <f t="shared" si="250"/>
        <v>0</v>
      </c>
      <c r="I474" s="430">
        <f t="shared" si="250"/>
        <v>0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242</v>
      </c>
      <c r="P474" s="384">
        <f>P318*0.518</f>
        <v>6.3982648978943049</v>
      </c>
      <c r="Q474" s="384">
        <f t="shared" ref="Q474:S474" si="251">Q318*0.518</f>
        <v>0</v>
      </c>
      <c r="R474" s="384">
        <f t="shared" si="251"/>
        <v>0</v>
      </c>
      <c r="S474" s="384">
        <f t="shared" si="251"/>
        <v>0</v>
      </c>
      <c r="T474" s="369"/>
      <c r="U474" s="411" t="s">
        <v>242</v>
      </c>
      <c r="V474" s="384">
        <f>V318*0.518</f>
        <v>0</v>
      </c>
      <c r="W474" s="384">
        <f>W318*0.518</f>
        <v>0</v>
      </c>
      <c r="X474" s="369"/>
      <c r="Y474" s="411" t="s">
        <v>242</v>
      </c>
      <c r="Z474" s="384">
        <f>Z318*0.518</f>
        <v>0</v>
      </c>
      <c r="AB474"/>
      <c r="AC474"/>
      <c r="AD474"/>
    </row>
    <row r="475" spans="1:30">
      <c r="A475" s="423" t="s">
        <v>247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0</v>
      </c>
      <c r="G475" s="434">
        <f t="shared" si="252"/>
        <v>0</v>
      </c>
      <c r="H475" s="434">
        <f t="shared" si="252"/>
        <v>0</v>
      </c>
      <c r="I475" s="434">
        <f t="shared" si="252"/>
        <v>0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247</v>
      </c>
      <c r="P475" s="390">
        <f>P319*0.539</f>
        <v>6.6502601970435338</v>
      </c>
      <c r="Q475" s="390">
        <f t="shared" ref="Q475:S475" si="253">Q319*0.539</f>
        <v>0</v>
      </c>
      <c r="R475" s="390">
        <f t="shared" si="253"/>
        <v>0</v>
      </c>
      <c r="S475" s="390">
        <f t="shared" si="253"/>
        <v>0</v>
      </c>
      <c r="T475" s="369"/>
      <c r="U475" s="415" t="s">
        <v>247</v>
      </c>
      <c r="V475" s="390">
        <f>V319*0.539</f>
        <v>0</v>
      </c>
      <c r="W475" s="390">
        <f>W319*0.539</f>
        <v>0</v>
      </c>
      <c r="X475" s="369"/>
      <c r="Y475" s="412" t="s">
        <v>247</v>
      </c>
      <c r="Z475" s="390">
        <f>Z319*0.539</f>
        <v>0</v>
      </c>
      <c r="AB475"/>
      <c r="AC475"/>
      <c r="AD475"/>
    </row>
    <row r="476" spans="1:30">
      <c r="A476" s="426" t="s">
        <v>243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0</v>
      </c>
      <c r="G476" s="425">
        <f t="shared" si="254"/>
        <v>0</v>
      </c>
      <c r="H476" s="425">
        <f t="shared" si="254"/>
        <v>0</v>
      </c>
      <c r="I476" s="425">
        <f t="shared" si="254"/>
        <v>0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243</v>
      </c>
      <c r="P476" s="387">
        <f>P320*0.533</f>
        <v>6.9841151387994387</v>
      </c>
      <c r="Q476" s="387">
        <f t="shared" ref="Q476:S476" si="255">Q320*0.533</f>
        <v>0</v>
      </c>
      <c r="R476" s="387">
        <f t="shared" si="255"/>
        <v>0</v>
      </c>
      <c r="S476" s="387">
        <f t="shared" si="255"/>
        <v>0</v>
      </c>
      <c r="T476" s="369"/>
      <c r="U476" s="386" t="s">
        <v>243</v>
      </c>
      <c r="V476" s="387">
        <f>V320*0.533</f>
        <v>0</v>
      </c>
      <c r="W476" s="387">
        <f>W320*0.533</f>
        <v>0</v>
      </c>
      <c r="X476" s="369"/>
      <c r="Y476" s="386" t="s">
        <v>243</v>
      </c>
      <c r="Z476" s="387">
        <f>Z320*0.533</f>
        <v>0</v>
      </c>
      <c r="AB476"/>
      <c r="AC476"/>
      <c r="AD476"/>
    </row>
    <row r="477" spans="1:30">
      <c r="A477" s="426" t="s">
        <v>244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0</v>
      </c>
      <c r="G477" s="425">
        <f t="shared" si="256"/>
        <v>0</v>
      </c>
      <c r="H477" s="425">
        <f t="shared" si="256"/>
        <v>0</v>
      </c>
      <c r="I477" s="425">
        <f t="shared" si="256"/>
        <v>0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244</v>
      </c>
      <c r="P477" s="387">
        <f>P321*0.533</f>
        <v>6.8914794899571934</v>
      </c>
      <c r="Q477" s="387">
        <f t="shared" ref="Q477:S477" si="257">Q321*0.533</f>
        <v>0</v>
      </c>
      <c r="R477" s="387">
        <f t="shared" si="257"/>
        <v>0</v>
      </c>
      <c r="S477" s="387">
        <f t="shared" si="257"/>
        <v>0</v>
      </c>
      <c r="T477" s="369"/>
      <c r="U477" s="386" t="s">
        <v>244</v>
      </c>
      <c r="V477" s="387">
        <f>V321*0.533</f>
        <v>0</v>
      </c>
      <c r="W477" s="387">
        <f>W321*0.533</f>
        <v>0</v>
      </c>
      <c r="X477" s="369"/>
      <c r="Y477" s="386" t="s">
        <v>244</v>
      </c>
      <c r="Z477" s="387">
        <f>Z321*0.533</f>
        <v>0</v>
      </c>
      <c r="AB477"/>
      <c r="AC477"/>
      <c r="AD477"/>
    </row>
    <row r="478" spans="1:30">
      <c r="A478" s="426" t="s">
        <v>245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0</v>
      </c>
      <c r="H478" s="425">
        <f t="shared" si="258"/>
        <v>0</v>
      </c>
      <c r="I478" s="425">
        <f t="shared" si="258"/>
        <v>0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245</v>
      </c>
      <c r="P478" s="387">
        <f>P322*0.521</f>
        <v>6.6729504441437486</v>
      </c>
      <c r="Q478" s="387">
        <f t="shared" ref="Q478:S478" si="259">Q322*0.521</f>
        <v>0</v>
      </c>
      <c r="R478" s="387">
        <f t="shared" si="259"/>
        <v>0</v>
      </c>
      <c r="S478" s="387">
        <f t="shared" si="259"/>
        <v>0</v>
      </c>
      <c r="T478" s="369"/>
      <c r="U478" s="386" t="s">
        <v>245</v>
      </c>
      <c r="V478" s="387">
        <f>V322*0.521</f>
        <v>0</v>
      </c>
      <c r="W478" s="387">
        <f>W322*0.521</f>
        <v>0</v>
      </c>
      <c r="X478" s="369"/>
      <c r="Y478" s="386" t="s">
        <v>245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0</v>
      </c>
      <c r="G479" s="425">
        <f t="shared" si="260"/>
        <v>0</v>
      </c>
      <c r="H479" s="425">
        <f t="shared" si="260"/>
        <v>0</v>
      </c>
      <c r="I479" s="425">
        <f t="shared" si="260"/>
        <v>0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0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246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0</v>
      </c>
      <c r="G480" s="437">
        <f t="shared" si="262"/>
        <v>0</v>
      </c>
      <c r="H480" s="437">
        <f t="shared" si="262"/>
        <v>0</v>
      </c>
      <c r="I480" s="437">
        <f t="shared" si="262"/>
        <v>0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246</v>
      </c>
      <c r="P480" s="395">
        <f>P324*0.518</f>
        <v>6.6780545955207726</v>
      </c>
      <c r="Q480" s="395">
        <f t="shared" ref="Q480:S480" si="263">Q324*0.518</f>
        <v>0</v>
      </c>
      <c r="R480" s="395">
        <f t="shared" si="263"/>
        <v>0</v>
      </c>
      <c r="S480" s="395">
        <f t="shared" si="263"/>
        <v>0</v>
      </c>
      <c r="T480" s="369"/>
      <c r="U480" s="394" t="s">
        <v>246</v>
      </c>
      <c r="V480" s="395">
        <f>V324*0.518</f>
        <v>0</v>
      </c>
      <c r="W480" s="395">
        <f>W324*0.518</f>
        <v>0</v>
      </c>
      <c r="X480" s="369"/>
      <c r="Y480" s="394" t="s">
        <v>246</v>
      </c>
      <c r="Z480" s="395">
        <f>Z324*0.518</f>
        <v>0</v>
      </c>
      <c r="AB480"/>
      <c r="AC480"/>
      <c r="AD480"/>
    </row>
    <row r="486" spans="1:2" ht="13.5" thickBot="1">
      <c r="A486" s="439" t="s">
        <v>254</v>
      </c>
      <c r="B486" s="440"/>
    </row>
    <row r="487" spans="1:2" ht="14.25" thickBot="1">
      <c r="A487" s="441" t="s">
        <v>242</v>
      </c>
      <c r="B487" s="442">
        <v>0.50700000000000001</v>
      </c>
    </row>
    <row r="488" spans="1:2">
      <c r="A488" s="443" t="s">
        <v>255</v>
      </c>
      <c r="B488" s="444">
        <v>0.53900000000000003</v>
      </c>
    </row>
    <row r="489" spans="1:2">
      <c r="A489" s="445" t="s">
        <v>243</v>
      </c>
      <c r="B489" s="444">
        <v>0.53900000000000003</v>
      </c>
    </row>
    <row r="490" spans="1:2">
      <c r="A490" s="446" t="s">
        <v>244</v>
      </c>
      <c r="B490" s="447">
        <v>0.53500000000000003</v>
      </c>
    </row>
    <row r="491" spans="1:2">
      <c r="A491" s="446" t="s">
        <v>245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246</v>
      </c>
      <c r="B493" s="449">
        <v>0.51600000000000001</v>
      </c>
    </row>
    <row r="495" spans="1:2" ht="13.5" thickBot="1">
      <c r="A495" s="439" t="s">
        <v>256</v>
      </c>
    </row>
    <row r="496" spans="1:2" ht="14.25" thickBot="1">
      <c r="A496" s="441" t="s">
        <v>242</v>
      </c>
      <c r="B496" s="442">
        <v>0.52100000000000002</v>
      </c>
    </row>
    <row r="497" spans="1:15">
      <c r="A497" s="445" t="s">
        <v>243</v>
      </c>
      <c r="B497" s="444">
        <v>0.55000000000000004</v>
      </c>
    </row>
    <row r="498" spans="1:15">
      <c r="A498" s="446" t="s">
        <v>244</v>
      </c>
      <c r="B498" s="447">
        <v>0.52</v>
      </c>
    </row>
    <row r="499" spans="1:15">
      <c r="A499" s="446" t="s">
        <v>245</v>
      </c>
      <c r="B499" s="447">
        <v>0.54</v>
      </c>
    </row>
    <row r="500" spans="1:15" ht="13.5" thickBot="1">
      <c r="A500" s="448" t="s">
        <v>246</v>
      </c>
      <c r="B500" s="449">
        <v>0.53</v>
      </c>
    </row>
    <row r="503" spans="1:15" ht="13.5" thickBot="1">
      <c r="A503" s="439" t="s">
        <v>349</v>
      </c>
    </row>
    <row r="504" spans="1:15" ht="14.25" thickBot="1">
      <c r="A504" s="441" t="s">
        <v>242</v>
      </c>
      <c r="B504" s="442">
        <v>0.51800000000000002</v>
      </c>
    </row>
    <row r="505" spans="1:15">
      <c r="A505" s="445" t="s">
        <v>243</v>
      </c>
      <c r="B505" s="444">
        <v>0.53300000000000003</v>
      </c>
    </row>
    <row r="506" spans="1:15">
      <c r="A506" s="446" t="s">
        <v>244</v>
      </c>
      <c r="B506" s="447">
        <v>0.53300000000000003</v>
      </c>
    </row>
    <row r="507" spans="1:15" ht="15">
      <c r="A507" s="446" t="s">
        <v>245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246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61" t="s">
        <v>88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52"/>
    </row>
    <row r="2" spans="1:12" s="122" customFormat="1" ht="27" thickBot="1">
      <c r="A2" s="1145"/>
      <c r="B2" s="1146"/>
      <c r="C2" s="1147"/>
      <c r="D2" s="1147"/>
      <c r="E2" s="1148" t="s">
        <v>8</v>
      </c>
      <c r="F2" s="1147"/>
      <c r="G2" s="1147"/>
      <c r="H2" s="1147"/>
      <c r="I2" s="1147"/>
      <c r="J2" s="1147"/>
      <c r="K2" s="1149"/>
      <c r="L2" s="5"/>
    </row>
    <row r="3" spans="1:12" s="122" customFormat="1" ht="39" customHeight="1" thickBot="1">
      <c r="A3" s="805"/>
      <c r="B3" s="1167" t="s">
        <v>99</v>
      </c>
      <c r="C3" s="1168"/>
      <c r="D3" s="1168"/>
      <c r="E3" s="1168"/>
      <c r="F3" s="1169"/>
      <c r="G3" s="1163" t="s">
        <v>71</v>
      </c>
      <c r="H3" s="1164"/>
      <c r="I3" s="1170" t="s">
        <v>318</v>
      </c>
      <c r="J3" s="1165" t="s">
        <v>72</v>
      </c>
      <c r="K3" s="1166"/>
      <c r="L3" s="5"/>
    </row>
    <row r="4" spans="1:12" s="122" customFormat="1" ht="31.5">
      <c r="A4" s="806" t="s">
        <v>73</v>
      </c>
      <c r="B4" s="1141" t="s">
        <v>74</v>
      </c>
      <c r="C4" s="148" t="s">
        <v>75</v>
      </c>
      <c r="D4" s="148" t="s">
        <v>76</v>
      </c>
      <c r="E4" s="653" t="s">
        <v>69</v>
      </c>
      <c r="F4" s="654" t="s">
        <v>77</v>
      </c>
      <c r="G4" s="1139" t="s">
        <v>78</v>
      </c>
      <c r="H4" s="656" t="s">
        <v>91</v>
      </c>
      <c r="I4" s="1171"/>
      <c r="J4" s="124" t="s">
        <v>70</v>
      </c>
      <c r="K4" s="655" t="s">
        <v>81</v>
      </c>
      <c r="L4" s="5"/>
    </row>
    <row r="5" spans="1:12" s="122" customFormat="1" ht="21" customHeight="1" thickBot="1">
      <c r="A5" s="807"/>
      <c r="B5" s="1142" t="s">
        <v>368</v>
      </c>
      <c r="C5" s="953" t="s">
        <v>368</v>
      </c>
      <c r="D5" s="953" t="s">
        <v>368</v>
      </c>
      <c r="E5" s="1065" t="s">
        <v>127</v>
      </c>
      <c r="F5" s="1066" t="s">
        <v>79</v>
      </c>
      <c r="G5" s="1140" t="s">
        <v>368</v>
      </c>
      <c r="H5" s="804" t="s">
        <v>90</v>
      </c>
      <c r="I5" s="903"/>
      <c r="J5" s="953" t="s">
        <v>368</v>
      </c>
      <c r="K5" s="1052" t="s">
        <v>80</v>
      </c>
      <c r="L5" s="5"/>
    </row>
    <row r="6" spans="1:12" s="122" customFormat="1" ht="28.5" customHeight="1" thickBot="1">
      <c r="A6" s="79" t="s">
        <v>22</v>
      </c>
      <c r="B6" s="787">
        <v>5.8413866961404874</v>
      </c>
      <c r="C6" s="788">
        <v>11276.808293707505</v>
      </c>
      <c r="D6" s="788">
        <v>11502.344459581655</v>
      </c>
      <c r="E6" s="1059">
        <v>1.5387126510612021</v>
      </c>
      <c r="F6" s="1067">
        <v>-12.933743366332868</v>
      </c>
      <c r="G6" s="789">
        <v>313.92482549531127</v>
      </c>
      <c r="H6" s="1059">
        <v>-0.45875122045408584</v>
      </c>
      <c r="I6" s="789">
        <v>0.46040515653775327</v>
      </c>
      <c r="J6" s="790">
        <v>100</v>
      </c>
      <c r="K6" s="1053" t="s">
        <v>23</v>
      </c>
    </row>
    <row r="7" spans="1:12" s="122" customFormat="1" ht="25.5" customHeight="1">
      <c r="A7" s="890" t="s">
        <v>103</v>
      </c>
      <c r="B7" s="983">
        <v>5.8430312222948455</v>
      </c>
      <c r="C7" s="984">
        <v>10840.503195352216</v>
      </c>
      <c r="D7" s="984">
        <v>11057.313259259261</v>
      </c>
      <c r="E7" s="1068">
        <v>-2.0347554866968824</v>
      </c>
      <c r="F7" s="1069">
        <v>-18.716303663267986</v>
      </c>
      <c r="G7" s="791">
        <v>231.42857142857142</v>
      </c>
      <c r="H7" s="1060">
        <v>-13.999044433827034</v>
      </c>
      <c r="I7" s="792">
        <v>-36.363636363636367</v>
      </c>
      <c r="J7" s="792">
        <v>4.9354861453853205E-2</v>
      </c>
      <c r="K7" s="1054">
        <v>-2.8559857344843495E-2</v>
      </c>
    </row>
    <row r="8" spans="1:12" s="122" customFormat="1" ht="24" customHeight="1">
      <c r="A8" s="891" t="s">
        <v>104</v>
      </c>
      <c r="B8" s="985">
        <v>6.2763920658670118</v>
      </c>
      <c r="C8" s="793">
        <v>11775.594870294581</v>
      </c>
      <c r="D8" s="793">
        <v>12011.106767700472</v>
      </c>
      <c r="E8" s="1070">
        <v>3.086792549379803</v>
      </c>
      <c r="F8" s="794">
        <v>-15.418968659675553</v>
      </c>
      <c r="G8" s="795">
        <v>354.27244062244063</v>
      </c>
      <c r="H8" s="1061">
        <v>-2.8799888945636775E-3</v>
      </c>
      <c r="I8" s="796">
        <v>4.136460554371002</v>
      </c>
      <c r="J8" s="796">
        <v>34.435591905802724</v>
      </c>
      <c r="K8" s="1055">
        <v>1.2155890725402188</v>
      </c>
    </row>
    <row r="9" spans="1:12" s="122" customFormat="1" ht="24" customHeight="1">
      <c r="A9" s="891" t="s">
        <v>105</v>
      </c>
      <c r="B9" s="985">
        <v>6.1639788357044427</v>
      </c>
      <c r="C9" s="793">
        <v>11564.688247100266</v>
      </c>
      <c r="D9" s="793">
        <v>11795.982012042272</v>
      </c>
      <c r="E9" s="1070">
        <v>3.1482119102613648</v>
      </c>
      <c r="F9" s="794">
        <v>-16.631494266075467</v>
      </c>
      <c r="G9" s="797">
        <v>390.46230294722415</v>
      </c>
      <c r="H9" s="1062">
        <v>0.68710242212413297</v>
      </c>
      <c r="I9" s="798">
        <v>3.2554847841472041</v>
      </c>
      <c r="J9" s="798">
        <v>10.28696326588169</v>
      </c>
      <c r="K9" s="1056">
        <v>0.27846347837637708</v>
      </c>
    </row>
    <row r="10" spans="1:12" s="122" customFormat="1" ht="24" customHeight="1">
      <c r="A10" s="891" t="s">
        <v>106</v>
      </c>
      <c r="B10" s="1143" t="s">
        <v>100</v>
      </c>
      <c r="C10" s="877" t="s">
        <v>100</v>
      </c>
      <c r="D10" s="877" t="s">
        <v>100</v>
      </c>
      <c r="E10" s="1063" t="s">
        <v>100</v>
      </c>
      <c r="F10" s="1144" t="s">
        <v>100</v>
      </c>
      <c r="G10" s="982" t="s">
        <v>100</v>
      </c>
      <c r="H10" s="1063" t="s">
        <v>100</v>
      </c>
      <c r="I10" s="799" t="s">
        <v>100</v>
      </c>
      <c r="J10" s="870" t="s">
        <v>100</v>
      </c>
      <c r="K10" s="1057" t="s">
        <v>100</v>
      </c>
    </row>
    <row r="11" spans="1:12" s="122" customFormat="1" ht="24" customHeight="1">
      <c r="A11" s="891" t="s">
        <v>98</v>
      </c>
      <c r="B11" s="985">
        <v>4.7493959308302509</v>
      </c>
      <c r="C11" s="793">
        <v>9752.3530407192011</v>
      </c>
      <c r="D11" s="793">
        <v>9947.4001015335853</v>
      </c>
      <c r="E11" s="1070">
        <v>0.45422506329969181</v>
      </c>
      <c r="F11" s="794">
        <v>-12.470901191397983</v>
      </c>
      <c r="G11" s="797">
        <v>270.23210537588346</v>
      </c>
      <c r="H11" s="1062">
        <v>-2.0390960358135395</v>
      </c>
      <c r="I11" s="798">
        <v>1.0168758113370835</v>
      </c>
      <c r="J11" s="798">
        <v>32.919692589720093</v>
      </c>
      <c r="K11" s="1056">
        <v>0.18134438175862755</v>
      </c>
    </row>
    <row r="12" spans="1:12" s="122" customFormat="1" ht="24" customHeight="1" thickBot="1">
      <c r="A12" s="892" t="s">
        <v>107</v>
      </c>
      <c r="B12" s="986">
        <v>6.3641081670313664</v>
      </c>
      <c r="C12" s="800">
        <v>12285.923102377154</v>
      </c>
      <c r="D12" s="800">
        <v>12531.641564424697</v>
      </c>
      <c r="E12" s="1071">
        <v>-0.49302817919445119</v>
      </c>
      <c r="F12" s="801">
        <v>-5.6602452231030842</v>
      </c>
      <c r="G12" s="802">
        <v>281.00853350189641</v>
      </c>
      <c r="H12" s="1064">
        <v>-1.5058480308635207</v>
      </c>
      <c r="I12" s="803">
        <v>-6.445890005913661</v>
      </c>
      <c r="J12" s="803">
        <v>22.308397377141649</v>
      </c>
      <c r="K12" s="1058">
        <v>-1.6468370753303709</v>
      </c>
    </row>
    <row r="13" spans="1:12" s="122" customFormat="1" ht="15">
      <c r="A13" s="980"/>
      <c r="B13" s="981"/>
    </row>
    <row r="14" spans="1:12" s="122" customFormat="1" ht="46.5" customHeight="1">
      <c r="A14" s="1162" t="s">
        <v>126</v>
      </c>
      <c r="B14" s="1162"/>
      <c r="C14" s="1162"/>
      <c r="D14" s="1162"/>
      <c r="E14" s="1162"/>
      <c r="F14" s="1162"/>
      <c r="G14" s="1162"/>
      <c r="H14" s="1162"/>
      <c r="I14" s="1162"/>
      <c r="J14" s="1162"/>
      <c r="K14" s="1162"/>
    </row>
    <row r="15" spans="1:12" s="122" customFormat="1" ht="33.75" customHeight="1">
      <c r="A15" s="1162" t="s">
        <v>345</v>
      </c>
      <c r="B15" s="1162"/>
      <c r="C15" s="1162"/>
      <c r="D15" s="1162"/>
      <c r="E15" s="1162"/>
      <c r="F15" s="1162"/>
      <c r="G15" s="1162"/>
      <c r="H15" s="1162"/>
      <c r="I15" s="1162"/>
      <c r="J15" s="1162"/>
      <c r="K15" s="1162"/>
    </row>
    <row r="16" spans="1:12" s="122" customFormat="1">
      <c r="A16" s="1162" t="s">
        <v>171</v>
      </c>
      <c r="B16" s="1162"/>
      <c r="C16" s="1162"/>
      <c r="D16" s="1162"/>
      <c r="E16" s="1162"/>
      <c r="F16" s="1162"/>
      <c r="G16" s="1162"/>
      <c r="H16" s="1162"/>
      <c r="I16" s="1162"/>
      <c r="J16" s="1162"/>
      <c r="K16" s="1162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3"/>
  <sheetViews>
    <sheetView showGridLines="0" workbookViewId="0">
      <selection activeCell="K45" sqref="K45"/>
    </sheetView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>
      <c r="A43" s="1025" t="s">
        <v>371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72" t="s">
        <v>87</v>
      </c>
      <c r="B1" s="1172"/>
      <c r="C1" s="1172"/>
      <c r="D1" s="1172"/>
      <c r="E1" s="1172"/>
      <c r="F1" s="1172"/>
      <c r="G1" s="1172"/>
      <c r="H1" s="1172"/>
      <c r="I1" s="1172"/>
      <c r="J1" s="1172"/>
      <c r="K1" s="147"/>
    </row>
    <row r="2" spans="1:11" ht="19.5" thickBot="1">
      <c r="A2" s="1186" t="s">
        <v>346</v>
      </c>
      <c r="B2" s="1187"/>
      <c r="C2" s="1187"/>
      <c r="D2" s="1187"/>
      <c r="E2" s="1187"/>
      <c r="F2" s="1187"/>
      <c r="G2" s="1187"/>
      <c r="H2" s="1187"/>
      <c r="I2" s="1187"/>
      <c r="J2" s="1188"/>
    </row>
    <row r="3" spans="1:11" ht="26.25" thickBot="1">
      <c r="A3" s="764"/>
      <c r="B3" s="863"/>
      <c r="C3" s="864" t="s">
        <v>82</v>
      </c>
      <c r="D3" s="149"/>
      <c r="E3" s="808"/>
      <c r="F3" s="809" t="s">
        <v>331</v>
      </c>
      <c r="G3" s="810" t="s">
        <v>332</v>
      </c>
      <c r="H3" s="811" t="s">
        <v>91</v>
      </c>
      <c r="I3" s="809" t="s">
        <v>333</v>
      </c>
      <c r="J3" s="810" t="s">
        <v>334</v>
      </c>
    </row>
    <row r="4" spans="1:11" ht="27">
      <c r="A4" s="765" t="s">
        <v>73</v>
      </c>
      <c r="B4" s="812" t="s">
        <v>83</v>
      </c>
      <c r="C4" s="813" t="s">
        <v>84</v>
      </c>
      <c r="D4" s="987" t="s">
        <v>85</v>
      </c>
      <c r="E4" s="814" t="s">
        <v>92</v>
      </c>
      <c r="F4" s="815" t="s">
        <v>78</v>
      </c>
      <c r="G4" s="816" t="s">
        <v>69</v>
      </c>
      <c r="H4" s="817" t="s">
        <v>93</v>
      </c>
      <c r="I4" s="150" t="s">
        <v>70</v>
      </c>
      <c r="J4" s="818" t="s">
        <v>92</v>
      </c>
    </row>
    <row r="5" spans="1:11" ht="14.25" thickBot="1">
      <c r="A5" s="151"/>
      <c r="B5" s="953" t="s">
        <v>368</v>
      </c>
      <c r="C5" s="953" t="s">
        <v>368</v>
      </c>
      <c r="D5" s="953" t="s">
        <v>368</v>
      </c>
      <c r="E5" s="819" t="s">
        <v>70</v>
      </c>
      <c r="F5" s="953" t="s">
        <v>368</v>
      </c>
      <c r="G5" s="820" t="s">
        <v>94</v>
      </c>
      <c r="H5" s="821" t="s">
        <v>90</v>
      </c>
      <c r="I5" s="953" t="s">
        <v>368</v>
      </c>
      <c r="J5" s="822" t="s">
        <v>80</v>
      </c>
    </row>
    <row r="6" spans="1:11" ht="16.5" thickBot="1">
      <c r="A6" s="823" t="s">
        <v>338</v>
      </c>
      <c r="B6" s="824"/>
      <c r="C6" s="824"/>
      <c r="D6" s="824"/>
      <c r="E6" s="824"/>
      <c r="F6" s="824"/>
      <c r="G6" s="824"/>
      <c r="H6" s="824"/>
      <c r="I6" s="824"/>
      <c r="J6" s="825"/>
    </row>
    <row r="7" spans="1:11" ht="15.75" thickBot="1">
      <c r="A7" s="826" t="s">
        <v>22</v>
      </c>
      <c r="B7" s="827">
        <v>5.9150162450889674</v>
      </c>
      <c r="C7" s="828">
        <v>11418.950280094532</v>
      </c>
      <c r="D7" s="829">
        <v>11647.329285696424</v>
      </c>
      <c r="E7" s="830">
        <v>2.0202206826138429</v>
      </c>
      <c r="F7" s="831">
        <v>317.69009724695246</v>
      </c>
      <c r="G7" s="830">
        <v>0.88206349986284827</v>
      </c>
      <c r="H7" s="830">
        <v>-2.7829560585885487</v>
      </c>
      <c r="I7" s="830">
        <v>100</v>
      </c>
      <c r="J7" s="832" t="s">
        <v>23</v>
      </c>
    </row>
    <row r="8" spans="1:11" ht="15">
      <c r="A8" s="833" t="s">
        <v>103</v>
      </c>
      <c r="B8" s="834">
        <v>5.5218541960784311</v>
      </c>
      <c r="C8" s="835">
        <v>10244.627450980392</v>
      </c>
      <c r="D8" s="836">
        <v>10449.52</v>
      </c>
      <c r="E8" s="837">
        <v>-6.8421039393588998</v>
      </c>
      <c r="F8" s="838">
        <v>210</v>
      </c>
      <c r="G8" s="839">
        <v>-25.384498248819853</v>
      </c>
      <c r="H8" s="839">
        <v>-85.714285714285708</v>
      </c>
      <c r="I8" s="839">
        <v>1.3696753869332967E-2</v>
      </c>
      <c r="J8" s="840">
        <v>-7.9512300724541865E-2</v>
      </c>
    </row>
    <row r="9" spans="1:11" ht="15">
      <c r="A9" s="841" t="s">
        <v>104</v>
      </c>
      <c r="B9" s="842">
        <v>6.3228895552108755</v>
      </c>
      <c r="C9" s="843">
        <v>11862.832186136726</v>
      </c>
      <c r="D9" s="844">
        <v>12100.08882985946</v>
      </c>
      <c r="E9" s="845">
        <v>3.611311270029459</v>
      </c>
      <c r="F9" s="846">
        <v>354.04560089853987</v>
      </c>
      <c r="G9" s="847">
        <v>1.2219901278295748</v>
      </c>
      <c r="H9" s="847">
        <v>1.4817629179331306</v>
      </c>
      <c r="I9" s="847">
        <v>36.584029584988357</v>
      </c>
      <c r="J9" s="848">
        <v>1.5374250576914221</v>
      </c>
    </row>
    <row r="10" spans="1:11" ht="15">
      <c r="A10" s="841" t="s">
        <v>105</v>
      </c>
      <c r="B10" s="842">
        <v>6.1994371020659678</v>
      </c>
      <c r="C10" s="843">
        <v>11631.21407517067</v>
      </c>
      <c r="D10" s="844">
        <v>11863.838356674083</v>
      </c>
      <c r="E10" s="845">
        <v>3.2984351209484899</v>
      </c>
      <c r="F10" s="846">
        <v>392.55917030567679</v>
      </c>
      <c r="G10" s="847">
        <v>1.0783335825220384</v>
      </c>
      <c r="H10" s="847">
        <v>14.072229140722293</v>
      </c>
      <c r="I10" s="847">
        <v>12.546226544309</v>
      </c>
      <c r="J10" s="848">
        <v>1.8538164244687874</v>
      </c>
    </row>
    <row r="11" spans="1:11" ht="15">
      <c r="A11" s="841" t="s">
        <v>106</v>
      </c>
      <c r="B11" s="849" t="s">
        <v>100</v>
      </c>
      <c r="C11" s="843" t="s">
        <v>100</v>
      </c>
      <c r="D11" s="844" t="s">
        <v>100</v>
      </c>
      <c r="E11" s="845" t="s">
        <v>100</v>
      </c>
      <c r="F11" s="846" t="s">
        <v>100</v>
      </c>
      <c r="G11" s="847" t="s">
        <v>100</v>
      </c>
      <c r="H11" s="847" t="s">
        <v>100</v>
      </c>
      <c r="I11" s="847" t="s">
        <v>100</v>
      </c>
      <c r="J11" s="848" t="s">
        <v>100</v>
      </c>
    </row>
    <row r="12" spans="1:11" ht="15">
      <c r="A12" s="841" t="s">
        <v>98</v>
      </c>
      <c r="B12" s="842">
        <v>4.7408253894074299</v>
      </c>
      <c r="C12" s="843">
        <v>9734.7543930337361</v>
      </c>
      <c r="D12" s="844">
        <v>9929.449480894411</v>
      </c>
      <c r="E12" s="845">
        <v>2.9021728711823349</v>
      </c>
      <c r="F12" s="846">
        <v>265.26902439024389</v>
      </c>
      <c r="G12" s="847">
        <v>-1.6918844187868278</v>
      </c>
      <c r="H12" s="847">
        <v>-1.6314779270633395</v>
      </c>
      <c r="I12" s="847">
        <v>28.078345432132583</v>
      </c>
      <c r="J12" s="848">
        <v>0.32867832161327826</v>
      </c>
    </row>
    <row r="13" spans="1:11" ht="15.75" thickBot="1">
      <c r="A13" s="850" t="s">
        <v>107</v>
      </c>
      <c r="B13" s="851">
        <v>6.3777582567090034</v>
      </c>
      <c r="C13" s="852">
        <v>12312.274626851357</v>
      </c>
      <c r="D13" s="853">
        <v>12558.520119388384</v>
      </c>
      <c r="E13" s="854">
        <v>-1.1526972370910136</v>
      </c>
      <c r="F13" s="855">
        <v>282.74437763078771</v>
      </c>
      <c r="G13" s="856">
        <v>-1.2779681170359174</v>
      </c>
      <c r="H13" s="856">
        <v>-16.179435483870968</v>
      </c>
      <c r="I13" s="856">
        <v>22.777701684700727</v>
      </c>
      <c r="J13" s="857">
        <v>-3.6404075030489409</v>
      </c>
    </row>
    <row r="14" spans="1:11" ht="16.5" thickBot="1">
      <c r="A14" s="823" t="s">
        <v>335</v>
      </c>
      <c r="B14" s="824"/>
      <c r="C14" s="824"/>
      <c r="D14" s="824"/>
      <c r="E14" s="824"/>
      <c r="F14" s="824"/>
      <c r="G14" s="824"/>
      <c r="H14" s="824"/>
      <c r="I14" s="824"/>
      <c r="J14" s="825"/>
    </row>
    <row r="15" spans="1:11" ht="15.75" thickBot="1">
      <c r="A15" s="826" t="s">
        <v>22</v>
      </c>
      <c r="B15" s="858">
        <v>5.8469265743998253</v>
      </c>
      <c r="C15" s="859">
        <v>11287.503039381903</v>
      </c>
      <c r="D15" s="860">
        <v>11513.253100169542</v>
      </c>
      <c r="E15" s="830">
        <v>1.348761133661714</v>
      </c>
      <c r="F15" s="830">
        <v>311.75693454846726</v>
      </c>
      <c r="G15" s="830">
        <v>-1.8531965654518996</v>
      </c>
      <c r="H15" s="830">
        <v>6.5689563835422922</v>
      </c>
      <c r="I15" s="830">
        <v>100</v>
      </c>
      <c r="J15" s="832" t="s">
        <v>23</v>
      </c>
    </row>
    <row r="16" spans="1:11" ht="15">
      <c r="A16" s="833" t="s">
        <v>103</v>
      </c>
      <c r="B16" s="834">
        <v>5.8908661322695046</v>
      </c>
      <c r="C16" s="835">
        <v>10929.250709219859</v>
      </c>
      <c r="D16" s="836">
        <v>11147.835723404256</v>
      </c>
      <c r="E16" s="837">
        <v>-2.4363899214999951</v>
      </c>
      <c r="F16" s="838">
        <v>235</v>
      </c>
      <c r="G16" s="839">
        <v>-5.060094939905051</v>
      </c>
      <c r="H16" s="839">
        <v>50</v>
      </c>
      <c r="I16" s="839">
        <v>9.9420049710024855E-2</v>
      </c>
      <c r="J16" s="840">
        <v>2.8786110102043225E-2</v>
      </c>
    </row>
    <row r="17" spans="1:10" ht="15">
      <c r="A17" s="841" t="s">
        <v>104</v>
      </c>
      <c r="B17" s="842">
        <v>6.243058310754467</v>
      </c>
      <c r="C17" s="843">
        <v>11713.054992034648</v>
      </c>
      <c r="D17" s="844">
        <v>11947.31609187534</v>
      </c>
      <c r="E17" s="845">
        <v>2.371579269893342</v>
      </c>
      <c r="F17" s="846">
        <v>353.66193853427893</v>
      </c>
      <c r="G17" s="847">
        <v>-1.5623552429657941</v>
      </c>
      <c r="H17" s="847">
        <v>10.907184058730991</v>
      </c>
      <c r="I17" s="847">
        <v>35.045567522783763</v>
      </c>
      <c r="J17" s="848">
        <v>1.370836814678519</v>
      </c>
    </row>
    <row r="18" spans="1:10" ht="15">
      <c r="A18" s="841" t="s">
        <v>105</v>
      </c>
      <c r="B18" s="842">
        <v>6.1449524056835347</v>
      </c>
      <c r="C18" s="843">
        <v>11528.991380269295</v>
      </c>
      <c r="D18" s="844">
        <v>11759.571207874682</v>
      </c>
      <c r="E18" s="845">
        <v>2.8672474292447703</v>
      </c>
      <c r="F18" s="846">
        <v>381.72020202020201</v>
      </c>
      <c r="G18" s="847">
        <v>-0.39097698974786277</v>
      </c>
      <c r="H18" s="847">
        <v>-9.3406593406593412</v>
      </c>
      <c r="I18" s="847">
        <v>8.2021541010770491</v>
      </c>
      <c r="J18" s="848">
        <v>-1.4393786554124439</v>
      </c>
    </row>
    <row r="19" spans="1:10" ht="15">
      <c r="A19" s="841" t="s">
        <v>106</v>
      </c>
      <c r="B19" s="849" t="s">
        <v>100</v>
      </c>
      <c r="C19" s="843" t="s">
        <v>100</v>
      </c>
      <c r="D19" s="844" t="s">
        <v>100</v>
      </c>
      <c r="E19" s="845" t="s">
        <v>100</v>
      </c>
      <c r="F19" s="846" t="s">
        <v>100</v>
      </c>
      <c r="G19" s="847" t="s">
        <v>100</v>
      </c>
      <c r="H19" s="847" t="s">
        <v>100</v>
      </c>
      <c r="I19" s="847" t="s">
        <v>100</v>
      </c>
      <c r="J19" s="848" t="s">
        <v>100</v>
      </c>
    </row>
    <row r="20" spans="1:10" ht="15">
      <c r="A20" s="841" t="s">
        <v>98</v>
      </c>
      <c r="B20" s="842">
        <v>4.8156235148486966</v>
      </c>
      <c r="C20" s="843">
        <v>9888.3439729952715</v>
      </c>
      <c r="D20" s="844">
        <v>10086.110852455176</v>
      </c>
      <c r="E20" s="845">
        <v>-0.98901877267357408</v>
      </c>
      <c r="F20" s="846">
        <v>273.61262327416171</v>
      </c>
      <c r="G20" s="847">
        <v>-2.6161337612091367</v>
      </c>
      <c r="H20" s="847">
        <v>2.1148036253776437</v>
      </c>
      <c r="I20" s="847">
        <v>33.603976801988402</v>
      </c>
      <c r="J20" s="848">
        <v>-1.4657742133744804</v>
      </c>
    </row>
    <row r="21" spans="1:10" ht="15.75" thickBot="1">
      <c r="A21" s="850" t="s">
        <v>107</v>
      </c>
      <c r="B21" s="851">
        <v>6.3980394111834702</v>
      </c>
      <c r="C21" s="852">
        <v>12351.427434717123</v>
      </c>
      <c r="D21" s="853">
        <v>12598.455983411466</v>
      </c>
      <c r="E21" s="854">
        <v>2.3751656876828866E-2</v>
      </c>
      <c r="F21" s="855">
        <v>279.08713156002869</v>
      </c>
      <c r="G21" s="856">
        <v>-1.4390476564316346</v>
      </c>
      <c r="H21" s="856">
        <v>14.016393442622951</v>
      </c>
      <c r="I21" s="856">
        <v>23.048881524440763</v>
      </c>
      <c r="J21" s="857">
        <v>1.5055299440063621</v>
      </c>
    </row>
    <row r="22" spans="1:10" ht="16.5" thickBot="1">
      <c r="A22" s="823" t="s">
        <v>339</v>
      </c>
      <c r="B22" s="824"/>
      <c r="C22" s="824"/>
      <c r="D22" s="824"/>
      <c r="E22" s="824"/>
      <c r="F22" s="824"/>
      <c r="G22" s="824"/>
      <c r="H22" s="824"/>
      <c r="I22" s="824"/>
      <c r="J22" s="825"/>
    </row>
    <row r="23" spans="1:10" ht="15.75" thickBot="1">
      <c r="A23" s="826" t="s">
        <v>22</v>
      </c>
      <c r="B23" s="858">
        <v>5.1483961828769162</v>
      </c>
      <c r="C23" s="859">
        <v>9938.9887700326562</v>
      </c>
      <c r="D23" s="860">
        <v>10137.76854543331</v>
      </c>
      <c r="E23" s="830">
        <v>-2.8013122305724654</v>
      </c>
      <c r="F23" s="830">
        <v>296.95710982658954</v>
      </c>
      <c r="G23" s="830">
        <v>-2.8338033550751285</v>
      </c>
      <c r="H23" s="830">
        <v>-9.3291404612159337</v>
      </c>
      <c r="I23" s="830">
        <v>100</v>
      </c>
      <c r="J23" s="832" t="s">
        <v>23</v>
      </c>
    </row>
    <row r="24" spans="1:10" ht="15">
      <c r="A24" s="833" t="s">
        <v>103</v>
      </c>
      <c r="B24" s="861" t="s">
        <v>100</v>
      </c>
      <c r="C24" s="835" t="s">
        <v>100</v>
      </c>
      <c r="D24" s="836" t="s">
        <v>100</v>
      </c>
      <c r="E24" s="837" t="s">
        <v>100</v>
      </c>
      <c r="F24" s="838" t="s">
        <v>100</v>
      </c>
      <c r="G24" s="839" t="s">
        <v>100</v>
      </c>
      <c r="H24" s="862" t="s">
        <v>100</v>
      </c>
      <c r="I24" s="862" t="s">
        <v>100</v>
      </c>
      <c r="J24" s="871" t="s">
        <v>100</v>
      </c>
    </row>
    <row r="25" spans="1:10" ht="15">
      <c r="A25" s="841" t="s">
        <v>104</v>
      </c>
      <c r="B25" s="849">
        <v>5.7559733830093052</v>
      </c>
      <c r="C25" s="843">
        <v>10799.199592888002</v>
      </c>
      <c r="D25" s="844">
        <v>11015.183584745762</v>
      </c>
      <c r="E25" s="845">
        <v>0.36612995585363445</v>
      </c>
      <c r="F25" s="846">
        <v>373.28877551020406</v>
      </c>
      <c r="G25" s="847">
        <v>0.76207153347552292</v>
      </c>
      <c r="H25" s="847">
        <v>-35.099337748344375</v>
      </c>
      <c r="I25" s="1110">
        <v>11.329479768786127</v>
      </c>
      <c r="J25" s="1111">
        <v>-4.4986124744004563</v>
      </c>
    </row>
    <row r="26" spans="1:10" ht="15">
      <c r="A26" s="841" t="s">
        <v>105</v>
      </c>
      <c r="B26" s="842">
        <v>5.7300632995892569</v>
      </c>
      <c r="C26" s="843">
        <v>10750.587804107423</v>
      </c>
      <c r="D26" s="844">
        <v>10965.599560189572</v>
      </c>
      <c r="E26" s="845">
        <v>0.61519414033281261</v>
      </c>
      <c r="F26" s="846">
        <v>439.58750000000003</v>
      </c>
      <c r="G26" s="847">
        <v>4.7759504230723584</v>
      </c>
      <c r="H26" s="847">
        <v>-25</v>
      </c>
      <c r="I26" s="847">
        <v>5.5491329479768785</v>
      </c>
      <c r="J26" s="848">
        <v>-1.1594624398637929</v>
      </c>
    </row>
    <row r="27" spans="1:10" ht="15">
      <c r="A27" s="841" t="s">
        <v>106</v>
      </c>
      <c r="B27" s="849" t="s">
        <v>100</v>
      </c>
      <c r="C27" s="843" t="s">
        <v>100</v>
      </c>
      <c r="D27" s="844" t="s">
        <v>100</v>
      </c>
      <c r="E27" s="845" t="s">
        <v>100</v>
      </c>
      <c r="F27" s="846" t="s">
        <v>100</v>
      </c>
      <c r="G27" s="847" t="s">
        <v>100</v>
      </c>
      <c r="H27" s="847" t="s">
        <v>100</v>
      </c>
      <c r="I27" s="847" t="s">
        <v>100</v>
      </c>
      <c r="J27" s="848" t="s">
        <v>100</v>
      </c>
    </row>
    <row r="28" spans="1:10" ht="15">
      <c r="A28" s="841" t="s">
        <v>98</v>
      </c>
      <c r="B28" s="849">
        <v>4.5524866832073707</v>
      </c>
      <c r="C28" s="843">
        <v>9348.0219367707814</v>
      </c>
      <c r="D28" s="844">
        <v>9534.9823755061971</v>
      </c>
      <c r="E28" s="845">
        <v>-2.6665501175253135</v>
      </c>
      <c r="F28" s="846">
        <v>275.77343485617592</v>
      </c>
      <c r="G28" s="847">
        <v>-1.6291415458622369</v>
      </c>
      <c r="H28" s="847">
        <v>7.0652173913043477</v>
      </c>
      <c r="I28" s="847">
        <v>68.32369942196533</v>
      </c>
      <c r="J28" s="848">
        <v>10.462064201839546</v>
      </c>
    </row>
    <row r="29" spans="1:10" ht="15.75" thickBot="1">
      <c r="A29" s="850" t="s">
        <v>107</v>
      </c>
      <c r="B29" s="851">
        <v>5.8313051026665592</v>
      </c>
      <c r="C29" s="852">
        <v>11257.34575804355</v>
      </c>
      <c r="D29" s="853">
        <v>11482.49267320442</v>
      </c>
      <c r="E29" s="854">
        <v>0.30075213519075567</v>
      </c>
      <c r="F29" s="855">
        <v>282.83828124999997</v>
      </c>
      <c r="G29" s="856">
        <v>-2.0900510669236207</v>
      </c>
      <c r="H29" s="856">
        <v>-31.550802139037433</v>
      </c>
      <c r="I29" s="856">
        <v>14.797687861271678</v>
      </c>
      <c r="J29" s="857">
        <v>-4.8039892875752823</v>
      </c>
    </row>
    <row r="30" spans="1:10" ht="15">
      <c r="A30" s="954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46" t="s">
        <v>59</v>
      </c>
      <c r="B33" s="1174" t="s">
        <v>60</v>
      </c>
      <c r="C33" s="1175"/>
      <c r="D33" s="1175"/>
      <c r="E33" s="1175"/>
      <c r="F33" s="1175"/>
      <c r="G33" s="1175"/>
      <c r="H33" s="1176"/>
    </row>
    <row r="34" spans="1:8" ht="15.75">
      <c r="A34" s="647" t="s">
        <v>63</v>
      </c>
      <c r="B34" s="1180" t="s">
        <v>64</v>
      </c>
      <c r="C34" s="1181"/>
      <c r="D34" s="1181"/>
      <c r="E34" s="1181"/>
      <c r="F34" s="1181"/>
      <c r="G34" s="1181"/>
      <c r="H34" s="1182"/>
    </row>
    <row r="35" spans="1:8" ht="15.75">
      <c r="A35" s="644" t="s">
        <v>65</v>
      </c>
      <c r="B35" s="1177" t="s">
        <v>66</v>
      </c>
      <c r="C35" s="1178"/>
      <c r="D35" s="1178"/>
      <c r="E35" s="1178"/>
      <c r="F35" s="1178"/>
      <c r="G35" s="1178"/>
      <c r="H35" s="1179"/>
    </row>
    <row r="36" spans="1:8" ht="16.5" thickBot="1">
      <c r="A36" s="645" t="s">
        <v>67</v>
      </c>
      <c r="B36" s="1183" t="s">
        <v>62</v>
      </c>
      <c r="C36" s="1184"/>
      <c r="D36" s="1184"/>
      <c r="E36" s="1184"/>
      <c r="F36" s="1184"/>
      <c r="G36" s="1184"/>
      <c r="H36" s="1185"/>
    </row>
    <row r="37" spans="1:8">
      <c r="A37" s="1173"/>
      <c r="B37" s="1173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topLeftCell="A286" zoomScale="90" zoomScaleNormal="90" workbookViewId="0">
      <selection activeCell="N321" sqref="N321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6" t="s">
        <v>343</v>
      </c>
      <c r="B1" s="766"/>
      <c r="C1" s="767"/>
      <c r="D1" s="767"/>
      <c r="E1" s="878" t="s">
        <v>369</v>
      </c>
      <c r="G1" s="768"/>
      <c r="H1" s="767"/>
      <c r="I1" s="767"/>
      <c r="J1" s="767"/>
      <c r="K1" s="767"/>
    </row>
    <row r="2" spans="1:12" ht="15" customHeight="1" thickBot="1">
      <c r="A2" s="769" t="s">
        <v>344</v>
      </c>
      <c r="B2" s="769"/>
      <c r="C2" s="767"/>
      <c r="D2" s="767"/>
      <c r="E2" s="767"/>
      <c r="F2" s="768"/>
      <c r="G2" s="767"/>
      <c r="H2" s="767"/>
      <c r="I2" s="767"/>
      <c r="J2" s="767"/>
      <c r="K2" s="767"/>
    </row>
    <row r="3" spans="1:12" ht="21" thickBot="1">
      <c r="A3" s="1050" t="s">
        <v>8</v>
      </c>
      <c r="B3" s="1040"/>
      <c r="C3" s="1040"/>
      <c r="D3" s="1040"/>
      <c r="E3" s="1040"/>
      <c r="F3" s="1040"/>
      <c r="G3" s="1040"/>
      <c r="H3" s="1040"/>
      <c r="I3" s="1040"/>
      <c r="J3" s="1040"/>
      <c r="K3" s="1040"/>
      <c r="L3" s="1051"/>
    </row>
    <row r="4" spans="1:12" ht="12.75" customHeight="1">
      <c r="A4" s="27"/>
      <c r="B4" s="28"/>
      <c r="C4" s="3" t="s">
        <v>9</v>
      </c>
      <c r="D4" s="3"/>
      <c r="E4" s="3"/>
      <c r="F4" s="3"/>
      <c r="G4" s="1042"/>
      <c r="H4" s="1191" t="s">
        <v>10</v>
      </c>
      <c r="I4" s="1192"/>
      <c r="J4" s="1074" t="s">
        <v>11</v>
      </c>
      <c r="K4" s="1043" t="s">
        <v>12</v>
      </c>
      <c r="L4" s="1044"/>
    </row>
    <row r="5" spans="1:12" ht="15.75" customHeight="1">
      <c r="A5" s="29" t="s">
        <v>13</v>
      </c>
      <c r="B5" s="30" t="s">
        <v>14</v>
      </c>
      <c r="C5" s="1045" t="s">
        <v>40</v>
      </c>
      <c r="D5" s="1045"/>
      <c r="E5" s="1046" t="s">
        <v>41</v>
      </c>
      <c r="F5" s="1047"/>
      <c r="G5" s="1075"/>
      <c r="H5" s="1189" t="s">
        <v>15</v>
      </c>
      <c r="I5" s="1190"/>
      <c r="J5" s="1076" t="s">
        <v>16</v>
      </c>
      <c r="K5" s="1048" t="s">
        <v>17</v>
      </c>
      <c r="L5" s="1049"/>
    </row>
    <row r="6" spans="1:12" ht="26.25" thickBot="1">
      <c r="A6" s="31" t="s">
        <v>18</v>
      </c>
      <c r="B6" s="32" t="s">
        <v>19</v>
      </c>
      <c r="C6" s="953" t="s">
        <v>368</v>
      </c>
      <c r="D6" s="1150" t="s">
        <v>364</v>
      </c>
      <c r="E6" s="1035" t="s">
        <v>368</v>
      </c>
      <c r="F6" s="1036" t="s">
        <v>364</v>
      </c>
      <c r="G6" s="1073" t="s">
        <v>20</v>
      </c>
      <c r="H6" s="81" t="s">
        <v>368</v>
      </c>
      <c r="I6" s="967" t="s">
        <v>20</v>
      </c>
      <c r="J6" s="1077" t="s">
        <v>20</v>
      </c>
      <c r="K6" s="1037" t="s">
        <v>368</v>
      </c>
      <c r="L6" s="1078" t="s">
        <v>21</v>
      </c>
    </row>
    <row r="7" spans="1:12" ht="15" thickBot="1">
      <c r="A7" s="33" t="s">
        <v>22</v>
      </c>
      <c r="B7" s="34" t="s">
        <v>23</v>
      </c>
      <c r="C7" s="82">
        <v>11276.808293707505</v>
      </c>
      <c r="D7" s="82">
        <v>11105.920096170974</v>
      </c>
      <c r="E7" s="83">
        <v>11502.344459581655</v>
      </c>
      <c r="F7" s="695">
        <v>11328.038498094393</v>
      </c>
      <c r="G7" s="1079">
        <v>1.5387126510612021</v>
      </c>
      <c r="H7" s="84">
        <v>313.92482549531127</v>
      </c>
      <c r="I7" s="84">
        <v>-0.45875122045408584</v>
      </c>
      <c r="J7" s="85">
        <v>0.46040515653775327</v>
      </c>
      <c r="K7" s="84">
        <v>100</v>
      </c>
      <c r="L7" s="1080" t="s">
        <v>23</v>
      </c>
    </row>
    <row r="8" spans="1:12" ht="15" thickBot="1">
      <c r="A8" s="35"/>
      <c r="B8" s="36"/>
      <c r="C8" s="86"/>
      <c r="D8" s="86"/>
      <c r="E8" s="86"/>
      <c r="F8" s="86"/>
      <c r="G8" s="1081"/>
      <c r="H8" s="85"/>
      <c r="I8" s="85"/>
      <c r="J8" s="85"/>
      <c r="K8" s="85"/>
      <c r="L8" s="1082"/>
    </row>
    <row r="9" spans="1:12" ht="15">
      <c r="A9" s="37" t="s">
        <v>108</v>
      </c>
      <c r="B9" s="38" t="s">
        <v>23</v>
      </c>
      <c r="C9" s="87">
        <v>10840.503195352216</v>
      </c>
      <c r="D9" s="87">
        <v>11065.662367514571</v>
      </c>
      <c r="E9" s="88">
        <v>11057.313259259261</v>
      </c>
      <c r="F9" s="88">
        <v>11286.975614864863</v>
      </c>
      <c r="G9" s="1083">
        <v>-2.0347554866968824</v>
      </c>
      <c r="H9" s="89">
        <v>231.42857142857142</v>
      </c>
      <c r="I9" s="89">
        <v>-13.999044433827034</v>
      </c>
      <c r="J9" s="89">
        <v>-36.363636363636367</v>
      </c>
      <c r="K9" s="89">
        <v>4.9354861453853205E-2</v>
      </c>
      <c r="L9" s="1084">
        <v>-2.8559857344843495E-2</v>
      </c>
    </row>
    <row r="10" spans="1:12" ht="15">
      <c r="A10" s="46" t="s">
        <v>109</v>
      </c>
      <c r="B10" s="90" t="s">
        <v>23</v>
      </c>
      <c r="C10" s="91">
        <v>11775.594870294581</v>
      </c>
      <c r="D10" s="91">
        <v>11422.990840125256</v>
      </c>
      <c r="E10" s="92">
        <v>12011.106767700472</v>
      </c>
      <c r="F10" s="92">
        <v>11651.450656927762</v>
      </c>
      <c r="G10" s="1085">
        <v>3.086792549379803</v>
      </c>
      <c r="H10" s="93">
        <v>354.27244062244063</v>
      </c>
      <c r="I10" s="93">
        <v>-2.8799888945636775E-3</v>
      </c>
      <c r="J10" s="93">
        <v>4.136460554371002</v>
      </c>
      <c r="K10" s="93">
        <v>34.435591905802724</v>
      </c>
      <c r="L10" s="1086">
        <v>1.2155890725402188</v>
      </c>
    </row>
    <row r="11" spans="1:12" ht="15">
      <c r="A11" s="39" t="s">
        <v>110</v>
      </c>
      <c r="B11" s="40" t="s">
        <v>23</v>
      </c>
      <c r="C11" s="94">
        <v>11564.688247100266</v>
      </c>
      <c r="D11" s="94">
        <v>11211.719556672015</v>
      </c>
      <c r="E11" s="95">
        <v>11795.982012042272</v>
      </c>
      <c r="F11" s="95">
        <v>11435.953947805456</v>
      </c>
      <c r="G11" s="1087">
        <v>3.1482119102613648</v>
      </c>
      <c r="H11" s="96">
        <v>390.46230294722415</v>
      </c>
      <c r="I11" s="96">
        <v>0.68710242212413297</v>
      </c>
      <c r="J11" s="96">
        <v>3.2554847841472041</v>
      </c>
      <c r="K11" s="96">
        <v>10.28696326588169</v>
      </c>
      <c r="L11" s="1088">
        <v>0.27846347837637708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87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88" t="s">
        <v>100</v>
      </c>
    </row>
    <row r="13" spans="1:12" ht="15">
      <c r="A13" s="39" t="s">
        <v>98</v>
      </c>
      <c r="B13" s="40" t="s">
        <v>23</v>
      </c>
      <c r="C13" s="94">
        <v>9752.3530407192011</v>
      </c>
      <c r="D13" s="94">
        <v>9708.2557100748181</v>
      </c>
      <c r="E13" s="95">
        <v>9947.4001015335853</v>
      </c>
      <c r="F13" s="95">
        <v>9902.4208242763143</v>
      </c>
      <c r="G13" s="1087">
        <v>0.45422506329969181</v>
      </c>
      <c r="H13" s="96">
        <v>270.23210537588346</v>
      </c>
      <c r="I13" s="96">
        <v>-2.0390960358135395</v>
      </c>
      <c r="J13" s="96">
        <v>1.0168758113370835</v>
      </c>
      <c r="K13" s="96">
        <v>32.919692589720093</v>
      </c>
      <c r="L13" s="1088">
        <v>0.18134438175862755</v>
      </c>
    </row>
    <row r="14" spans="1:12" ht="15.75" thickBot="1">
      <c r="A14" s="41" t="s">
        <v>112</v>
      </c>
      <c r="B14" s="42" t="s">
        <v>23</v>
      </c>
      <c r="C14" s="97">
        <v>12285.923102377154</v>
      </c>
      <c r="D14" s="97">
        <v>12346.796287301284</v>
      </c>
      <c r="E14" s="98">
        <v>12531.641564424697</v>
      </c>
      <c r="F14" s="98">
        <v>12593.732213047309</v>
      </c>
      <c r="G14" s="1089">
        <v>-0.49302817919445119</v>
      </c>
      <c r="H14" s="99">
        <v>281.00853350189641</v>
      </c>
      <c r="I14" s="99">
        <v>-1.5058480308635207</v>
      </c>
      <c r="J14" s="99">
        <v>-6.445890005913661</v>
      </c>
      <c r="K14" s="99">
        <v>22.308397377141649</v>
      </c>
      <c r="L14" s="1090">
        <v>-1.6468370753303709</v>
      </c>
    </row>
    <row r="15" spans="1:12" ht="15" thickBot="1">
      <c r="A15" s="35"/>
      <c r="B15" s="43"/>
      <c r="C15" s="86"/>
      <c r="D15" s="86"/>
      <c r="E15" s="86"/>
      <c r="F15" s="86"/>
      <c r="G15" s="1081"/>
      <c r="H15" s="85"/>
      <c r="I15" s="85"/>
      <c r="J15" s="85"/>
      <c r="K15" s="85"/>
      <c r="L15" s="1082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091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92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87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93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87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93" t="s">
        <v>100</v>
      </c>
    </row>
    <row r="19" spans="1:12" ht="14.25">
      <c r="A19" s="44" t="s">
        <v>113</v>
      </c>
      <c r="B19" s="48" t="s">
        <v>28</v>
      </c>
      <c r="C19" s="105" t="s">
        <v>100</v>
      </c>
      <c r="D19" s="105" t="s">
        <v>257</v>
      </c>
      <c r="E19" s="106" t="s">
        <v>100</v>
      </c>
      <c r="F19" s="106" t="s">
        <v>257</v>
      </c>
      <c r="G19" s="1094" t="s">
        <v>100</v>
      </c>
      <c r="H19" s="107" t="s">
        <v>100</v>
      </c>
      <c r="I19" s="107" t="s">
        <v>100</v>
      </c>
      <c r="J19" s="108" t="s">
        <v>100</v>
      </c>
      <c r="K19" s="108" t="s">
        <v>100</v>
      </c>
      <c r="L19" s="1095" t="s">
        <v>100</v>
      </c>
    </row>
    <row r="20" spans="1:12" ht="15">
      <c r="A20" s="46" t="s">
        <v>113</v>
      </c>
      <c r="B20" s="47" t="s">
        <v>29</v>
      </c>
      <c r="C20" s="94" t="s">
        <v>100</v>
      </c>
      <c r="D20" s="94" t="s">
        <v>257</v>
      </c>
      <c r="E20" s="95" t="s">
        <v>100</v>
      </c>
      <c r="F20" s="95" t="s">
        <v>257</v>
      </c>
      <c r="G20" s="1087" t="s">
        <v>100</v>
      </c>
      <c r="H20" s="96" t="s">
        <v>100</v>
      </c>
      <c r="I20" s="96" t="s">
        <v>100</v>
      </c>
      <c r="J20" s="104" t="s">
        <v>100</v>
      </c>
      <c r="K20" s="104" t="s">
        <v>100</v>
      </c>
      <c r="L20" s="1093" t="s">
        <v>100</v>
      </c>
    </row>
    <row r="21" spans="1:12" ht="15">
      <c r="A21" s="46" t="s">
        <v>113</v>
      </c>
      <c r="B21" s="47" t="s">
        <v>30</v>
      </c>
      <c r="C21" s="94" t="s">
        <v>100</v>
      </c>
      <c r="D21" s="94" t="s">
        <v>100</v>
      </c>
      <c r="E21" s="95" t="s">
        <v>100</v>
      </c>
      <c r="F21" s="95" t="s">
        <v>100</v>
      </c>
      <c r="G21" s="1087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093" t="s">
        <v>100</v>
      </c>
    </row>
    <row r="22" spans="1:12" ht="14.25">
      <c r="A22" s="44" t="s">
        <v>113</v>
      </c>
      <c r="B22" s="48" t="s">
        <v>31</v>
      </c>
      <c r="C22" s="105">
        <v>10840.503195352216</v>
      </c>
      <c r="D22" s="105">
        <v>10945.519371033437</v>
      </c>
      <c r="E22" s="106">
        <v>11057.313259259261</v>
      </c>
      <c r="F22" s="106">
        <v>11164.429758454105</v>
      </c>
      <c r="G22" s="1094">
        <v>-0.95944442763618976</v>
      </c>
      <c r="H22" s="107">
        <v>231.42857142857142</v>
      </c>
      <c r="I22" s="107">
        <v>-10.559006211180129</v>
      </c>
      <c r="J22" s="108">
        <v>-12.5</v>
      </c>
      <c r="K22" s="108">
        <v>4.9354861453853205E-2</v>
      </c>
      <c r="L22" s="1095">
        <v>-7.3103885815625769E-3</v>
      </c>
    </row>
    <row r="23" spans="1:12" ht="15">
      <c r="A23" s="46" t="s">
        <v>113</v>
      </c>
      <c r="B23" s="47" t="s">
        <v>32</v>
      </c>
      <c r="C23" s="94">
        <v>9810.5431372549028</v>
      </c>
      <c r="D23" s="94" t="s">
        <v>257</v>
      </c>
      <c r="E23" s="95">
        <v>10006.754000000001</v>
      </c>
      <c r="F23" s="95" t="s">
        <v>257</v>
      </c>
      <c r="G23" s="1087" t="s">
        <v>100</v>
      </c>
      <c r="H23" s="96">
        <v>210</v>
      </c>
      <c r="I23" s="96" t="s">
        <v>100</v>
      </c>
      <c r="J23" s="104" t="s">
        <v>100</v>
      </c>
      <c r="K23" s="104">
        <v>1.4101388986815202E-2</v>
      </c>
      <c r="L23" s="1093" t="s">
        <v>100</v>
      </c>
    </row>
    <row r="24" spans="1:12" ht="15.75" thickBot="1">
      <c r="A24" s="49" t="s">
        <v>113</v>
      </c>
      <c r="B24" s="50" t="s">
        <v>33</v>
      </c>
      <c r="C24" s="109">
        <v>11200.989215686275</v>
      </c>
      <c r="D24" s="109" t="s">
        <v>257</v>
      </c>
      <c r="E24" s="110">
        <v>11425.009</v>
      </c>
      <c r="F24" s="110" t="s">
        <v>257</v>
      </c>
      <c r="G24" s="1096" t="s">
        <v>100</v>
      </c>
      <c r="H24" s="104">
        <v>240</v>
      </c>
      <c r="I24" s="104" t="s">
        <v>100</v>
      </c>
      <c r="J24" s="104" t="s">
        <v>100</v>
      </c>
      <c r="K24" s="104">
        <v>3.5253472467038E-2</v>
      </c>
      <c r="L24" s="1093" t="s">
        <v>100</v>
      </c>
    </row>
    <row r="25" spans="1:12" ht="15" thickBot="1">
      <c r="A25" s="35"/>
      <c r="B25" s="43"/>
      <c r="C25" s="86"/>
      <c r="D25" s="86"/>
      <c r="E25" s="86"/>
      <c r="F25" s="86"/>
      <c r="G25" s="1081"/>
      <c r="H25" s="85"/>
      <c r="I25" s="85"/>
      <c r="J25" s="85"/>
      <c r="K25" s="85"/>
      <c r="L25" s="1082"/>
    </row>
    <row r="26" spans="1:12" ht="14.25">
      <c r="A26" s="44" t="s">
        <v>114</v>
      </c>
      <c r="B26" s="45" t="s">
        <v>25</v>
      </c>
      <c r="C26" s="100">
        <v>12818.883914537562</v>
      </c>
      <c r="D26" s="100">
        <v>12205.867758215963</v>
      </c>
      <c r="E26" s="101">
        <v>13075.261592828314</v>
      </c>
      <c r="F26" s="101">
        <v>12449.985113380282</v>
      </c>
      <c r="G26" s="1091">
        <v>5.0223070449781737</v>
      </c>
      <c r="H26" s="102">
        <v>418.33506493506491</v>
      </c>
      <c r="I26" s="102">
        <v>-2.1239357763441054</v>
      </c>
      <c r="J26" s="103">
        <v>3.0100334448160537</v>
      </c>
      <c r="K26" s="103">
        <v>2.1716139039695408</v>
      </c>
      <c r="L26" s="1092">
        <v>5.3750183895875825E-2</v>
      </c>
    </row>
    <row r="27" spans="1:12" ht="15">
      <c r="A27" s="46" t="s">
        <v>114</v>
      </c>
      <c r="B27" s="47" t="s">
        <v>26</v>
      </c>
      <c r="C27" s="94">
        <v>13072.298039215686</v>
      </c>
      <c r="D27" s="94">
        <v>12240.132352941177</v>
      </c>
      <c r="E27" s="95">
        <v>13333.744000000001</v>
      </c>
      <c r="F27" s="95">
        <v>12484.934999999999</v>
      </c>
      <c r="G27" s="1087">
        <v>6.7986657519642764</v>
      </c>
      <c r="H27" s="96">
        <v>405.9</v>
      </c>
      <c r="I27" s="96">
        <v>-3.9289940828402417</v>
      </c>
      <c r="J27" s="104">
        <v>23.076923076923077</v>
      </c>
      <c r="K27" s="104">
        <v>1.4665444546287809</v>
      </c>
      <c r="L27" s="1093">
        <v>0.26949104763062248</v>
      </c>
    </row>
    <row r="28" spans="1:12" ht="15">
      <c r="A28" s="46" t="s">
        <v>114</v>
      </c>
      <c r="B28" s="47" t="s">
        <v>27</v>
      </c>
      <c r="C28" s="94">
        <v>12337.271568627451</v>
      </c>
      <c r="D28" s="94">
        <v>12162.476470588235</v>
      </c>
      <c r="E28" s="95">
        <v>12584.017</v>
      </c>
      <c r="F28" s="95">
        <v>12405.726000000001</v>
      </c>
      <c r="G28" s="1087">
        <v>1.4371669985295439</v>
      </c>
      <c r="H28" s="96">
        <v>444.2</v>
      </c>
      <c r="I28" s="96">
        <v>2.3974181650530144</v>
      </c>
      <c r="J28" s="104">
        <v>-23.076923076923077</v>
      </c>
      <c r="K28" s="104">
        <v>0.7050694493407601</v>
      </c>
      <c r="L28" s="1093">
        <v>-0.21574086373474644</v>
      </c>
    </row>
    <row r="29" spans="1:12" ht="14.25">
      <c r="A29" s="44" t="s">
        <v>114</v>
      </c>
      <c r="B29" s="48" t="s">
        <v>28</v>
      </c>
      <c r="C29" s="105">
        <v>12046.666119316806</v>
      </c>
      <c r="D29" s="105">
        <v>11692.248894529068</v>
      </c>
      <c r="E29" s="106">
        <v>12287.599441703142</v>
      </c>
      <c r="F29" s="106">
        <v>11926.093872419649</v>
      </c>
      <c r="G29" s="1094">
        <v>3.0312151920882657</v>
      </c>
      <c r="H29" s="107">
        <v>382.22387832699621</v>
      </c>
      <c r="I29" s="107">
        <v>0.96452164434413612</v>
      </c>
      <c r="J29" s="108">
        <v>8.4089035449299256</v>
      </c>
      <c r="K29" s="108">
        <v>9.2716632588309942</v>
      </c>
      <c r="L29" s="1095">
        <v>0.67979472221107606</v>
      </c>
    </row>
    <row r="30" spans="1:12" ht="15">
      <c r="A30" s="46" t="s">
        <v>114</v>
      </c>
      <c r="B30" s="47" t="s">
        <v>29</v>
      </c>
      <c r="C30" s="94">
        <v>12137.020588235295</v>
      </c>
      <c r="D30" s="94">
        <v>11759.606862745099</v>
      </c>
      <c r="E30" s="95">
        <v>12379.761</v>
      </c>
      <c r="F30" s="95">
        <v>11994.799000000001</v>
      </c>
      <c r="G30" s="1087">
        <v>3.2094076774441946</v>
      </c>
      <c r="H30" s="96">
        <v>368</v>
      </c>
      <c r="I30" s="96">
        <v>1.0156464452374385</v>
      </c>
      <c r="J30" s="104">
        <v>12.414965986394558</v>
      </c>
      <c r="K30" s="104">
        <v>4.6605090601424237</v>
      </c>
      <c r="L30" s="1093">
        <v>0.49561318253936371</v>
      </c>
    </row>
    <row r="31" spans="1:12" ht="15">
      <c r="A31" s="46" t="s">
        <v>114</v>
      </c>
      <c r="B31" s="47" t="s">
        <v>30</v>
      </c>
      <c r="C31" s="94">
        <v>11961.927450980391</v>
      </c>
      <c r="D31" s="94">
        <v>11633.35294117647</v>
      </c>
      <c r="E31" s="95">
        <v>12201.165999999999</v>
      </c>
      <c r="F31" s="95">
        <v>11866.02</v>
      </c>
      <c r="G31" s="1087">
        <v>2.8244179598551056</v>
      </c>
      <c r="H31" s="96">
        <v>396.6</v>
      </c>
      <c r="I31" s="96">
        <v>1.1734693877551079</v>
      </c>
      <c r="J31" s="104">
        <v>4.6399999999999997</v>
      </c>
      <c r="K31" s="104">
        <v>4.6111541986885713</v>
      </c>
      <c r="L31" s="1093">
        <v>0.18418153967171413</v>
      </c>
    </row>
    <row r="32" spans="1:12" ht="14.25">
      <c r="A32" s="44" t="s">
        <v>114</v>
      </c>
      <c r="B32" s="48" t="s">
        <v>31</v>
      </c>
      <c r="C32" s="105">
        <v>11529.260186730826</v>
      </c>
      <c r="D32" s="105">
        <v>11214.830514226946</v>
      </c>
      <c r="E32" s="106">
        <v>11759.845390465443</v>
      </c>
      <c r="F32" s="106">
        <v>11439.127124511484</v>
      </c>
      <c r="G32" s="1094">
        <v>2.8036952685553436</v>
      </c>
      <c r="H32" s="107">
        <v>336.9503219871205</v>
      </c>
      <c r="I32" s="107">
        <v>-0.34921311400166655</v>
      </c>
      <c r="J32" s="108">
        <v>2.6117054751415987</v>
      </c>
      <c r="K32" s="108">
        <v>22.992314743002183</v>
      </c>
      <c r="L32" s="1095">
        <v>0.48204416643326198</v>
      </c>
    </row>
    <row r="33" spans="1:12" ht="15">
      <c r="A33" s="46" t="s">
        <v>114</v>
      </c>
      <c r="B33" s="47" t="s">
        <v>32</v>
      </c>
      <c r="C33" s="94">
        <v>11472.561764705883</v>
      </c>
      <c r="D33" s="94">
        <v>11109.323529411764</v>
      </c>
      <c r="E33" s="95">
        <v>11702.013000000001</v>
      </c>
      <c r="F33" s="95">
        <v>11331.51</v>
      </c>
      <c r="G33" s="1087">
        <v>3.2696701498741176</v>
      </c>
      <c r="H33" s="96">
        <v>328</v>
      </c>
      <c r="I33" s="96">
        <v>0.24449877750611593</v>
      </c>
      <c r="J33" s="104">
        <v>9.3123984840281526</v>
      </c>
      <c r="K33" s="104">
        <v>14.235352182189946</v>
      </c>
      <c r="L33" s="1093">
        <v>1.1527625802633263</v>
      </c>
    </row>
    <row r="34" spans="1:12" ht="15.75" thickBot="1">
      <c r="A34" s="49" t="s">
        <v>114</v>
      </c>
      <c r="B34" s="50" t="s">
        <v>33</v>
      </c>
      <c r="C34" s="109">
        <v>11615.277450980393</v>
      </c>
      <c r="D34" s="109">
        <v>11350.432352941178</v>
      </c>
      <c r="E34" s="110">
        <v>11847.583000000001</v>
      </c>
      <c r="F34" s="110">
        <v>11577.441000000001</v>
      </c>
      <c r="G34" s="1096">
        <v>2.333348103436673</v>
      </c>
      <c r="H34" s="104">
        <v>351.5</v>
      </c>
      <c r="I34" s="104">
        <v>-0.50948202660628683</v>
      </c>
      <c r="J34" s="104">
        <v>-6.6867017280240413</v>
      </c>
      <c r="K34" s="104">
        <v>8.756962560812239</v>
      </c>
      <c r="L34" s="1093">
        <v>-0.67071841383006259</v>
      </c>
    </row>
    <row r="35" spans="1:12" ht="15.75" thickBot="1">
      <c r="A35" s="51"/>
      <c r="B35" s="52"/>
      <c r="C35" s="111"/>
      <c r="D35" s="111"/>
      <c r="E35" s="111"/>
      <c r="F35" s="111"/>
      <c r="G35" s="1097"/>
      <c r="H35" s="112"/>
      <c r="I35" s="112"/>
      <c r="J35" s="112"/>
      <c r="K35" s="112"/>
      <c r="L35" s="1098"/>
    </row>
    <row r="36" spans="1:12" ht="15">
      <c r="A36" s="46" t="s">
        <v>115</v>
      </c>
      <c r="B36" s="53" t="s">
        <v>30</v>
      </c>
      <c r="C36" s="113">
        <v>11764.095098039215</v>
      </c>
      <c r="D36" s="113">
        <v>11426.241176470588</v>
      </c>
      <c r="E36" s="114">
        <v>11999.377</v>
      </c>
      <c r="F36" s="114">
        <v>11654.766</v>
      </c>
      <c r="G36" s="1099">
        <v>2.9568247015856071</v>
      </c>
      <c r="H36" s="115">
        <v>416.7</v>
      </c>
      <c r="I36" s="115">
        <v>1.3868613138686103</v>
      </c>
      <c r="J36" s="115">
        <v>5.3859964093357267</v>
      </c>
      <c r="K36" s="115">
        <v>4.1387576676302613</v>
      </c>
      <c r="L36" s="1100">
        <v>0.19343963391443753</v>
      </c>
    </row>
    <row r="37" spans="1:12" ht="15.75" thickBot="1">
      <c r="A37" s="49" t="s">
        <v>115</v>
      </c>
      <c r="B37" s="50" t="s">
        <v>33</v>
      </c>
      <c r="C37" s="109">
        <v>11414.660784313724</v>
      </c>
      <c r="D37" s="109">
        <v>11057.754901960783</v>
      </c>
      <c r="E37" s="110">
        <v>11642.954</v>
      </c>
      <c r="F37" s="110">
        <v>11278.91</v>
      </c>
      <c r="G37" s="1096">
        <v>3.2276523174668461</v>
      </c>
      <c r="H37" s="104">
        <v>372.8</v>
      </c>
      <c r="I37" s="104">
        <v>2.683123155353441E-2</v>
      </c>
      <c r="J37" s="104">
        <v>1.8691588785046727</v>
      </c>
      <c r="K37" s="104">
        <v>6.1482055982514279</v>
      </c>
      <c r="L37" s="1093">
        <v>8.5023844461939113E-2</v>
      </c>
    </row>
    <row r="38" spans="1:12" ht="15.75" thickBot="1">
      <c r="A38" s="51"/>
      <c r="B38" s="52"/>
      <c r="C38" s="111"/>
      <c r="D38" s="111"/>
      <c r="E38" s="111"/>
      <c r="F38" s="111"/>
      <c r="G38" s="1097"/>
      <c r="H38" s="112"/>
      <c r="I38" s="112"/>
      <c r="J38" s="112"/>
      <c r="K38" s="112"/>
      <c r="L38" s="1098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91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92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87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93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87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93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87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93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94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95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87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93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87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93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94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95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87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93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96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93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97"/>
      <c r="H49" s="112"/>
      <c r="I49" s="112"/>
      <c r="J49" s="112"/>
      <c r="K49" s="112"/>
      <c r="L49" s="1098"/>
    </row>
    <row r="50" spans="1:12" ht="14.25">
      <c r="A50" s="44" t="s">
        <v>24</v>
      </c>
      <c r="B50" s="45" t="s">
        <v>28</v>
      </c>
      <c r="C50" s="100">
        <v>11041.64525019432</v>
      </c>
      <c r="D50" s="100">
        <v>10862.669311391617</v>
      </c>
      <c r="E50" s="101">
        <v>11262.478155198207</v>
      </c>
      <c r="F50" s="101">
        <v>11079.92269761945</v>
      </c>
      <c r="G50" s="1091">
        <v>1.6476239280801108</v>
      </c>
      <c r="H50" s="102">
        <v>334.25218749999999</v>
      </c>
      <c r="I50" s="102">
        <v>-4.6334363654473991</v>
      </c>
      <c r="J50" s="103">
        <v>-5.3254437869822491</v>
      </c>
      <c r="K50" s="103">
        <v>2.256222237890432</v>
      </c>
      <c r="L50" s="1092">
        <v>-0.13788457610588489</v>
      </c>
    </row>
    <row r="51" spans="1:12" ht="15">
      <c r="A51" s="46" t="s">
        <v>24</v>
      </c>
      <c r="B51" s="47" t="s">
        <v>29</v>
      </c>
      <c r="C51" s="94">
        <v>10536.878431372548</v>
      </c>
      <c r="D51" s="94">
        <v>10744.51862745098</v>
      </c>
      <c r="E51" s="95">
        <v>10747.616</v>
      </c>
      <c r="F51" s="95">
        <v>10959.409</v>
      </c>
      <c r="G51" s="1087">
        <v>-1.9325220912915986</v>
      </c>
      <c r="H51" s="96">
        <v>308.89999999999998</v>
      </c>
      <c r="I51" s="96">
        <v>-4.6310589688175359</v>
      </c>
      <c r="J51" s="104">
        <v>-20.8955223880597</v>
      </c>
      <c r="K51" s="104">
        <v>0.37368680815060284</v>
      </c>
      <c r="L51" s="1093">
        <v>-0.10088466089600429</v>
      </c>
    </row>
    <row r="52" spans="1:12" ht="15">
      <c r="A52" s="46" t="s">
        <v>24</v>
      </c>
      <c r="B52" s="47" t="s">
        <v>30</v>
      </c>
      <c r="C52" s="94">
        <v>11148.171568627451</v>
      </c>
      <c r="D52" s="94">
        <v>10890.581372549019</v>
      </c>
      <c r="E52" s="95">
        <v>11371.135</v>
      </c>
      <c r="F52" s="95">
        <v>11108.393</v>
      </c>
      <c r="G52" s="1087">
        <v>2.3652566127251728</v>
      </c>
      <c r="H52" s="96">
        <v>335</v>
      </c>
      <c r="I52" s="96">
        <v>-3.5693724812895731</v>
      </c>
      <c r="J52" s="104">
        <v>-10.457516339869281</v>
      </c>
      <c r="K52" s="104">
        <v>0.9659451455968413</v>
      </c>
      <c r="L52" s="1093">
        <v>-0.11777776133048556</v>
      </c>
    </row>
    <row r="53" spans="1:12" ht="15">
      <c r="A53" s="46" t="s">
        <v>24</v>
      </c>
      <c r="B53" s="47" t="s">
        <v>35</v>
      </c>
      <c r="C53" s="94">
        <v>11117.13137254902</v>
      </c>
      <c r="D53" s="94">
        <v>10887.442156862746</v>
      </c>
      <c r="E53" s="95">
        <v>11339.474</v>
      </c>
      <c r="F53" s="95">
        <v>11105.191000000001</v>
      </c>
      <c r="G53" s="1087">
        <v>2.1096710538341883</v>
      </c>
      <c r="H53" s="96">
        <v>343.8</v>
      </c>
      <c r="I53" s="96">
        <v>-6.980519480519483</v>
      </c>
      <c r="J53" s="104">
        <v>10.16949152542373</v>
      </c>
      <c r="K53" s="104">
        <v>0.91659028414298804</v>
      </c>
      <c r="L53" s="1093">
        <v>8.0777846120605235E-2</v>
      </c>
    </row>
    <row r="54" spans="1:12" ht="14.25">
      <c r="A54" s="44" t="s">
        <v>24</v>
      </c>
      <c r="B54" s="48" t="s">
        <v>31</v>
      </c>
      <c r="C54" s="105">
        <v>10285.704533235536</v>
      </c>
      <c r="D54" s="105">
        <v>10203.09182701709</v>
      </c>
      <c r="E54" s="106">
        <v>10491.418623900247</v>
      </c>
      <c r="F54" s="106">
        <v>10407.153663557432</v>
      </c>
      <c r="G54" s="1094">
        <v>0.80968306096876175</v>
      </c>
      <c r="H54" s="107">
        <v>290.94795580110497</v>
      </c>
      <c r="I54" s="107">
        <v>-0.89475381696075429</v>
      </c>
      <c r="J54" s="108">
        <v>-1.1289147851420247</v>
      </c>
      <c r="K54" s="108">
        <v>19.142635549601636</v>
      </c>
      <c r="L54" s="1095">
        <v>-0.30771152505483101</v>
      </c>
    </row>
    <row r="55" spans="1:12" ht="15">
      <c r="A55" s="46" t="s">
        <v>24</v>
      </c>
      <c r="B55" s="47" t="s">
        <v>32</v>
      </c>
      <c r="C55" s="94">
        <v>10035.712745098039</v>
      </c>
      <c r="D55" s="94">
        <v>10080.565686274509</v>
      </c>
      <c r="E55" s="95">
        <v>10236.427</v>
      </c>
      <c r="F55" s="95">
        <v>10282.177</v>
      </c>
      <c r="G55" s="1087">
        <v>-0.44494468437958223</v>
      </c>
      <c r="H55" s="96">
        <v>267.7</v>
      </c>
      <c r="I55" s="96">
        <v>-0.92524056254626208</v>
      </c>
      <c r="J55" s="104">
        <v>-1.6112789526686808</v>
      </c>
      <c r="K55" s="104">
        <v>6.8885285200592259</v>
      </c>
      <c r="L55" s="1093">
        <v>-0.14504564058675751</v>
      </c>
    </row>
    <row r="56" spans="1:12" ht="15">
      <c r="A56" s="46" t="s">
        <v>24</v>
      </c>
      <c r="B56" s="47" t="s">
        <v>33</v>
      </c>
      <c r="C56" s="94">
        <v>10339.894117647058</v>
      </c>
      <c r="D56" s="94">
        <v>10216.036274509805</v>
      </c>
      <c r="E56" s="95">
        <v>10546.691999999999</v>
      </c>
      <c r="F56" s="95">
        <v>10420.357</v>
      </c>
      <c r="G56" s="1087">
        <v>1.2123864854150306</v>
      </c>
      <c r="H56" s="96">
        <v>296.8</v>
      </c>
      <c r="I56" s="96">
        <v>-0.80213903743314752</v>
      </c>
      <c r="J56" s="104">
        <v>-4.3664996420901936</v>
      </c>
      <c r="K56" s="104">
        <v>9.419727843192554</v>
      </c>
      <c r="L56" s="1093">
        <v>-0.4754414442419268</v>
      </c>
    </row>
    <row r="57" spans="1:12" ht="15">
      <c r="A57" s="46" t="s">
        <v>24</v>
      </c>
      <c r="B57" s="47" t="s">
        <v>36</v>
      </c>
      <c r="C57" s="94">
        <v>10618.608823529412</v>
      </c>
      <c r="D57" s="94">
        <v>10432.240196078432</v>
      </c>
      <c r="E57" s="95">
        <v>10830.981</v>
      </c>
      <c r="F57" s="95">
        <v>10640.885</v>
      </c>
      <c r="G57" s="1087">
        <v>1.7864679488595123</v>
      </c>
      <c r="H57" s="96">
        <v>328</v>
      </c>
      <c r="I57" s="96">
        <v>-2.5839025839025807</v>
      </c>
      <c r="J57" s="104">
        <v>12.921348314606742</v>
      </c>
      <c r="K57" s="104">
        <v>2.8343791863498553</v>
      </c>
      <c r="L57" s="1093">
        <v>0.31277555977385285</v>
      </c>
    </row>
    <row r="58" spans="1:12" ht="14.25">
      <c r="A58" s="44" t="s">
        <v>24</v>
      </c>
      <c r="B58" s="48" t="s">
        <v>37</v>
      </c>
      <c r="C58" s="105">
        <v>8219.5613889300912</v>
      </c>
      <c r="D58" s="105">
        <v>8179.5073504650836</v>
      </c>
      <c r="E58" s="106">
        <v>8383.9526167086933</v>
      </c>
      <c r="F58" s="106">
        <v>8343.0974974743858</v>
      </c>
      <c r="G58" s="1094">
        <v>0.48968766392428131</v>
      </c>
      <c r="H58" s="107">
        <v>223.27374541003672</v>
      </c>
      <c r="I58" s="107">
        <v>-1.9960613944397614</v>
      </c>
      <c r="J58" s="108">
        <v>6.2418725617685311</v>
      </c>
      <c r="K58" s="108">
        <v>11.52083480222802</v>
      </c>
      <c r="L58" s="1095">
        <v>0.62694048291933591</v>
      </c>
    </row>
    <row r="59" spans="1:12" ht="15">
      <c r="A59" s="46" t="s">
        <v>24</v>
      </c>
      <c r="B59" s="47" t="s">
        <v>102</v>
      </c>
      <c r="C59" s="116">
        <v>7838.3264705882348</v>
      </c>
      <c r="D59" s="116">
        <v>7770.873529411765</v>
      </c>
      <c r="E59" s="117">
        <v>7995.0929999999998</v>
      </c>
      <c r="F59" s="117">
        <v>7926.2910000000002</v>
      </c>
      <c r="G59" s="1101">
        <v>0.86802263505086652</v>
      </c>
      <c r="H59" s="118">
        <v>211.3</v>
      </c>
      <c r="I59" s="118">
        <v>-0.79812206572769417</v>
      </c>
      <c r="J59" s="119">
        <v>17.775229357798164</v>
      </c>
      <c r="K59" s="119">
        <v>7.2410632447296059</v>
      </c>
      <c r="L59" s="1102">
        <v>1.0645509908692858</v>
      </c>
    </row>
    <row r="60" spans="1:12" ht="15">
      <c r="A60" s="46" t="s">
        <v>24</v>
      </c>
      <c r="B60" s="47" t="s">
        <v>38</v>
      </c>
      <c r="C60" s="94">
        <v>8635.9274509803927</v>
      </c>
      <c r="D60" s="94">
        <v>8443.0843137254906</v>
      </c>
      <c r="E60" s="95">
        <v>8808.6460000000006</v>
      </c>
      <c r="F60" s="95">
        <v>8611.9459999999999</v>
      </c>
      <c r="G60" s="1087">
        <v>2.284036616114415</v>
      </c>
      <c r="H60" s="96">
        <v>238.2</v>
      </c>
      <c r="I60" s="96">
        <v>0.88945362134688444</v>
      </c>
      <c r="J60" s="104">
        <v>-2.7504911591355601</v>
      </c>
      <c r="K60" s="104">
        <v>3.4900937742367626</v>
      </c>
      <c r="L60" s="1093">
        <v>-0.11523275926656673</v>
      </c>
    </row>
    <row r="61" spans="1:12" ht="15.75" thickBot="1">
      <c r="A61" s="46" t="s">
        <v>24</v>
      </c>
      <c r="B61" s="47" t="s">
        <v>39</v>
      </c>
      <c r="C61" s="94">
        <v>9343.5617647058825</v>
      </c>
      <c r="D61" s="94">
        <v>9173.8205882352941</v>
      </c>
      <c r="E61" s="95">
        <v>9530.4330000000009</v>
      </c>
      <c r="F61" s="95">
        <v>9357.2970000000005</v>
      </c>
      <c r="G61" s="1087">
        <v>1.8502779167958485</v>
      </c>
      <c r="H61" s="96">
        <v>267.10000000000002</v>
      </c>
      <c r="I61" s="96">
        <v>-5.7183198023296811</v>
      </c>
      <c r="J61" s="104">
        <v>-28.662420382165603</v>
      </c>
      <c r="K61" s="104">
        <v>0.78967778326165128</v>
      </c>
      <c r="L61" s="1093">
        <v>-0.32237774868338342</v>
      </c>
    </row>
    <row r="62" spans="1:12" ht="15.75" thickBot="1">
      <c r="A62" s="51"/>
      <c r="B62" s="52"/>
      <c r="C62" s="111"/>
      <c r="D62" s="111"/>
      <c r="E62" s="111"/>
      <c r="F62" s="111"/>
      <c r="G62" s="1097"/>
      <c r="H62" s="112"/>
      <c r="I62" s="112"/>
      <c r="J62" s="112"/>
      <c r="K62" s="112"/>
      <c r="L62" s="1098"/>
    </row>
    <row r="63" spans="1:12" ht="14.25">
      <c r="A63" s="44" t="s">
        <v>117</v>
      </c>
      <c r="B63" s="48" t="s">
        <v>25</v>
      </c>
      <c r="C63" s="105">
        <v>13099.986963418713</v>
      </c>
      <c r="D63" s="105">
        <v>13313.793915045055</v>
      </c>
      <c r="E63" s="106">
        <v>13361.986702687087</v>
      </c>
      <c r="F63" s="106">
        <v>13580.069793345956</v>
      </c>
      <c r="G63" s="1094">
        <v>-1.6059055216765279</v>
      </c>
      <c r="H63" s="107">
        <v>329.57952380952378</v>
      </c>
      <c r="I63" s="107">
        <v>-1.936592347117726</v>
      </c>
      <c r="J63" s="108">
        <v>-4.5454545454545459</v>
      </c>
      <c r="K63" s="108">
        <v>1.4806458436155963</v>
      </c>
      <c r="L63" s="1095">
        <v>-7.7648532358337574E-2</v>
      </c>
    </row>
    <row r="64" spans="1:12" ht="15">
      <c r="A64" s="46" t="s">
        <v>117</v>
      </c>
      <c r="B64" s="47" t="s">
        <v>26</v>
      </c>
      <c r="C64" s="94">
        <v>12961.741176470588</v>
      </c>
      <c r="D64" s="94">
        <v>13170.260784313725</v>
      </c>
      <c r="E64" s="95">
        <v>13220.976000000001</v>
      </c>
      <c r="F64" s="95">
        <v>13433.665999999999</v>
      </c>
      <c r="G64" s="1087">
        <v>-1.5832610398382594</v>
      </c>
      <c r="H64" s="96">
        <v>299.2</v>
      </c>
      <c r="I64" s="96">
        <v>-4.163997437540039</v>
      </c>
      <c r="J64" s="104">
        <v>3.9215686274509802</v>
      </c>
      <c r="K64" s="104">
        <v>0.37368680815060284</v>
      </c>
      <c r="L64" s="1093">
        <v>1.2445839174827222E-2</v>
      </c>
    </row>
    <row r="65" spans="1:12" ht="15">
      <c r="A65" s="46" t="s">
        <v>117</v>
      </c>
      <c r="B65" s="47" t="s">
        <v>27</v>
      </c>
      <c r="C65" s="94">
        <v>13045.021568627451</v>
      </c>
      <c r="D65" s="94">
        <v>13334.407843137255</v>
      </c>
      <c r="E65" s="95">
        <v>13305.922</v>
      </c>
      <c r="F65" s="95">
        <v>13601.096</v>
      </c>
      <c r="G65" s="1087">
        <v>-2.1702221644490933</v>
      </c>
      <c r="H65" s="96">
        <v>328.8</v>
      </c>
      <c r="I65" s="96">
        <v>-1.1425135297654874</v>
      </c>
      <c r="J65" s="104">
        <v>12</v>
      </c>
      <c r="K65" s="104">
        <v>0.78967778326165128</v>
      </c>
      <c r="L65" s="1093">
        <v>8.1362157818954062E-2</v>
      </c>
    </row>
    <row r="66" spans="1:12" ht="15">
      <c r="A66" s="46" t="s">
        <v>117</v>
      </c>
      <c r="B66" s="47" t="s">
        <v>34</v>
      </c>
      <c r="C66" s="94">
        <v>13355.096078431372</v>
      </c>
      <c r="D66" s="94">
        <v>13378.391176470588</v>
      </c>
      <c r="E66" s="95">
        <v>13622.198</v>
      </c>
      <c r="F66" s="95">
        <v>13645.959000000001</v>
      </c>
      <c r="G66" s="1087">
        <v>-0.17412480867046734</v>
      </c>
      <c r="H66" s="96">
        <v>367.3</v>
      </c>
      <c r="I66" s="96">
        <v>2.3690078037904123</v>
      </c>
      <c r="J66" s="104">
        <v>-34.782608695652172</v>
      </c>
      <c r="K66" s="104">
        <v>0.31728125220334202</v>
      </c>
      <c r="L66" s="1093">
        <v>-0.17145652935211908</v>
      </c>
    </row>
    <row r="67" spans="1:12" ht="14.25">
      <c r="A67" s="44" t="s">
        <v>117</v>
      </c>
      <c r="B67" s="48" t="s">
        <v>28</v>
      </c>
      <c r="C67" s="105">
        <v>12816.593300303493</v>
      </c>
      <c r="D67" s="105">
        <v>12890.514156531213</v>
      </c>
      <c r="E67" s="106">
        <v>13072.925166309564</v>
      </c>
      <c r="F67" s="106">
        <v>13148.324439661837</v>
      </c>
      <c r="G67" s="1094">
        <v>-0.57345157322732498</v>
      </c>
      <c r="H67" s="107">
        <v>300.41378059836813</v>
      </c>
      <c r="I67" s="107">
        <v>-1.5507205289645636</v>
      </c>
      <c r="J67" s="108">
        <v>-16.057838660578387</v>
      </c>
      <c r="K67" s="108">
        <v>7.7769160262285837</v>
      </c>
      <c r="L67" s="1095">
        <v>-1.5303512920884579</v>
      </c>
    </row>
    <row r="68" spans="1:12" ht="15">
      <c r="A68" s="46" t="s">
        <v>117</v>
      </c>
      <c r="B68" s="47" t="s">
        <v>29</v>
      </c>
      <c r="C68" s="94">
        <v>12471.326470588236</v>
      </c>
      <c r="D68" s="94">
        <v>12328.580392156862</v>
      </c>
      <c r="E68" s="95">
        <v>12720.753000000001</v>
      </c>
      <c r="F68" s="95">
        <v>12575.152</v>
      </c>
      <c r="G68" s="1087">
        <v>1.1578468395451647</v>
      </c>
      <c r="H68" s="96">
        <v>273.89999999999998</v>
      </c>
      <c r="I68" s="96">
        <v>0.80971659919027927</v>
      </c>
      <c r="J68" s="104">
        <v>-5.9405940594059405</v>
      </c>
      <c r="K68" s="104">
        <v>1.3396319537474441</v>
      </c>
      <c r="L68" s="1093">
        <v>-9.1165609646804313E-2</v>
      </c>
    </row>
    <row r="69" spans="1:12" ht="15">
      <c r="A69" s="46" t="s">
        <v>117</v>
      </c>
      <c r="B69" s="47" t="s">
        <v>30</v>
      </c>
      <c r="C69" s="94">
        <v>12860.072549019607</v>
      </c>
      <c r="D69" s="94">
        <v>13065.295098039216</v>
      </c>
      <c r="E69" s="95">
        <v>13117.273999999999</v>
      </c>
      <c r="F69" s="95">
        <v>13326.601000000001</v>
      </c>
      <c r="G69" s="1087">
        <v>-1.5707456087264946</v>
      </c>
      <c r="H69" s="96">
        <v>297.10000000000002</v>
      </c>
      <c r="I69" s="96">
        <v>-1.6876240900066068</v>
      </c>
      <c r="J69" s="104">
        <v>-17.350993377483441</v>
      </c>
      <c r="K69" s="104">
        <v>4.399633363886343</v>
      </c>
      <c r="L69" s="1093">
        <v>-0.94814960820602145</v>
      </c>
    </row>
    <row r="70" spans="1:12" ht="15">
      <c r="A70" s="46" t="s">
        <v>117</v>
      </c>
      <c r="B70" s="47" t="s">
        <v>35</v>
      </c>
      <c r="C70" s="94">
        <v>12922.10294117647</v>
      </c>
      <c r="D70" s="94">
        <v>12813.899019607843</v>
      </c>
      <c r="E70" s="95">
        <v>13180.545</v>
      </c>
      <c r="F70" s="95">
        <v>13070.177</v>
      </c>
      <c r="G70" s="1087">
        <v>0.84442620784707345</v>
      </c>
      <c r="H70" s="96">
        <v>325</v>
      </c>
      <c r="I70" s="96">
        <v>-1.6046018770814445</v>
      </c>
      <c r="J70" s="104">
        <v>-19.047619047619047</v>
      </c>
      <c r="K70" s="104">
        <v>2.0376507085947968</v>
      </c>
      <c r="L70" s="1093">
        <v>-0.49103607423563211</v>
      </c>
    </row>
    <row r="71" spans="1:12" ht="14.25">
      <c r="A71" s="44" t="s">
        <v>117</v>
      </c>
      <c r="B71" s="48" t="s">
        <v>31</v>
      </c>
      <c r="C71" s="105">
        <v>11810.604922712158</v>
      </c>
      <c r="D71" s="105">
        <v>11755.952580967087</v>
      </c>
      <c r="E71" s="106">
        <v>12046.817021166402</v>
      </c>
      <c r="F71" s="106">
        <v>11991.071632586429</v>
      </c>
      <c r="G71" s="1094">
        <v>0.46489079782062115</v>
      </c>
      <c r="H71" s="107">
        <v>263.9345759049163</v>
      </c>
      <c r="I71" s="107">
        <v>-0.45893962992944726</v>
      </c>
      <c r="J71" s="108">
        <v>0.16233766233766234</v>
      </c>
      <c r="K71" s="108">
        <v>13.050835507297467</v>
      </c>
      <c r="L71" s="1095">
        <v>-3.8837250883577923E-2</v>
      </c>
    </row>
    <row r="72" spans="1:12" ht="15">
      <c r="A72" s="46" t="s">
        <v>117</v>
      </c>
      <c r="B72" s="47" t="s">
        <v>32</v>
      </c>
      <c r="C72" s="94">
        <v>11438.103921568627</v>
      </c>
      <c r="D72" s="94">
        <v>11401.488235294117</v>
      </c>
      <c r="E72" s="95">
        <v>11666.866</v>
      </c>
      <c r="F72" s="95">
        <v>11629.518</v>
      </c>
      <c r="G72" s="1087">
        <v>0.32114830554456303</v>
      </c>
      <c r="H72" s="96">
        <v>240</v>
      </c>
      <c r="I72" s="96">
        <v>-0.37359900373599242</v>
      </c>
      <c r="J72" s="104">
        <v>10.297029702970297</v>
      </c>
      <c r="K72" s="104">
        <v>3.9272368328280334</v>
      </c>
      <c r="L72" s="1093">
        <v>0.35024292434241211</v>
      </c>
    </row>
    <row r="73" spans="1:12" ht="15">
      <c r="A73" s="46" t="s">
        <v>117</v>
      </c>
      <c r="B73" s="47" t="s">
        <v>33</v>
      </c>
      <c r="C73" s="94">
        <v>11917.065686274509</v>
      </c>
      <c r="D73" s="94">
        <v>11899.274509803921</v>
      </c>
      <c r="E73" s="95">
        <v>12155.406999999999</v>
      </c>
      <c r="F73" s="95">
        <v>12137.26</v>
      </c>
      <c r="G73" s="1087">
        <v>0.14951479988068991</v>
      </c>
      <c r="H73" s="96">
        <v>270.10000000000002</v>
      </c>
      <c r="I73" s="96">
        <v>1.1610486891385854</v>
      </c>
      <c r="J73" s="96">
        <v>1.0638297872340425</v>
      </c>
      <c r="K73" s="96">
        <v>7.3679757456109423</v>
      </c>
      <c r="L73" s="1088">
        <v>4.3992178533452275E-2</v>
      </c>
    </row>
    <row r="74" spans="1:12" ht="15.75" thickBot="1">
      <c r="A74" s="56" t="s">
        <v>117</v>
      </c>
      <c r="B74" s="57" t="s">
        <v>36</v>
      </c>
      <c r="C74" s="97">
        <v>12082.591176470589</v>
      </c>
      <c r="D74" s="97">
        <v>11794.462745098041</v>
      </c>
      <c r="E74" s="98">
        <v>12324.243</v>
      </c>
      <c r="F74" s="98">
        <v>12030.352000000001</v>
      </c>
      <c r="G74" s="1089">
        <v>2.4429127260781698</v>
      </c>
      <c r="H74" s="99">
        <v>291.60000000000002</v>
      </c>
      <c r="I74" s="99">
        <v>-2.3442732752846616</v>
      </c>
      <c r="J74" s="99">
        <v>-19.417475728155338</v>
      </c>
      <c r="K74" s="99">
        <v>1.7556229288584926</v>
      </c>
      <c r="L74" s="1090">
        <v>-0.43307235375944186</v>
      </c>
    </row>
    <row r="75" spans="1:12">
      <c r="A75" s="4"/>
      <c r="B75" s="4"/>
      <c r="C75" s="1038"/>
      <c r="D75" s="1038"/>
      <c r="E75" s="1038"/>
      <c r="F75" s="1038"/>
      <c r="G75" s="1039"/>
      <c r="H75" s="1039"/>
      <c r="I75" s="1039"/>
      <c r="J75" s="1039"/>
      <c r="K75" s="1039"/>
      <c r="L75" s="80"/>
    </row>
    <row r="76" spans="1:12" ht="13.5" thickBot="1">
      <c r="G76" s="80"/>
      <c r="H76" s="80"/>
      <c r="I76" s="80"/>
      <c r="J76" s="80"/>
      <c r="K76" s="80"/>
      <c r="L76" s="1103"/>
    </row>
    <row r="77" spans="1:12" ht="21" thickBot="1">
      <c r="A77" s="1050" t="s">
        <v>340</v>
      </c>
      <c r="B77" s="1040"/>
      <c r="C77" s="1040"/>
      <c r="D77" s="1040"/>
      <c r="E77" s="1040"/>
      <c r="F77" s="1040"/>
      <c r="G77" s="1041"/>
      <c r="H77" s="1041"/>
      <c r="I77" s="1041"/>
      <c r="J77" s="1041"/>
      <c r="K77" s="1041"/>
      <c r="L77" s="1104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42"/>
      <c r="H78" s="1191" t="s">
        <v>10</v>
      </c>
      <c r="I78" s="1192"/>
      <c r="J78" s="1074" t="s">
        <v>11</v>
      </c>
      <c r="K78" s="1043" t="s">
        <v>12</v>
      </c>
      <c r="L78" s="1044"/>
    </row>
    <row r="79" spans="1:12" ht="15.75" customHeight="1">
      <c r="A79" s="29" t="s">
        <v>13</v>
      </c>
      <c r="B79" s="30" t="s">
        <v>14</v>
      </c>
      <c r="C79" s="1045" t="s">
        <v>40</v>
      </c>
      <c r="D79" s="1045" t="s">
        <v>40</v>
      </c>
      <c r="E79" s="1046" t="s">
        <v>41</v>
      </c>
      <c r="F79" s="1047"/>
      <c r="G79" s="1075"/>
      <c r="H79" s="1189" t="s">
        <v>15</v>
      </c>
      <c r="I79" s="1190"/>
      <c r="J79" s="1076" t="s">
        <v>16</v>
      </c>
      <c r="K79" s="1048" t="s">
        <v>17</v>
      </c>
      <c r="L79" s="1049"/>
    </row>
    <row r="80" spans="1:12" ht="26.25" thickBot="1">
      <c r="A80" s="31" t="s">
        <v>18</v>
      </c>
      <c r="B80" s="32" t="s">
        <v>19</v>
      </c>
      <c r="C80" s="953" t="s">
        <v>368</v>
      </c>
      <c r="D80" s="1150" t="s">
        <v>364</v>
      </c>
      <c r="E80" s="1035" t="s">
        <v>368</v>
      </c>
      <c r="F80" s="1036" t="s">
        <v>364</v>
      </c>
      <c r="G80" s="1073" t="s">
        <v>20</v>
      </c>
      <c r="H80" s="81" t="s">
        <v>368</v>
      </c>
      <c r="I80" s="967" t="s">
        <v>20</v>
      </c>
      <c r="J80" s="1077" t="s">
        <v>20</v>
      </c>
      <c r="K80" s="1037" t="s">
        <v>368</v>
      </c>
      <c r="L80" s="1078" t="s">
        <v>21</v>
      </c>
    </row>
    <row r="81" spans="1:12" ht="15" thickBot="1">
      <c r="A81" s="33" t="s">
        <v>22</v>
      </c>
      <c r="B81" s="34" t="s">
        <v>23</v>
      </c>
      <c r="C81" s="82">
        <v>11418.950280094532</v>
      </c>
      <c r="D81" s="82">
        <v>11192.830405277231</v>
      </c>
      <c r="E81" s="83">
        <v>11647.329285696424</v>
      </c>
      <c r="F81" s="695">
        <v>11416.687013382776</v>
      </c>
      <c r="G81" s="1079">
        <v>2.0202206826138429</v>
      </c>
      <c r="H81" s="84">
        <v>317.69009724695246</v>
      </c>
      <c r="I81" s="84">
        <v>0.88206349986284827</v>
      </c>
      <c r="J81" s="85">
        <v>-2.7829560585885487</v>
      </c>
      <c r="K81" s="84">
        <v>100</v>
      </c>
      <c r="L81" s="1080" t="s">
        <v>23</v>
      </c>
    </row>
    <row r="82" spans="1:12" ht="15" thickBot="1">
      <c r="A82" s="35"/>
      <c r="B82" s="36"/>
      <c r="C82" s="86"/>
      <c r="D82" s="86"/>
      <c r="E82" s="86"/>
      <c r="F82" s="86"/>
      <c r="G82" s="1081"/>
      <c r="H82" s="85"/>
      <c r="I82" s="85"/>
      <c r="J82" s="85"/>
      <c r="K82" s="85"/>
      <c r="L82" s="1082"/>
    </row>
    <row r="83" spans="1:12" ht="15">
      <c r="A83" s="37" t="s">
        <v>108</v>
      </c>
      <c r="B83" s="38" t="s">
        <v>23</v>
      </c>
      <c r="C83" s="87">
        <v>10244.627450980392</v>
      </c>
      <c r="D83" s="87">
        <v>10997.057559470488</v>
      </c>
      <c r="E83" s="88">
        <v>10449.52</v>
      </c>
      <c r="F83" s="88">
        <v>11216.998710659898</v>
      </c>
      <c r="G83" s="1083">
        <v>-6.8421039393588998</v>
      </c>
      <c r="H83" s="89">
        <v>210</v>
      </c>
      <c r="I83" s="89">
        <v>-25.384498248819853</v>
      </c>
      <c r="J83" s="89">
        <v>-85.714285714285708</v>
      </c>
      <c r="K83" s="89">
        <v>1.3696753869332967E-2</v>
      </c>
      <c r="L83" s="1084">
        <v>-7.9512300724541865E-2</v>
      </c>
    </row>
    <row r="84" spans="1:12" ht="15">
      <c r="A84" s="46" t="s">
        <v>109</v>
      </c>
      <c r="B84" s="90" t="s">
        <v>23</v>
      </c>
      <c r="C84" s="91">
        <v>11862.832186136726</v>
      </c>
      <c r="D84" s="91">
        <v>11449.360152599633</v>
      </c>
      <c r="E84" s="92">
        <v>12100.08882985946</v>
      </c>
      <c r="F84" s="92">
        <v>11678.347355651626</v>
      </c>
      <c r="G84" s="1085">
        <v>3.611311270029459</v>
      </c>
      <c r="H84" s="93">
        <v>354.04560089853987</v>
      </c>
      <c r="I84" s="93">
        <v>1.2219901278295748</v>
      </c>
      <c r="J84" s="93">
        <v>1.4817629179331306</v>
      </c>
      <c r="K84" s="93">
        <v>36.584029584988357</v>
      </c>
      <c r="L84" s="1086">
        <v>1.5374250576914221</v>
      </c>
    </row>
    <row r="85" spans="1:12" ht="15">
      <c r="A85" s="39" t="s">
        <v>110</v>
      </c>
      <c r="B85" s="40" t="s">
        <v>23</v>
      </c>
      <c r="C85" s="94">
        <v>11631.21407517067</v>
      </c>
      <c r="D85" s="94">
        <v>11259.816338507057</v>
      </c>
      <c r="E85" s="95">
        <v>11863.838356674083</v>
      </c>
      <c r="F85" s="95">
        <v>11485.012665277198</v>
      </c>
      <c r="G85" s="1087">
        <v>3.2984351209484899</v>
      </c>
      <c r="H85" s="96">
        <v>392.55917030567679</v>
      </c>
      <c r="I85" s="96">
        <v>1.0783335825220384</v>
      </c>
      <c r="J85" s="96">
        <v>14.072229140722293</v>
      </c>
      <c r="K85" s="96">
        <v>12.546226544309</v>
      </c>
      <c r="L85" s="1088">
        <v>1.8538164244687874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87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88" t="s">
        <v>100</v>
      </c>
    </row>
    <row r="87" spans="1:12" ht="15">
      <c r="A87" s="39" t="s">
        <v>98</v>
      </c>
      <c r="B87" s="40" t="s">
        <v>23</v>
      </c>
      <c r="C87" s="94">
        <v>9734.7543930337361</v>
      </c>
      <c r="D87" s="94">
        <v>9460.2029494752733</v>
      </c>
      <c r="E87" s="95">
        <v>9929.449480894411</v>
      </c>
      <c r="F87" s="95">
        <v>9649.4070084647792</v>
      </c>
      <c r="G87" s="1087">
        <v>2.9021728711823349</v>
      </c>
      <c r="H87" s="96">
        <v>265.26902439024389</v>
      </c>
      <c r="I87" s="96">
        <v>-1.6918844187868278</v>
      </c>
      <c r="J87" s="96">
        <v>-1.6314779270633395</v>
      </c>
      <c r="K87" s="96">
        <v>28.078345432132583</v>
      </c>
      <c r="L87" s="1088">
        <v>0.32867832161327826</v>
      </c>
    </row>
    <row r="88" spans="1:12" ht="15.75" thickBot="1">
      <c r="A88" s="41" t="s">
        <v>112</v>
      </c>
      <c r="B88" s="42" t="s">
        <v>23</v>
      </c>
      <c r="C88" s="97">
        <v>12312.274626851357</v>
      </c>
      <c r="D88" s="97">
        <v>12455.852899075117</v>
      </c>
      <c r="E88" s="98">
        <v>12558.520119388384</v>
      </c>
      <c r="F88" s="98">
        <v>12704.969957056619</v>
      </c>
      <c r="G88" s="1089">
        <v>-1.1526972370910136</v>
      </c>
      <c r="H88" s="99">
        <v>282.74437763078771</v>
      </c>
      <c r="I88" s="99">
        <v>-1.2779681170359174</v>
      </c>
      <c r="J88" s="99">
        <v>-16.179435483870968</v>
      </c>
      <c r="K88" s="99">
        <v>22.777701684700727</v>
      </c>
      <c r="L88" s="1090">
        <v>-3.6404075030489409</v>
      </c>
    </row>
    <row r="89" spans="1:12" ht="15" thickBot="1">
      <c r="A89" s="35"/>
      <c r="B89" s="43"/>
      <c r="C89" s="86"/>
      <c r="D89" s="86"/>
      <c r="E89" s="86"/>
      <c r="F89" s="86"/>
      <c r="G89" s="1081"/>
      <c r="H89" s="85"/>
      <c r="I89" s="85"/>
      <c r="J89" s="85"/>
      <c r="K89" s="85"/>
      <c r="L89" s="1082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91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92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87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93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87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93" t="s">
        <v>100</v>
      </c>
    </row>
    <row r="93" spans="1:12" ht="14.25">
      <c r="A93" s="44" t="s">
        <v>113</v>
      </c>
      <c r="B93" s="48" t="s">
        <v>28</v>
      </c>
      <c r="C93" s="105" t="s">
        <v>100</v>
      </c>
      <c r="D93" s="105" t="s">
        <v>257</v>
      </c>
      <c r="E93" s="106" t="s">
        <v>100</v>
      </c>
      <c r="F93" s="106" t="s">
        <v>257</v>
      </c>
      <c r="G93" s="1094" t="s">
        <v>100</v>
      </c>
      <c r="H93" s="1151" t="s">
        <v>100</v>
      </c>
      <c r="I93" s="107" t="s">
        <v>100</v>
      </c>
      <c r="J93" s="108" t="s">
        <v>100</v>
      </c>
      <c r="K93" s="1152" t="s">
        <v>100</v>
      </c>
      <c r="L93" s="1095" t="s">
        <v>100</v>
      </c>
    </row>
    <row r="94" spans="1:12" ht="15">
      <c r="A94" s="46" t="s">
        <v>113</v>
      </c>
      <c r="B94" s="47" t="s">
        <v>29</v>
      </c>
      <c r="C94" s="94" t="s">
        <v>100</v>
      </c>
      <c r="D94" s="94" t="s">
        <v>257</v>
      </c>
      <c r="E94" s="95" t="s">
        <v>100</v>
      </c>
      <c r="F94" s="95" t="s">
        <v>257</v>
      </c>
      <c r="G94" s="1087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093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87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93" t="s">
        <v>100</v>
      </c>
    </row>
    <row r="96" spans="1:12" ht="14.25">
      <c r="A96" s="44" t="s">
        <v>113</v>
      </c>
      <c r="B96" s="48" t="s">
        <v>31</v>
      </c>
      <c r="C96" s="105">
        <v>10244.627450980392</v>
      </c>
      <c r="D96" s="105">
        <v>10710.248039215685</v>
      </c>
      <c r="E96" s="106">
        <v>10449.52</v>
      </c>
      <c r="F96" s="106">
        <v>10924.453</v>
      </c>
      <c r="G96" s="1094">
        <v>-4.347430484620137</v>
      </c>
      <c r="H96" s="107">
        <v>210</v>
      </c>
      <c r="I96" s="107">
        <v>-22.222222222222221</v>
      </c>
      <c r="J96" s="108">
        <v>-75</v>
      </c>
      <c r="K96" s="108">
        <v>1.3696753869332967E-2</v>
      </c>
      <c r="L96" s="1095">
        <v>-3.9565563041452652E-2</v>
      </c>
    </row>
    <row r="97" spans="1:12" ht="15">
      <c r="A97" s="46" t="s">
        <v>113</v>
      </c>
      <c r="B97" s="47" t="s">
        <v>32</v>
      </c>
      <c r="C97" s="94" t="s">
        <v>257</v>
      </c>
      <c r="D97" s="94" t="s">
        <v>100</v>
      </c>
      <c r="E97" s="95" t="s">
        <v>257</v>
      </c>
      <c r="F97" s="95" t="s">
        <v>100</v>
      </c>
      <c r="G97" s="1087" t="s">
        <v>100</v>
      </c>
      <c r="H97" s="96" t="s">
        <v>257</v>
      </c>
      <c r="I97" s="96" t="s">
        <v>100</v>
      </c>
      <c r="J97" s="104" t="s">
        <v>100</v>
      </c>
      <c r="K97" s="104" t="s">
        <v>257</v>
      </c>
      <c r="L97" s="1093" t="s">
        <v>100</v>
      </c>
    </row>
    <row r="98" spans="1:12" ht="15.75" thickBot="1">
      <c r="A98" s="49" t="s">
        <v>113</v>
      </c>
      <c r="B98" s="50" t="s">
        <v>33</v>
      </c>
      <c r="C98" s="109">
        <v>10245</v>
      </c>
      <c r="D98" s="109">
        <v>10710.248039215685</v>
      </c>
      <c r="E98" s="110">
        <v>10449.52</v>
      </c>
      <c r="F98" s="110">
        <v>10924.453</v>
      </c>
      <c r="G98" s="1096">
        <v>-4.347430484620137</v>
      </c>
      <c r="H98" s="104">
        <v>210</v>
      </c>
      <c r="I98" s="104">
        <v>-22.222222222222221</v>
      </c>
      <c r="J98" s="104">
        <v>-75</v>
      </c>
      <c r="K98" s="104">
        <v>1.3696753869332967E-2</v>
      </c>
      <c r="L98" s="1093">
        <v>-3.9565563041452652E-2</v>
      </c>
    </row>
    <row r="99" spans="1:12" ht="15" thickBot="1">
      <c r="A99" s="35"/>
      <c r="B99" s="43"/>
      <c r="C99" s="86"/>
      <c r="D99" s="86"/>
      <c r="E99" s="86"/>
      <c r="F99" s="86"/>
      <c r="G99" s="1081"/>
      <c r="H99" s="85"/>
      <c r="I99" s="85"/>
      <c r="J99" s="85"/>
      <c r="K99" s="85"/>
      <c r="L99" s="1082"/>
    </row>
    <row r="100" spans="1:12" ht="14.25">
      <c r="A100" s="44" t="s">
        <v>114</v>
      </c>
      <c r="B100" s="45" t="s">
        <v>25</v>
      </c>
      <c r="C100" s="100">
        <v>12949.990997725057</v>
      </c>
      <c r="D100" s="100">
        <v>12172.935719513311</v>
      </c>
      <c r="E100" s="101">
        <v>13208.990817679558</v>
      </c>
      <c r="F100" s="101">
        <v>12416.394433903577</v>
      </c>
      <c r="G100" s="1091">
        <v>6.3834665368857593</v>
      </c>
      <c r="H100" s="102">
        <v>422.32133333333331</v>
      </c>
      <c r="I100" s="102">
        <v>-1.4843345014203888</v>
      </c>
      <c r="J100" s="103">
        <v>11.111111111111111</v>
      </c>
      <c r="K100" s="103">
        <v>2.0545130803999454</v>
      </c>
      <c r="L100" s="1092">
        <v>0.25690988466093079</v>
      </c>
    </row>
    <row r="101" spans="1:12" ht="15">
      <c r="A101" s="46" t="s">
        <v>114</v>
      </c>
      <c r="B101" s="47" t="s">
        <v>26</v>
      </c>
      <c r="C101" s="94">
        <v>13136.772549019608</v>
      </c>
      <c r="D101" s="94">
        <v>12187.457843137256</v>
      </c>
      <c r="E101" s="95">
        <v>13399.508</v>
      </c>
      <c r="F101" s="95">
        <v>12431.207</v>
      </c>
      <c r="G101" s="1087">
        <v>7.7892758120752026</v>
      </c>
      <c r="H101" s="96">
        <v>410.5</v>
      </c>
      <c r="I101" s="96">
        <v>-2.794222116978454</v>
      </c>
      <c r="J101" s="104">
        <v>41.666666666666671</v>
      </c>
      <c r="K101" s="104">
        <v>1.6299137104506232</v>
      </c>
      <c r="L101" s="1093">
        <v>0.51140505532412517</v>
      </c>
    </row>
    <row r="102" spans="1:12" ht="15">
      <c r="A102" s="46" t="s">
        <v>114</v>
      </c>
      <c r="B102" s="47" t="s">
        <v>27</v>
      </c>
      <c r="C102" s="94">
        <v>12320.730392156864</v>
      </c>
      <c r="D102" s="94">
        <v>12149.940196078431</v>
      </c>
      <c r="E102" s="95">
        <v>12567.145</v>
      </c>
      <c r="F102" s="95">
        <v>12392.939</v>
      </c>
      <c r="G102" s="1087">
        <v>1.4056875451416337</v>
      </c>
      <c r="H102" s="96">
        <v>467.7</v>
      </c>
      <c r="I102" s="96">
        <v>6.4890710382513666</v>
      </c>
      <c r="J102" s="104">
        <v>-39.215686274509807</v>
      </c>
      <c r="K102" s="104">
        <v>0.42459936994932201</v>
      </c>
      <c r="L102" s="1093">
        <v>-0.2544951706631946</v>
      </c>
    </row>
    <row r="103" spans="1:12" ht="14.25">
      <c r="A103" s="44" t="s">
        <v>114</v>
      </c>
      <c r="B103" s="48" t="s">
        <v>28</v>
      </c>
      <c r="C103" s="105">
        <v>12097.916777654458</v>
      </c>
      <c r="D103" s="105">
        <v>11696.957843371818</v>
      </c>
      <c r="E103" s="106">
        <v>12339.875113207547</v>
      </c>
      <c r="F103" s="106">
        <v>11930.897000239254</v>
      </c>
      <c r="G103" s="1094">
        <v>3.4278907357937212</v>
      </c>
      <c r="H103" s="107">
        <v>379.49190672153634</v>
      </c>
      <c r="I103" s="107">
        <v>1.3885531564763705</v>
      </c>
      <c r="J103" s="108">
        <v>8.8059701492537314</v>
      </c>
      <c r="K103" s="108">
        <v>9.9849335707437348</v>
      </c>
      <c r="L103" s="1095">
        <v>1.0634954881871437</v>
      </c>
    </row>
    <row r="104" spans="1:12" ht="15">
      <c r="A104" s="46" t="s">
        <v>114</v>
      </c>
      <c r="B104" s="47" t="s">
        <v>29</v>
      </c>
      <c r="C104" s="94">
        <v>12235.738235294117</v>
      </c>
      <c r="D104" s="94">
        <v>11830.985294117647</v>
      </c>
      <c r="E104" s="95">
        <v>12480.453</v>
      </c>
      <c r="F104" s="95">
        <v>12067.605</v>
      </c>
      <c r="G104" s="1087">
        <v>3.4211262301011671</v>
      </c>
      <c r="H104" s="96">
        <v>368.4</v>
      </c>
      <c r="I104" s="96">
        <v>0.95916689503973696</v>
      </c>
      <c r="J104" s="104">
        <v>7.4550128534704374</v>
      </c>
      <c r="K104" s="104">
        <v>5.7252431173811802</v>
      </c>
      <c r="L104" s="1093">
        <v>0.54548279780727871</v>
      </c>
    </row>
    <row r="105" spans="1:12" ht="15">
      <c r="A105" s="46" t="s">
        <v>114</v>
      </c>
      <c r="B105" s="47" t="s">
        <v>30</v>
      </c>
      <c r="C105" s="94">
        <v>11924.906862745098</v>
      </c>
      <c r="D105" s="94">
        <v>11522.113725490197</v>
      </c>
      <c r="E105" s="95">
        <v>12163.405000000001</v>
      </c>
      <c r="F105" s="95">
        <v>11752.556</v>
      </c>
      <c r="G105" s="1087">
        <v>3.4958267801489322</v>
      </c>
      <c r="H105" s="96">
        <v>394.4</v>
      </c>
      <c r="I105" s="96">
        <v>1.8332042344435751</v>
      </c>
      <c r="J105" s="104">
        <v>10.676156583629894</v>
      </c>
      <c r="K105" s="104">
        <v>4.2596904533625528</v>
      </c>
      <c r="L105" s="1093">
        <v>0.51801269037986319</v>
      </c>
    </row>
    <row r="106" spans="1:12" ht="14.25">
      <c r="A106" s="44" t="s">
        <v>114</v>
      </c>
      <c r="B106" s="48" t="s">
        <v>31</v>
      </c>
      <c r="C106" s="105">
        <v>11641.719914739782</v>
      </c>
      <c r="D106" s="105">
        <v>11279.472957231979</v>
      </c>
      <c r="E106" s="106">
        <v>11874.554313034578</v>
      </c>
      <c r="F106" s="106">
        <v>11505.062416376619</v>
      </c>
      <c r="G106" s="1094">
        <v>3.2115592535335935</v>
      </c>
      <c r="H106" s="107">
        <v>337.97879464285717</v>
      </c>
      <c r="I106" s="107">
        <v>0.90508546183454952</v>
      </c>
      <c r="J106" s="108">
        <v>-1.9157088122605364</v>
      </c>
      <c r="K106" s="108">
        <v>24.544582933844676</v>
      </c>
      <c r="L106" s="1095">
        <v>0.21701968484334344</v>
      </c>
    </row>
    <row r="107" spans="1:12" ht="15">
      <c r="A107" s="46" t="s">
        <v>114</v>
      </c>
      <c r="B107" s="47" t="s">
        <v>32</v>
      </c>
      <c r="C107" s="94">
        <v>11654.774509803921</v>
      </c>
      <c r="D107" s="94">
        <v>11266.103921568627</v>
      </c>
      <c r="E107" s="95">
        <v>11887.87</v>
      </c>
      <c r="F107" s="95">
        <v>11491.425999999999</v>
      </c>
      <c r="G107" s="1087">
        <v>3.4499112642765257</v>
      </c>
      <c r="H107" s="96">
        <v>329.3</v>
      </c>
      <c r="I107" s="96">
        <v>1.4479359211336993</v>
      </c>
      <c r="J107" s="104">
        <v>-2.2433132010353756</v>
      </c>
      <c r="K107" s="104">
        <v>15.518422133954251</v>
      </c>
      <c r="L107" s="1093">
        <v>8.5665809054118469E-2</v>
      </c>
    </row>
    <row r="108" spans="1:12" ht="15.75" thickBot="1">
      <c r="A108" s="49" t="s">
        <v>114</v>
      </c>
      <c r="B108" s="50" t="s">
        <v>33</v>
      </c>
      <c r="C108" s="109">
        <v>11620.78137254902</v>
      </c>
      <c r="D108" s="109">
        <v>11300.810784313724</v>
      </c>
      <c r="E108" s="110">
        <v>11853.197</v>
      </c>
      <c r="F108" s="110">
        <v>11526.826999999999</v>
      </c>
      <c r="G108" s="1096">
        <v>2.8313949710531858</v>
      </c>
      <c r="H108" s="104">
        <v>352.9</v>
      </c>
      <c r="I108" s="104">
        <v>0</v>
      </c>
      <c r="J108" s="104">
        <v>-1.347305389221557</v>
      </c>
      <c r="K108" s="104">
        <v>9.0261607998904267</v>
      </c>
      <c r="L108" s="1093">
        <v>0.13135387578922852</v>
      </c>
    </row>
    <row r="109" spans="1:12" ht="15.75" thickBot="1">
      <c r="A109" s="51"/>
      <c r="B109" s="52"/>
      <c r="C109" s="111"/>
      <c r="D109" s="111"/>
      <c r="E109" s="111"/>
      <c r="F109" s="111"/>
      <c r="G109" s="1097"/>
      <c r="H109" s="112"/>
      <c r="I109" s="112"/>
      <c r="J109" s="112"/>
      <c r="K109" s="112"/>
      <c r="L109" s="1098"/>
    </row>
    <row r="110" spans="1:12" ht="15">
      <c r="A110" s="46" t="s">
        <v>115</v>
      </c>
      <c r="B110" s="53" t="s">
        <v>30</v>
      </c>
      <c r="C110" s="113">
        <v>11873.821568627451</v>
      </c>
      <c r="D110" s="113">
        <v>11497.019607843136</v>
      </c>
      <c r="E110" s="114">
        <v>12111.298000000001</v>
      </c>
      <c r="F110" s="114">
        <v>11726.96</v>
      </c>
      <c r="G110" s="1099">
        <v>3.2773881722117379</v>
      </c>
      <c r="H110" s="115">
        <v>416.7</v>
      </c>
      <c r="I110" s="115">
        <v>1.2636695018225974</v>
      </c>
      <c r="J110" s="115">
        <v>10.778443113772456</v>
      </c>
      <c r="K110" s="115">
        <v>5.0677989316531979</v>
      </c>
      <c r="L110" s="1100">
        <v>0.62039546960259884</v>
      </c>
    </row>
    <row r="111" spans="1:12" ht="15.75" thickBot="1">
      <c r="A111" s="49" t="s">
        <v>115</v>
      </c>
      <c r="B111" s="50" t="s">
        <v>33</v>
      </c>
      <c r="C111" s="109">
        <v>11449.101960784314</v>
      </c>
      <c r="D111" s="109">
        <v>11072.939215686274</v>
      </c>
      <c r="E111" s="110">
        <v>11678.084000000001</v>
      </c>
      <c r="F111" s="110">
        <v>11294.397999999999</v>
      </c>
      <c r="G111" s="1096">
        <v>3.3971354648561309</v>
      </c>
      <c r="H111" s="104">
        <v>376.2</v>
      </c>
      <c r="I111" s="104">
        <v>1.1562247916106512</v>
      </c>
      <c r="J111" s="104">
        <v>16.417910447761194</v>
      </c>
      <c r="K111" s="104">
        <v>7.4784276126558007</v>
      </c>
      <c r="L111" s="1093">
        <v>1.2334209548661867</v>
      </c>
    </row>
    <row r="112" spans="1:12" ht="15.75" thickBot="1">
      <c r="A112" s="51"/>
      <c r="B112" s="52"/>
      <c r="C112" s="111"/>
      <c r="D112" s="111"/>
      <c r="E112" s="111"/>
      <c r="F112" s="111"/>
      <c r="G112" s="1097"/>
      <c r="H112" s="112"/>
      <c r="I112" s="112"/>
      <c r="J112" s="112"/>
      <c r="K112" s="112"/>
      <c r="L112" s="1098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91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92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87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93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87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93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87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93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94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95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87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93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87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93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94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95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87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93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96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93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97"/>
      <c r="H123" s="112"/>
      <c r="I123" s="112"/>
      <c r="J123" s="112"/>
      <c r="K123" s="112"/>
      <c r="L123" s="1098"/>
    </row>
    <row r="124" spans="1:12" ht="14.25">
      <c r="A124" s="44" t="s">
        <v>24</v>
      </c>
      <c r="B124" s="45" t="s">
        <v>28</v>
      </c>
      <c r="C124" s="100">
        <v>11047.921770064548</v>
      </c>
      <c r="D124" s="100">
        <v>10801.98519041693</v>
      </c>
      <c r="E124" s="101">
        <v>11268.880205465839</v>
      </c>
      <c r="F124" s="101">
        <v>11018.024894225269</v>
      </c>
      <c r="G124" s="1091">
        <v>2.2767720498802579</v>
      </c>
      <c r="H124" s="102">
        <v>319.44285714285712</v>
      </c>
      <c r="I124" s="102">
        <v>-7.7654764525299473</v>
      </c>
      <c r="J124" s="103">
        <v>24.752475247524753</v>
      </c>
      <c r="K124" s="103">
        <v>1.7257909875359541</v>
      </c>
      <c r="L124" s="1092">
        <v>0.38091748553861726</v>
      </c>
    </row>
    <row r="125" spans="1:12" ht="15">
      <c r="A125" s="46" t="s">
        <v>24</v>
      </c>
      <c r="B125" s="47" t="s">
        <v>29</v>
      </c>
      <c r="C125" s="94">
        <v>10408.155882352941</v>
      </c>
      <c r="D125" s="94">
        <v>10693.323529411766</v>
      </c>
      <c r="E125" s="95">
        <v>10616.319</v>
      </c>
      <c r="F125" s="95">
        <v>10907.19</v>
      </c>
      <c r="G125" s="1087">
        <v>-2.6667821867960582</v>
      </c>
      <c r="H125" s="96">
        <v>305.2</v>
      </c>
      <c r="I125" s="96">
        <v>-8.895522388059705</v>
      </c>
      <c r="J125" s="104">
        <v>27.777777777777779</v>
      </c>
      <c r="K125" s="104">
        <v>0.31502533899465829</v>
      </c>
      <c r="L125" s="1093">
        <v>7.5344912896122995E-2</v>
      </c>
    </row>
    <row r="126" spans="1:12" ht="15">
      <c r="A126" s="46" t="s">
        <v>24</v>
      </c>
      <c r="B126" s="47" t="s">
        <v>30</v>
      </c>
      <c r="C126" s="94">
        <v>11103.330392156864</v>
      </c>
      <c r="D126" s="94">
        <v>10807.12156862745</v>
      </c>
      <c r="E126" s="95">
        <v>11325.397000000001</v>
      </c>
      <c r="F126" s="95">
        <v>11023.263999999999</v>
      </c>
      <c r="G126" s="1087">
        <v>2.7408669519300424</v>
      </c>
      <c r="H126" s="96">
        <v>321.8</v>
      </c>
      <c r="I126" s="96">
        <v>-3.7391564463057136</v>
      </c>
      <c r="J126" s="104">
        <v>-1.9607843137254901</v>
      </c>
      <c r="K126" s="104">
        <v>0.68483769346664836</v>
      </c>
      <c r="L126" s="1093">
        <v>5.7431528541317389E-3</v>
      </c>
    </row>
    <row r="127" spans="1:12" ht="15">
      <c r="A127" s="46" t="s">
        <v>24</v>
      </c>
      <c r="B127" s="47" t="s">
        <v>35</v>
      </c>
      <c r="C127" s="94">
        <v>11257.935294117646</v>
      </c>
      <c r="D127" s="94">
        <v>10849.687254901961</v>
      </c>
      <c r="E127" s="95">
        <v>11483.093999999999</v>
      </c>
      <c r="F127" s="95">
        <v>11066.681</v>
      </c>
      <c r="G127" s="1087">
        <v>3.7627631988307839</v>
      </c>
      <c r="H127" s="96">
        <v>323.39999999999998</v>
      </c>
      <c r="I127" s="96">
        <v>-13.041140091422426</v>
      </c>
      <c r="J127" s="104">
        <v>65.625</v>
      </c>
      <c r="K127" s="104">
        <v>0.72592795507464736</v>
      </c>
      <c r="L127" s="1093">
        <v>0.29982941978836242</v>
      </c>
    </row>
    <row r="128" spans="1:12" ht="14.25">
      <c r="A128" s="44" t="s">
        <v>24</v>
      </c>
      <c r="B128" s="48" t="s">
        <v>31</v>
      </c>
      <c r="C128" s="105">
        <v>10185.498754391894</v>
      </c>
      <c r="D128" s="105">
        <v>9935.0654768035802</v>
      </c>
      <c r="E128" s="106">
        <v>10389.208729479733</v>
      </c>
      <c r="F128" s="106">
        <v>10133.766786339653</v>
      </c>
      <c r="G128" s="1094">
        <v>2.520700826512178</v>
      </c>
      <c r="H128" s="107">
        <v>286.48456260720411</v>
      </c>
      <c r="I128" s="107">
        <v>-1.9957667855097494</v>
      </c>
      <c r="J128" s="108">
        <v>-1.1864406779661016</v>
      </c>
      <c r="K128" s="108">
        <v>15.970415011642242</v>
      </c>
      <c r="L128" s="1095">
        <v>0.25803152296048282</v>
      </c>
    </row>
    <row r="129" spans="1:12" ht="15">
      <c r="A129" s="46" t="s">
        <v>24</v>
      </c>
      <c r="B129" s="47" t="s">
        <v>32</v>
      </c>
      <c r="C129" s="94">
        <v>9945.3098039215693</v>
      </c>
      <c r="D129" s="94">
        <v>9716.87843137255</v>
      </c>
      <c r="E129" s="95">
        <v>10144.216</v>
      </c>
      <c r="F129" s="95">
        <v>9911.2160000000003</v>
      </c>
      <c r="G129" s="1087">
        <v>2.3508719818032415</v>
      </c>
      <c r="H129" s="96">
        <v>263.10000000000002</v>
      </c>
      <c r="I129" s="96">
        <v>-1.4237542150618039</v>
      </c>
      <c r="J129" s="104">
        <v>3.9812646370023423</v>
      </c>
      <c r="K129" s="104">
        <v>6.0813587179838375</v>
      </c>
      <c r="L129" s="1093">
        <v>0.39560638775747226</v>
      </c>
    </row>
    <row r="130" spans="1:12" ht="15">
      <c r="A130" s="46" t="s">
        <v>24</v>
      </c>
      <c r="B130" s="47" t="s">
        <v>33</v>
      </c>
      <c r="C130" s="94">
        <v>10268.999999999998</v>
      </c>
      <c r="D130" s="94">
        <v>10015.223529411765</v>
      </c>
      <c r="E130" s="95">
        <v>10474.379999999999</v>
      </c>
      <c r="F130" s="95">
        <v>10215.528</v>
      </c>
      <c r="G130" s="1087">
        <v>2.5339072047964524</v>
      </c>
      <c r="H130" s="96">
        <v>295.60000000000002</v>
      </c>
      <c r="I130" s="96">
        <v>-1.5978695073235536</v>
      </c>
      <c r="J130" s="104">
        <v>-10.610932475884244</v>
      </c>
      <c r="K130" s="104">
        <v>7.61539515134913</v>
      </c>
      <c r="L130" s="1093">
        <v>-0.66689512827803377</v>
      </c>
    </row>
    <row r="131" spans="1:12" ht="15">
      <c r="A131" s="46" t="s">
        <v>24</v>
      </c>
      <c r="B131" s="47" t="s">
        <v>36</v>
      </c>
      <c r="C131" s="94">
        <v>10456.673529411764</v>
      </c>
      <c r="D131" s="94">
        <v>10159.074509803921</v>
      </c>
      <c r="E131" s="95">
        <v>10665.807000000001</v>
      </c>
      <c r="F131" s="95">
        <v>10362.255999999999</v>
      </c>
      <c r="G131" s="1087">
        <v>2.9293910515239276</v>
      </c>
      <c r="H131" s="96">
        <v>318.5</v>
      </c>
      <c r="I131" s="96">
        <v>-5.4334916864608109</v>
      </c>
      <c r="J131" s="104">
        <v>26.717557251908396</v>
      </c>
      <c r="K131" s="104">
        <v>2.273661142309273</v>
      </c>
      <c r="L131" s="1093">
        <v>0.52932026348104388</v>
      </c>
    </row>
    <row r="132" spans="1:12" ht="14.25">
      <c r="A132" s="44" t="s">
        <v>24</v>
      </c>
      <c r="B132" s="48" t="s">
        <v>37</v>
      </c>
      <c r="C132" s="105">
        <v>8534.6443801684418</v>
      </c>
      <c r="D132" s="105">
        <v>8304.9229595363158</v>
      </c>
      <c r="E132" s="106">
        <v>8705.3372677718107</v>
      </c>
      <c r="F132" s="106">
        <v>8471.0214187270431</v>
      </c>
      <c r="G132" s="1094">
        <v>2.7660873165396715</v>
      </c>
      <c r="H132" s="107">
        <v>223.62889182058049</v>
      </c>
      <c r="I132" s="107">
        <v>-1.5594343496987235</v>
      </c>
      <c r="J132" s="108">
        <v>-5.6039850560398508</v>
      </c>
      <c r="K132" s="108">
        <v>10.382139432954391</v>
      </c>
      <c r="L132" s="1095">
        <v>-0.31027068688582204</v>
      </c>
    </row>
    <row r="133" spans="1:12" ht="15">
      <c r="A133" s="46" t="s">
        <v>24</v>
      </c>
      <c r="B133" s="47" t="s">
        <v>102</v>
      </c>
      <c r="C133" s="116">
        <v>8013.7607843137257</v>
      </c>
      <c r="D133" s="116">
        <v>7759.9019607843138</v>
      </c>
      <c r="E133" s="117">
        <v>8174.0360000000001</v>
      </c>
      <c r="F133" s="117">
        <v>7915.1</v>
      </c>
      <c r="G133" s="1101">
        <v>3.2714179227046993</v>
      </c>
      <c r="H133" s="118">
        <v>208.8</v>
      </c>
      <c r="I133" s="118">
        <v>-1.5094339622641455</v>
      </c>
      <c r="J133" s="119">
        <v>8.536585365853659</v>
      </c>
      <c r="K133" s="119">
        <v>6.0950554718531711</v>
      </c>
      <c r="L133" s="1102">
        <v>0.63566798849764528</v>
      </c>
    </row>
    <row r="134" spans="1:12" ht="15">
      <c r="A134" s="46" t="s">
        <v>24</v>
      </c>
      <c r="B134" s="47" t="s">
        <v>38</v>
      </c>
      <c r="C134" s="94">
        <v>9018.3450980392154</v>
      </c>
      <c r="D134" s="94">
        <v>8644.3911764705881</v>
      </c>
      <c r="E134" s="95">
        <v>9198.7119999999995</v>
      </c>
      <c r="F134" s="95">
        <v>8817.2790000000005</v>
      </c>
      <c r="G134" s="1087">
        <v>4.3259717652123637</v>
      </c>
      <c r="H134" s="96">
        <v>238.3</v>
      </c>
      <c r="I134" s="96">
        <v>3.0263726761781236</v>
      </c>
      <c r="J134" s="104">
        <v>-18.789808917197455</v>
      </c>
      <c r="K134" s="104">
        <v>3.492672236679907</v>
      </c>
      <c r="L134" s="1093">
        <v>-0.68841964081676421</v>
      </c>
    </row>
    <row r="135" spans="1:12" ht="15.75" thickBot="1">
      <c r="A135" s="46" t="s">
        <v>24</v>
      </c>
      <c r="B135" s="47" t="s">
        <v>39</v>
      </c>
      <c r="C135" s="94">
        <v>9735.5823529411755</v>
      </c>
      <c r="D135" s="94">
        <v>9297.6362745098031</v>
      </c>
      <c r="E135" s="95">
        <v>9930.2939999999999</v>
      </c>
      <c r="F135" s="95">
        <v>9483.5889999999999</v>
      </c>
      <c r="G135" s="1087">
        <v>4.7102948050574511</v>
      </c>
      <c r="H135" s="96">
        <v>272.89999999999998</v>
      </c>
      <c r="I135" s="96">
        <v>-5.7340241796200422</v>
      </c>
      <c r="J135" s="104">
        <v>-26.582278481012654</v>
      </c>
      <c r="K135" s="104">
        <v>0.79441172442131203</v>
      </c>
      <c r="L135" s="1093">
        <v>-0.257519034566704</v>
      </c>
    </row>
    <row r="136" spans="1:12" ht="15.75" thickBot="1">
      <c r="A136" s="51"/>
      <c r="B136" s="52"/>
      <c r="C136" s="111"/>
      <c r="D136" s="111"/>
      <c r="E136" s="111"/>
      <c r="F136" s="111"/>
      <c r="G136" s="1097"/>
      <c r="H136" s="112"/>
      <c r="I136" s="112"/>
      <c r="J136" s="112"/>
      <c r="K136" s="112"/>
      <c r="L136" s="1098"/>
    </row>
    <row r="137" spans="1:12" ht="14.25">
      <c r="A137" s="44" t="s">
        <v>117</v>
      </c>
      <c r="B137" s="48" t="s">
        <v>25</v>
      </c>
      <c r="C137" s="105">
        <v>12983.408444064893</v>
      </c>
      <c r="D137" s="105">
        <v>13428.258474140841</v>
      </c>
      <c r="E137" s="106">
        <v>13243.076612946192</v>
      </c>
      <c r="F137" s="106">
        <v>13696.823643623658</v>
      </c>
      <c r="G137" s="1094">
        <v>-3.3127901948909266</v>
      </c>
      <c r="H137" s="107">
        <v>332.20176991150447</v>
      </c>
      <c r="I137" s="107">
        <v>-2.1726540050572827</v>
      </c>
      <c r="J137" s="108">
        <v>-4.2372881355932197</v>
      </c>
      <c r="K137" s="108">
        <v>1.5477331872346254</v>
      </c>
      <c r="L137" s="1095">
        <v>-2.3505161633550431E-2</v>
      </c>
    </row>
    <row r="138" spans="1:12" ht="15">
      <c r="A138" s="46" t="s">
        <v>117</v>
      </c>
      <c r="B138" s="47" t="s">
        <v>26</v>
      </c>
      <c r="C138" s="94">
        <v>12939.469607843137</v>
      </c>
      <c r="D138" s="94">
        <v>13311.152941176471</v>
      </c>
      <c r="E138" s="95">
        <v>13198.259</v>
      </c>
      <c r="F138" s="95">
        <v>13577.376</v>
      </c>
      <c r="G138" s="1087">
        <v>-2.7922700233093654</v>
      </c>
      <c r="H138" s="96">
        <v>303.39999999999998</v>
      </c>
      <c r="I138" s="96">
        <v>-5.276303465501103</v>
      </c>
      <c r="J138" s="104">
        <v>-13.513513513513514</v>
      </c>
      <c r="K138" s="104">
        <v>0.43829612381865496</v>
      </c>
      <c r="L138" s="1093">
        <v>-5.4380307606112011E-2</v>
      </c>
    </row>
    <row r="139" spans="1:12" ht="15">
      <c r="A139" s="46" t="s">
        <v>117</v>
      </c>
      <c r="B139" s="47" t="s">
        <v>27</v>
      </c>
      <c r="C139" s="94">
        <v>12895.114705882352</v>
      </c>
      <c r="D139" s="94">
        <v>13553.284313725489</v>
      </c>
      <c r="E139" s="95">
        <v>13153.017</v>
      </c>
      <c r="F139" s="95">
        <v>13824.35</v>
      </c>
      <c r="G139" s="1087">
        <v>-4.8561632192472022</v>
      </c>
      <c r="H139" s="96">
        <v>330</v>
      </c>
      <c r="I139" s="96">
        <v>-2.7695934001178486</v>
      </c>
      <c r="J139" s="104">
        <v>7.6923076923076925</v>
      </c>
      <c r="K139" s="104">
        <v>0.76701821668264614</v>
      </c>
      <c r="L139" s="1093">
        <v>7.460809684243308E-2</v>
      </c>
    </row>
    <row r="140" spans="1:12" ht="15">
      <c r="A140" s="46" t="s">
        <v>117</v>
      </c>
      <c r="B140" s="47" t="s">
        <v>34</v>
      </c>
      <c r="C140" s="94">
        <v>13203.549019607844</v>
      </c>
      <c r="D140" s="94">
        <v>13350.774509803921</v>
      </c>
      <c r="E140" s="95">
        <v>13467.62</v>
      </c>
      <c r="F140" s="95">
        <v>13617.79</v>
      </c>
      <c r="G140" s="1087">
        <v>-1.1027486838907052</v>
      </c>
      <c r="H140" s="96">
        <v>374</v>
      </c>
      <c r="I140" s="96">
        <v>2.6063100137174211</v>
      </c>
      <c r="J140" s="104">
        <v>-13.793103448275861</v>
      </c>
      <c r="K140" s="104">
        <v>0.34241884673332418</v>
      </c>
      <c r="L140" s="1093">
        <v>-4.3732950869871556E-2</v>
      </c>
    </row>
    <row r="141" spans="1:12" ht="14.25">
      <c r="A141" s="44" t="s">
        <v>117</v>
      </c>
      <c r="B141" s="48" t="s">
        <v>28</v>
      </c>
      <c r="C141" s="105">
        <v>12782.303105061896</v>
      </c>
      <c r="D141" s="105">
        <v>13041.445908321553</v>
      </c>
      <c r="E141" s="106">
        <v>13037.949167163133</v>
      </c>
      <c r="F141" s="106">
        <v>13302.274826487985</v>
      </c>
      <c r="G141" s="1094">
        <v>-1.9870711045490992</v>
      </c>
      <c r="H141" s="107">
        <v>304.64804270462633</v>
      </c>
      <c r="I141" s="107">
        <v>-1.0960291700534335</v>
      </c>
      <c r="J141" s="108">
        <v>-28.407643312101911</v>
      </c>
      <c r="K141" s="108">
        <v>7.6975756745651287</v>
      </c>
      <c r="L141" s="1095">
        <v>-2.7551540191765485</v>
      </c>
    </row>
    <row r="142" spans="1:12" ht="15">
      <c r="A142" s="46" t="s">
        <v>117</v>
      </c>
      <c r="B142" s="47" t="s">
        <v>29</v>
      </c>
      <c r="C142" s="94">
        <v>12307.270588235293</v>
      </c>
      <c r="D142" s="94">
        <v>12552.030392156863</v>
      </c>
      <c r="E142" s="95">
        <v>12553.415999999999</v>
      </c>
      <c r="F142" s="95">
        <v>12803.071</v>
      </c>
      <c r="G142" s="1087">
        <v>-1.9499618489970154</v>
      </c>
      <c r="H142" s="96">
        <v>275.10000000000002</v>
      </c>
      <c r="I142" s="96">
        <v>-1.71489817792067</v>
      </c>
      <c r="J142" s="104">
        <v>-25.547445255474454</v>
      </c>
      <c r="K142" s="104">
        <v>1.3970688946719627</v>
      </c>
      <c r="L142" s="1093">
        <v>-0.42716545952244478</v>
      </c>
    </row>
    <row r="143" spans="1:12" ht="15">
      <c r="A143" s="46" t="s">
        <v>117</v>
      </c>
      <c r="B143" s="47" t="s">
        <v>30</v>
      </c>
      <c r="C143" s="94">
        <v>12816.416666666668</v>
      </c>
      <c r="D143" s="94">
        <v>13200.152941176471</v>
      </c>
      <c r="E143" s="95">
        <v>13072.745000000001</v>
      </c>
      <c r="F143" s="95">
        <v>13464.156000000001</v>
      </c>
      <c r="G143" s="1087">
        <v>-2.9070593062053054</v>
      </c>
      <c r="H143" s="96">
        <v>300</v>
      </c>
      <c r="I143" s="96">
        <v>-2.629016553067193</v>
      </c>
      <c r="J143" s="104">
        <v>-35.622317596566525</v>
      </c>
      <c r="K143" s="104">
        <v>4.1090261607998908</v>
      </c>
      <c r="L143" s="1093">
        <v>-2.0960337593066338</v>
      </c>
    </row>
    <row r="144" spans="1:12" ht="15">
      <c r="A144" s="46" t="s">
        <v>117</v>
      </c>
      <c r="B144" s="47" t="s">
        <v>35</v>
      </c>
      <c r="C144" s="94">
        <v>12975.326470588236</v>
      </c>
      <c r="D144" s="94">
        <v>12974.303921568628</v>
      </c>
      <c r="E144" s="95">
        <v>13234.833000000001</v>
      </c>
      <c r="F144" s="95">
        <v>13233.79</v>
      </c>
      <c r="G144" s="1087">
        <v>7.8813401149607568E-3</v>
      </c>
      <c r="H144" s="96">
        <v>332.2</v>
      </c>
      <c r="I144" s="96">
        <v>0.97264437689969263</v>
      </c>
      <c r="J144" s="104">
        <v>-12.087912087912088</v>
      </c>
      <c r="K144" s="104">
        <v>2.1914806190932747</v>
      </c>
      <c r="L144" s="1093">
        <v>-0.23195480034747096</v>
      </c>
    </row>
    <row r="145" spans="1:12" ht="14.25">
      <c r="A145" s="44" t="s">
        <v>117</v>
      </c>
      <c r="B145" s="48" t="s">
        <v>31</v>
      </c>
      <c r="C145" s="105">
        <v>11908.159821693707</v>
      </c>
      <c r="D145" s="105">
        <v>11825.354860875728</v>
      </c>
      <c r="E145" s="106">
        <v>12146.323018127581</v>
      </c>
      <c r="F145" s="106">
        <v>12061.861958093243</v>
      </c>
      <c r="G145" s="1094">
        <v>0.7002323549032744</v>
      </c>
      <c r="H145" s="107">
        <v>264.62844129554651</v>
      </c>
      <c r="I145" s="107">
        <v>-0.10265320964898976</v>
      </c>
      <c r="J145" s="108">
        <v>-8.6031452358926916</v>
      </c>
      <c r="K145" s="108">
        <v>13.532392822900974</v>
      </c>
      <c r="L145" s="1095">
        <v>-0.86174832223883868</v>
      </c>
    </row>
    <row r="146" spans="1:12" ht="15">
      <c r="A146" s="46" t="s">
        <v>117</v>
      </c>
      <c r="B146" s="47" t="s">
        <v>32</v>
      </c>
      <c r="C146" s="94">
        <v>11376.068627450981</v>
      </c>
      <c r="D146" s="94">
        <v>11373.033333333333</v>
      </c>
      <c r="E146" s="95">
        <v>11603.59</v>
      </c>
      <c r="F146" s="95">
        <v>11600.494000000001</v>
      </c>
      <c r="G146" s="1087">
        <v>2.6688518609634629E-2</v>
      </c>
      <c r="H146" s="96">
        <v>239.9</v>
      </c>
      <c r="I146" s="96">
        <v>-0.94962840627579814</v>
      </c>
      <c r="J146" s="104">
        <v>-11.783439490445859</v>
      </c>
      <c r="K146" s="104">
        <v>3.7940008218052323</v>
      </c>
      <c r="L146" s="1093">
        <v>-0.38709105569143887</v>
      </c>
    </row>
    <row r="147" spans="1:12" ht="15">
      <c r="A147" s="46" t="s">
        <v>117</v>
      </c>
      <c r="B147" s="47" t="s">
        <v>33</v>
      </c>
      <c r="C147" s="94">
        <v>12027.321568627451</v>
      </c>
      <c r="D147" s="94">
        <v>12004.319607843137</v>
      </c>
      <c r="E147" s="95">
        <v>12267.868</v>
      </c>
      <c r="F147" s="95">
        <v>12244.406000000001</v>
      </c>
      <c r="G147" s="1087">
        <v>0.19161403174641164</v>
      </c>
      <c r="H147" s="96">
        <v>269.39999999999998</v>
      </c>
      <c r="I147" s="96">
        <v>0.14869888475835585</v>
      </c>
      <c r="J147" s="96">
        <v>-5.7189542483660132</v>
      </c>
      <c r="K147" s="96">
        <v>7.9030269826051232</v>
      </c>
      <c r="L147" s="1088">
        <v>-0.24610750474507626</v>
      </c>
    </row>
    <row r="148" spans="1:12" ht="15.75" thickBot="1">
      <c r="A148" s="56" t="s">
        <v>117</v>
      </c>
      <c r="B148" s="57" t="s">
        <v>36</v>
      </c>
      <c r="C148" s="97">
        <v>12333.624509803922</v>
      </c>
      <c r="D148" s="97">
        <v>11933.451960784312</v>
      </c>
      <c r="E148" s="98">
        <v>12580.297</v>
      </c>
      <c r="F148" s="98">
        <v>12172.120999999999</v>
      </c>
      <c r="G148" s="1089">
        <v>3.3533679134474701</v>
      </c>
      <c r="H148" s="99">
        <v>295.2</v>
      </c>
      <c r="I148" s="99">
        <v>0.16966406515100105</v>
      </c>
      <c r="J148" s="99">
        <v>-13.548387096774196</v>
      </c>
      <c r="K148" s="99">
        <v>1.8353650184906176</v>
      </c>
      <c r="L148" s="1090">
        <v>-0.22854976180232511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03"/>
    </row>
    <row r="151" spans="1:12" ht="21" thickBot="1">
      <c r="A151" s="1050" t="s">
        <v>341</v>
      </c>
      <c r="B151" s="1040"/>
      <c r="C151" s="1040"/>
      <c r="D151" s="1040"/>
      <c r="E151" s="1040"/>
      <c r="F151" s="1040"/>
      <c r="G151" s="1041"/>
      <c r="H151" s="1041"/>
      <c r="I151" s="1041"/>
      <c r="J151" s="1041"/>
      <c r="K151" s="1041"/>
      <c r="L151" s="1104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42"/>
      <c r="H152" s="1191" t="s">
        <v>10</v>
      </c>
      <c r="I152" s="1192"/>
      <c r="J152" s="1074" t="s">
        <v>11</v>
      </c>
      <c r="K152" s="1043" t="s">
        <v>12</v>
      </c>
      <c r="L152" s="1044"/>
    </row>
    <row r="153" spans="1:12" ht="15.75" customHeight="1">
      <c r="A153" s="29" t="s">
        <v>13</v>
      </c>
      <c r="B153" s="30" t="s">
        <v>14</v>
      </c>
      <c r="C153" s="1045" t="s">
        <v>40</v>
      </c>
      <c r="D153" s="1045" t="s">
        <v>40</v>
      </c>
      <c r="E153" s="1046" t="s">
        <v>41</v>
      </c>
      <c r="F153" s="1047"/>
      <c r="G153" s="1075"/>
      <c r="H153" s="1189" t="s">
        <v>15</v>
      </c>
      <c r="I153" s="1190"/>
      <c r="J153" s="1076" t="s">
        <v>16</v>
      </c>
      <c r="K153" s="1048" t="s">
        <v>17</v>
      </c>
      <c r="L153" s="1049"/>
    </row>
    <row r="154" spans="1:12" ht="26.25" thickBot="1">
      <c r="A154" s="31" t="s">
        <v>18</v>
      </c>
      <c r="B154" s="32" t="s">
        <v>19</v>
      </c>
      <c r="C154" s="953" t="s">
        <v>368</v>
      </c>
      <c r="D154" s="1150" t="s">
        <v>364</v>
      </c>
      <c r="E154" s="1035" t="s">
        <v>368</v>
      </c>
      <c r="F154" s="1036" t="s">
        <v>364</v>
      </c>
      <c r="G154" s="1073" t="s">
        <v>20</v>
      </c>
      <c r="H154" s="81" t="s">
        <v>368</v>
      </c>
      <c r="I154" s="967" t="s">
        <v>20</v>
      </c>
      <c r="J154" s="1077" t="s">
        <v>20</v>
      </c>
      <c r="K154" s="1037" t="s">
        <v>368</v>
      </c>
      <c r="L154" s="1078" t="s">
        <v>21</v>
      </c>
    </row>
    <row r="155" spans="1:12" ht="15" thickBot="1">
      <c r="A155" s="33" t="s">
        <v>22</v>
      </c>
      <c r="B155" s="34" t="s">
        <v>23</v>
      </c>
      <c r="C155" s="82">
        <v>11287.503039381903</v>
      </c>
      <c r="D155" s="82">
        <v>11137.287632451289</v>
      </c>
      <c r="E155" s="83">
        <v>11513.253100169542</v>
      </c>
      <c r="F155" s="695">
        <v>11360.033385100314</v>
      </c>
      <c r="G155" s="1079">
        <v>1.348761133661714</v>
      </c>
      <c r="H155" s="84">
        <v>311.75693454846726</v>
      </c>
      <c r="I155" s="84">
        <v>-1.8531965654518996</v>
      </c>
      <c r="J155" s="85">
        <v>6.5689563835422922</v>
      </c>
      <c r="K155" s="84">
        <v>100</v>
      </c>
      <c r="L155" s="1080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81"/>
      <c r="H156" s="85"/>
      <c r="I156" s="85"/>
      <c r="J156" s="85"/>
      <c r="K156" s="85"/>
      <c r="L156" s="1082"/>
    </row>
    <row r="157" spans="1:12" ht="15">
      <c r="A157" s="37" t="s">
        <v>108</v>
      </c>
      <c r="B157" s="38" t="s">
        <v>23</v>
      </c>
      <c r="C157" s="87">
        <v>10929.250709219859</v>
      </c>
      <c r="D157" s="87">
        <v>11202.179481085363</v>
      </c>
      <c r="E157" s="88">
        <v>11147.835723404256</v>
      </c>
      <c r="F157" s="88">
        <v>11426.22307070707</v>
      </c>
      <c r="G157" s="1083">
        <v>-2.4363899214999951</v>
      </c>
      <c r="H157" s="89">
        <v>235</v>
      </c>
      <c r="I157" s="89">
        <v>-5.060094939905051</v>
      </c>
      <c r="J157" s="89">
        <v>50</v>
      </c>
      <c r="K157" s="89">
        <v>9.9420049710024855E-2</v>
      </c>
      <c r="L157" s="1084">
        <v>2.8786110102043225E-2</v>
      </c>
    </row>
    <row r="158" spans="1:12" ht="15">
      <c r="A158" s="46" t="s">
        <v>109</v>
      </c>
      <c r="B158" s="90" t="s">
        <v>23</v>
      </c>
      <c r="C158" s="91">
        <v>11713.054992034648</v>
      </c>
      <c r="D158" s="91">
        <v>11441.705867557483</v>
      </c>
      <c r="E158" s="92">
        <v>11947.31609187534</v>
      </c>
      <c r="F158" s="92">
        <v>11670.539984908633</v>
      </c>
      <c r="G158" s="1085">
        <v>2.371579269893342</v>
      </c>
      <c r="H158" s="93">
        <v>353.66193853427893</v>
      </c>
      <c r="I158" s="93">
        <v>-1.5623552429657941</v>
      </c>
      <c r="J158" s="93">
        <v>10.907184058730991</v>
      </c>
      <c r="K158" s="93">
        <v>35.045567522783763</v>
      </c>
      <c r="L158" s="1086">
        <v>1.370836814678519</v>
      </c>
    </row>
    <row r="159" spans="1:12" ht="15">
      <c r="A159" s="39" t="s">
        <v>110</v>
      </c>
      <c r="B159" s="40" t="s">
        <v>23</v>
      </c>
      <c r="C159" s="94">
        <v>11528.991380269295</v>
      </c>
      <c r="D159" s="94">
        <v>11207.640593473921</v>
      </c>
      <c r="E159" s="95">
        <v>11759.571207874682</v>
      </c>
      <c r="F159" s="95">
        <v>11431.7934053434</v>
      </c>
      <c r="G159" s="1087">
        <v>2.8672474292447703</v>
      </c>
      <c r="H159" s="96">
        <v>381.72020202020201</v>
      </c>
      <c r="I159" s="96">
        <v>-0.39097698974786277</v>
      </c>
      <c r="J159" s="96">
        <v>-9.3406593406593412</v>
      </c>
      <c r="K159" s="96">
        <v>8.2021541010770491</v>
      </c>
      <c r="L159" s="1088">
        <v>-1.4393786554124439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87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88" t="s">
        <v>100</v>
      </c>
    </row>
    <row r="161" spans="1:12" ht="15">
      <c r="A161" s="39" t="s">
        <v>98</v>
      </c>
      <c r="B161" s="40" t="s">
        <v>23</v>
      </c>
      <c r="C161" s="94">
        <v>9888.3439729952715</v>
      </c>
      <c r="D161" s="94">
        <v>9987.1184493080727</v>
      </c>
      <c r="E161" s="95">
        <v>10086.110852455176</v>
      </c>
      <c r="F161" s="95">
        <v>10186.860818294235</v>
      </c>
      <c r="G161" s="1087">
        <v>-0.98901877267357408</v>
      </c>
      <c r="H161" s="96">
        <v>273.61262327416171</v>
      </c>
      <c r="I161" s="96">
        <v>-2.6161337612091367</v>
      </c>
      <c r="J161" s="96">
        <v>2.1148036253776437</v>
      </c>
      <c r="K161" s="96">
        <v>33.603976801988402</v>
      </c>
      <c r="L161" s="1088">
        <v>-1.4657742133744804</v>
      </c>
    </row>
    <row r="162" spans="1:12" ht="15.75" thickBot="1">
      <c r="A162" s="41" t="s">
        <v>112</v>
      </c>
      <c r="B162" s="42" t="s">
        <v>23</v>
      </c>
      <c r="C162" s="97">
        <v>12351.427434717123</v>
      </c>
      <c r="D162" s="97">
        <v>12348.494462682893</v>
      </c>
      <c r="E162" s="98">
        <v>12598.455983411466</v>
      </c>
      <c r="F162" s="98">
        <v>12595.464351936551</v>
      </c>
      <c r="G162" s="1089">
        <v>2.3751656876828866E-2</v>
      </c>
      <c r="H162" s="99">
        <v>279.08713156002869</v>
      </c>
      <c r="I162" s="99">
        <v>-1.4390476564316346</v>
      </c>
      <c r="J162" s="99">
        <v>14.016393442622951</v>
      </c>
      <c r="K162" s="99">
        <v>23.048881524440763</v>
      </c>
      <c r="L162" s="1090">
        <v>1.5055299440063621</v>
      </c>
    </row>
    <row r="163" spans="1:12" ht="15" thickBot="1">
      <c r="A163" s="35"/>
      <c r="B163" s="43"/>
      <c r="C163" s="86"/>
      <c r="D163" s="86"/>
      <c r="E163" s="86"/>
      <c r="F163" s="86"/>
      <c r="G163" s="1081"/>
      <c r="H163" s="85"/>
      <c r="I163" s="85"/>
      <c r="J163" s="85"/>
      <c r="K163" s="85"/>
      <c r="L163" s="1082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091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92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87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93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87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93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 t="s">
        <v>100</v>
      </c>
      <c r="E167" s="106" t="s">
        <v>100</v>
      </c>
      <c r="F167" s="106" t="s">
        <v>100</v>
      </c>
      <c r="G167" s="1094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095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087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093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087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093" t="s">
        <v>100</v>
      </c>
    </row>
    <row r="170" spans="1:12" ht="14.25">
      <c r="A170" s="44" t="s">
        <v>113</v>
      </c>
      <c r="B170" s="48" t="s">
        <v>31</v>
      </c>
      <c r="C170" s="105">
        <v>10929.250709219859</v>
      </c>
      <c r="D170" s="105">
        <v>11202.179481085363</v>
      </c>
      <c r="E170" s="106">
        <v>11147.835723404256</v>
      </c>
      <c r="F170" s="106">
        <v>11426.22307070707</v>
      </c>
      <c r="G170" s="1094">
        <v>-2.4363899214999951</v>
      </c>
      <c r="H170" s="107">
        <v>235</v>
      </c>
      <c r="I170" s="107">
        <v>-5.060094939905051</v>
      </c>
      <c r="J170" s="108">
        <v>50</v>
      </c>
      <c r="K170" s="108">
        <v>9.9420049710024855E-2</v>
      </c>
      <c r="L170" s="1095">
        <v>2.8786110102043225E-2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257</v>
      </c>
      <c r="E171" s="95" t="s">
        <v>257</v>
      </c>
      <c r="F171" s="95" t="s">
        <v>257</v>
      </c>
      <c r="G171" s="1087" t="s">
        <v>100</v>
      </c>
      <c r="H171" s="96" t="s">
        <v>257</v>
      </c>
      <c r="I171" s="96" t="s">
        <v>100</v>
      </c>
      <c r="J171" s="104" t="s">
        <v>100</v>
      </c>
      <c r="K171" s="104" t="s">
        <v>257</v>
      </c>
      <c r="L171" s="1093" t="s">
        <v>100</v>
      </c>
    </row>
    <row r="172" spans="1:12" ht="15.75" thickBot="1">
      <c r="A172" s="49" t="s">
        <v>113</v>
      </c>
      <c r="B172" s="50" t="s">
        <v>33</v>
      </c>
      <c r="C172" s="109">
        <v>11403.853921568627</v>
      </c>
      <c r="D172" s="109" t="s">
        <v>257</v>
      </c>
      <c r="E172" s="110">
        <v>11631.931</v>
      </c>
      <c r="F172" s="110" t="s">
        <v>257</v>
      </c>
      <c r="G172" s="1153" t="s">
        <v>100</v>
      </c>
      <c r="H172" s="104">
        <v>247.5</v>
      </c>
      <c r="I172" s="104" t="s">
        <v>100</v>
      </c>
      <c r="J172" s="104" t="s">
        <v>100</v>
      </c>
      <c r="K172" s="104" t="s">
        <v>100</v>
      </c>
      <c r="L172" s="1093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81"/>
      <c r="H173" s="85"/>
      <c r="I173" s="85"/>
      <c r="J173" s="85"/>
      <c r="K173" s="85"/>
      <c r="L173" s="1082"/>
    </row>
    <row r="174" spans="1:12" ht="14.25">
      <c r="A174" s="44" t="s">
        <v>114</v>
      </c>
      <c r="B174" s="45" t="s">
        <v>25</v>
      </c>
      <c r="C174" s="100">
        <v>12719.897540923503</v>
      </c>
      <c r="D174" s="100">
        <v>12275.433337716375</v>
      </c>
      <c r="E174" s="101">
        <v>12974.295491741974</v>
      </c>
      <c r="F174" s="101">
        <v>12520.942004470702</v>
      </c>
      <c r="G174" s="1091">
        <v>3.6207618173568585</v>
      </c>
      <c r="H174" s="102">
        <v>414.06967741935483</v>
      </c>
      <c r="I174" s="102">
        <v>-2.1535431150586306</v>
      </c>
      <c r="J174" s="103">
        <v>4.7297297297297298</v>
      </c>
      <c r="K174" s="103">
        <v>2.568351284175642</v>
      </c>
      <c r="L174" s="1092">
        <v>-4.5104481319678591E-2</v>
      </c>
    </row>
    <row r="175" spans="1:12" ht="15">
      <c r="A175" s="46" t="s">
        <v>114</v>
      </c>
      <c r="B175" s="47" t="s">
        <v>26</v>
      </c>
      <c r="C175" s="94">
        <v>13047.051960784314</v>
      </c>
      <c r="D175" s="94">
        <v>12353.215686274511</v>
      </c>
      <c r="E175" s="95">
        <v>13307.993</v>
      </c>
      <c r="F175" s="95">
        <v>12600.28</v>
      </c>
      <c r="G175" s="1087">
        <v>5.6166450269359069</v>
      </c>
      <c r="H175" s="96">
        <v>398.4</v>
      </c>
      <c r="I175" s="96">
        <v>-5.5028462998102574</v>
      </c>
      <c r="J175" s="104">
        <v>11.688311688311687</v>
      </c>
      <c r="K175" s="104">
        <v>1.4250207125103562</v>
      </c>
      <c r="L175" s="1093">
        <v>6.5317375056709759E-2</v>
      </c>
    </row>
    <row r="176" spans="1:12" ht="15">
      <c r="A176" s="46" t="s">
        <v>114</v>
      </c>
      <c r="B176" s="47" t="s">
        <v>27</v>
      </c>
      <c r="C176" s="94">
        <v>12345.288235294118</v>
      </c>
      <c r="D176" s="94">
        <v>12191.74705882353</v>
      </c>
      <c r="E176" s="95">
        <v>12592.194</v>
      </c>
      <c r="F176" s="95">
        <v>12435.582</v>
      </c>
      <c r="G176" s="1087">
        <v>1.2593861710694294</v>
      </c>
      <c r="H176" s="96">
        <v>433.6</v>
      </c>
      <c r="I176" s="96">
        <v>2.0475405977877257</v>
      </c>
      <c r="J176" s="104">
        <v>-2.8169014084507045</v>
      </c>
      <c r="K176" s="104">
        <v>1.1433305716652857</v>
      </c>
      <c r="L176" s="1093">
        <v>-0.11042185637638835</v>
      </c>
    </row>
    <row r="177" spans="1:12" ht="14.25">
      <c r="A177" s="44" t="s">
        <v>114</v>
      </c>
      <c r="B177" s="48" t="s">
        <v>28</v>
      </c>
      <c r="C177" s="105">
        <v>12033.408928684043</v>
      </c>
      <c r="D177" s="105">
        <v>11756.124022660822</v>
      </c>
      <c r="E177" s="106">
        <v>12274.077107257724</v>
      </c>
      <c r="F177" s="106">
        <v>11991.24650311404</v>
      </c>
      <c r="G177" s="1094">
        <v>2.3586422318166456</v>
      </c>
      <c r="H177" s="107">
        <v>384.48530465949818</v>
      </c>
      <c r="I177" s="107">
        <v>1.5543019724534958E-2</v>
      </c>
      <c r="J177" s="108">
        <v>12.273641851106639</v>
      </c>
      <c r="K177" s="108">
        <v>9.2460646230323107</v>
      </c>
      <c r="L177" s="1095">
        <v>0.46979762674059344</v>
      </c>
    </row>
    <row r="178" spans="1:12" ht="15">
      <c r="A178" s="46" t="s">
        <v>114</v>
      </c>
      <c r="B178" s="47" t="s">
        <v>29</v>
      </c>
      <c r="C178" s="94">
        <v>12017.72156862745</v>
      </c>
      <c r="D178" s="94">
        <v>11824.495098039217</v>
      </c>
      <c r="E178" s="95">
        <v>12258.075999999999</v>
      </c>
      <c r="F178" s="95">
        <v>12060.985000000001</v>
      </c>
      <c r="G178" s="1087">
        <v>1.6341202646384068</v>
      </c>
      <c r="H178" s="96">
        <v>365.5</v>
      </c>
      <c r="I178" s="96">
        <v>1.218499030739401</v>
      </c>
      <c r="J178" s="104">
        <v>43.125</v>
      </c>
      <c r="K178" s="104">
        <v>3.7945318972659487</v>
      </c>
      <c r="L178" s="1093">
        <v>0.96917431294668344</v>
      </c>
    </row>
    <row r="179" spans="1:12" ht="15">
      <c r="A179" s="46" t="s">
        <v>114</v>
      </c>
      <c r="B179" s="47" t="s">
        <v>30</v>
      </c>
      <c r="C179" s="94">
        <v>12043.445098039216</v>
      </c>
      <c r="D179" s="94">
        <v>11726.493137254902</v>
      </c>
      <c r="E179" s="95">
        <v>12284.314</v>
      </c>
      <c r="F179" s="95">
        <v>11961.022999999999</v>
      </c>
      <c r="G179" s="1087">
        <v>2.7028708163173092</v>
      </c>
      <c r="H179" s="96">
        <v>397.7</v>
      </c>
      <c r="I179" s="96">
        <v>0.55625790139064191</v>
      </c>
      <c r="J179" s="104">
        <v>-2.3738872403560833</v>
      </c>
      <c r="K179" s="104">
        <v>5.4515327257663628</v>
      </c>
      <c r="L179" s="1093">
        <v>-0.49937668620608999</v>
      </c>
    </row>
    <row r="180" spans="1:12" ht="14.25">
      <c r="A180" s="44" t="s">
        <v>114</v>
      </c>
      <c r="B180" s="48" t="s">
        <v>31</v>
      </c>
      <c r="C180" s="105">
        <v>11428.89549662255</v>
      </c>
      <c r="D180" s="105">
        <v>11181.444827480427</v>
      </c>
      <c r="E180" s="106">
        <v>11657.473406555002</v>
      </c>
      <c r="F180" s="106">
        <v>11405.073724030037</v>
      </c>
      <c r="G180" s="1094">
        <v>2.2130473562233006</v>
      </c>
      <c r="H180" s="107">
        <v>334.71569186875894</v>
      </c>
      <c r="I180" s="107">
        <v>-2.0943005425060881</v>
      </c>
      <c r="J180" s="108">
        <v>11.09350237717908</v>
      </c>
      <c r="K180" s="108">
        <v>23.231151615575808</v>
      </c>
      <c r="L180" s="1095">
        <v>0.94614366925760152</v>
      </c>
    </row>
    <row r="181" spans="1:12" ht="15">
      <c r="A181" s="46" t="s">
        <v>114</v>
      </c>
      <c r="B181" s="47" t="s">
        <v>32</v>
      </c>
      <c r="C181" s="94">
        <v>11278.472549019607</v>
      </c>
      <c r="D181" s="94">
        <v>10909.155882352941</v>
      </c>
      <c r="E181" s="95">
        <v>11504.041999999999</v>
      </c>
      <c r="F181" s="95">
        <v>11127.339</v>
      </c>
      <c r="G181" s="1087">
        <v>3.3853826148371997</v>
      </c>
      <c r="H181" s="96">
        <v>325.3</v>
      </c>
      <c r="I181" s="96">
        <v>-1.6328999092833314</v>
      </c>
      <c r="J181" s="104">
        <v>34.789644012944983</v>
      </c>
      <c r="K181" s="104">
        <v>13.802816901408452</v>
      </c>
      <c r="L181" s="1093">
        <v>2.8898732319752884</v>
      </c>
    </row>
    <row r="182" spans="1:12" ht="15.75" thickBot="1">
      <c r="A182" s="49" t="s">
        <v>114</v>
      </c>
      <c r="B182" s="50" t="s">
        <v>33</v>
      </c>
      <c r="C182" s="109">
        <v>11634.417647058823</v>
      </c>
      <c r="D182" s="109">
        <v>11426.537254901959</v>
      </c>
      <c r="E182" s="110">
        <v>11867.106</v>
      </c>
      <c r="F182" s="110">
        <v>11655.067999999999</v>
      </c>
      <c r="G182" s="1096">
        <v>1.8192772448860912</v>
      </c>
      <c r="H182" s="104">
        <v>348.5</v>
      </c>
      <c r="I182" s="104">
        <v>-1.1627906976744251</v>
      </c>
      <c r="J182" s="104">
        <v>-11.645962732919255</v>
      </c>
      <c r="K182" s="104">
        <v>9.4283347141673559</v>
      </c>
      <c r="L182" s="1093">
        <v>-1.9437295627176887</v>
      </c>
    </row>
    <row r="183" spans="1:12" ht="15.75" thickBot="1">
      <c r="A183" s="51"/>
      <c r="B183" s="52"/>
      <c r="C183" s="111"/>
      <c r="D183" s="111"/>
      <c r="E183" s="111"/>
      <c r="F183" s="111"/>
      <c r="G183" s="1097"/>
      <c r="H183" s="112"/>
      <c r="I183" s="112"/>
      <c r="J183" s="112"/>
      <c r="K183" s="112"/>
      <c r="L183" s="1098"/>
    </row>
    <row r="184" spans="1:12" ht="15">
      <c r="A184" s="46" t="s">
        <v>115</v>
      </c>
      <c r="B184" s="53" t="s">
        <v>30</v>
      </c>
      <c r="C184" s="113">
        <v>11663.648039215686</v>
      </c>
      <c r="D184" s="113">
        <v>11409.949019607842</v>
      </c>
      <c r="E184" s="114">
        <v>11896.921</v>
      </c>
      <c r="F184" s="114">
        <v>11638.147999999999</v>
      </c>
      <c r="G184" s="1099">
        <v>2.2234895105303787</v>
      </c>
      <c r="H184" s="115">
        <v>408.6</v>
      </c>
      <c r="I184" s="115">
        <v>0.56608417425547897</v>
      </c>
      <c r="J184" s="115">
        <v>2.6178010471204187</v>
      </c>
      <c r="K184" s="115">
        <v>3.2477216238608122</v>
      </c>
      <c r="L184" s="1100">
        <v>-0.12504899242031087</v>
      </c>
    </row>
    <row r="185" spans="1:12" ht="15.75" thickBot="1">
      <c r="A185" s="49" t="s">
        <v>115</v>
      </c>
      <c r="B185" s="50" t="s">
        <v>33</v>
      </c>
      <c r="C185" s="109">
        <v>11429.952941176471</v>
      </c>
      <c r="D185" s="109">
        <v>11088.349019607844</v>
      </c>
      <c r="E185" s="110">
        <v>11658.552</v>
      </c>
      <c r="F185" s="110">
        <v>11310.116</v>
      </c>
      <c r="G185" s="1096">
        <v>3.0807464751024631</v>
      </c>
      <c r="H185" s="104">
        <v>364.1</v>
      </c>
      <c r="I185" s="104">
        <v>-1.8069039913700076</v>
      </c>
      <c r="J185" s="104">
        <v>-15.774647887323944</v>
      </c>
      <c r="K185" s="104">
        <v>4.9544324772162387</v>
      </c>
      <c r="L185" s="1093">
        <v>-1.3143296629921313</v>
      </c>
    </row>
    <row r="186" spans="1:12" ht="15.75" thickBot="1">
      <c r="A186" s="51"/>
      <c r="B186" s="52"/>
      <c r="C186" s="111"/>
      <c r="D186" s="111"/>
      <c r="E186" s="111"/>
      <c r="F186" s="111"/>
      <c r="G186" s="1097"/>
      <c r="H186" s="112"/>
      <c r="I186" s="112"/>
      <c r="J186" s="112"/>
      <c r="K186" s="112"/>
      <c r="L186" s="1098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91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92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87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93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87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93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87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93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94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95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87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93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87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93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94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95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87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93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96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93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97"/>
      <c r="H197" s="112"/>
      <c r="I197" s="112"/>
      <c r="J197" s="112"/>
      <c r="K197" s="112"/>
      <c r="L197" s="1098"/>
    </row>
    <row r="198" spans="1:12" ht="14.25">
      <c r="A198" s="44" t="s">
        <v>24</v>
      </c>
      <c r="B198" s="45" t="s">
        <v>28</v>
      </c>
      <c r="C198" s="100">
        <v>11127.282191577404</v>
      </c>
      <c r="D198" s="100">
        <v>11078.974801876044</v>
      </c>
      <c r="E198" s="101">
        <v>11349.827835408953</v>
      </c>
      <c r="F198" s="101">
        <v>11300.554297913564</v>
      </c>
      <c r="G198" s="1091">
        <v>0.43602761595938344</v>
      </c>
      <c r="H198" s="102">
        <v>345.44476744186045</v>
      </c>
      <c r="I198" s="102">
        <v>-2.7016208981986671</v>
      </c>
      <c r="J198" s="103">
        <v>-8.9947089947089935</v>
      </c>
      <c r="K198" s="103">
        <v>2.8500414250207124</v>
      </c>
      <c r="L198" s="1092">
        <v>-0.48741222145641983</v>
      </c>
    </row>
    <row r="199" spans="1:12" ht="15">
      <c r="A199" s="46" t="s">
        <v>24</v>
      </c>
      <c r="B199" s="47" t="s">
        <v>29</v>
      </c>
      <c r="C199" s="94">
        <v>10748.449999999999</v>
      </c>
      <c r="D199" s="94">
        <v>11047.436274509804</v>
      </c>
      <c r="E199" s="95">
        <v>10963.419</v>
      </c>
      <c r="F199" s="95">
        <v>11268.385</v>
      </c>
      <c r="G199" s="1087">
        <v>-2.706386052659723</v>
      </c>
      <c r="H199" s="96">
        <v>313.89999999999998</v>
      </c>
      <c r="I199" s="96">
        <v>-3.5933660933661073</v>
      </c>
      <c r="J199" s="104">
        <v>-28.125</v>
      </c>
      <c r="K199" s="104">
        <v>0.38111019055509526</v>
      </c>
      <c r="L199" s="1093">
        <v>-0.18396132630875778</v>
      </c>
    </row>
    <row r="200" spans="1:12" ht="15">
      <c r="A200" s="46" t="s">
        <v>24</v>
      </c>
      <c r="B200" s="47" t="s">
        <v>30</v>
      </c>
      <c r="C200" s="94">
        <v>11200.468627450979</v>
      </c>
      <c r="D200" s="94">
        <v>11150.86862745098</v>
      </c>
      <c r="E200" s="95">
        <v>11424.477999999999</v>
      </c>
      <c r="F200" s="95">
        <v>11373.886</v>
      </c>
      <c r="G200" s="1087">
        <v>0.4448083970597097</v>
      </c>
      <c r="H200" s="96">
        <v>342.4</v>
      </c>
      <c r="I200" s="96">
        <v>-2.4779265166619324</v>
      </c>
      <c r="J200" s="104">
        <v>0</v>
      </c>
      <c r="K200" s="104">
        <v>1.3587406793703396</v>
      </c>
      <c r="L200" s="1093">
        <v>-8.9255082593283852E-2</v>
      </c>
    </row>
    <row r="201" spans="1:12" ht="15">
      <c r="A201" s="46" t="s">
        <v>24</v>
      </c>
      <c r="B201" s="47" t="s">
        <v>35</v>
      </c>
      <c r="C201" s="94">
        <v>11155.478431372549</v>
      </c>
      <c r="D201" s="94">
        <v>11016.544117647059</v>
      </c>
      <c r="E201" s="95">
        <v>11378.588</v>
      </c>
      <c r="F201" s="95">
        <v>11236.875</v>
      </c>
      <c r="G201" s="1087">
        <v>1.2611424439623982</v>
      </c>
      <c r="H201" s="96">
        <v>360</v>
      </c>
      <c r="I201" s="96">
        <v>-3.1997848884108575</v>
      </c>
      <c r="J201" s="104">
        <v>-10.666666666666668</v>
      </c>
      <c r="K201" s="104">
        <v>1.1101905550952775</v>
      </c>
      <c r="L201" s="1093">
        <v>-0.21419581255437814</v>
      </c>
    </row>
    <row r="202" spans="1:12" ht="14.25">
      <c r="A202" s="44" t="s">
        <v>24</v>
      </c>
      <c r="B202" s="48" t="s">
        <v>31</v>
      </c>
      <c r="C202" s="105">
        <v>10387.298631316942</v>
      </c>
      <c r="D202" s="105">
        <v>10426.647489324965</v>
      </c>
      <c r="E202" s="106">
        <v>10595.044603943281</v>
      </c>
      <c r="F202" s="106">
        <v>10635.180439111464</v>
      </c>
      <c r="G202" s="1094">
        <v>-0.37738743971452654</v>
      </c>
      <c r="H202" s="107">
        <v>289.00218579234968</v>
      </c>
      <c r="I202" s="107">
        <v>-1.6375988686797425</v>
      </c>
      <c r="J202" s="108">
        <v>-0.46620046620046618</v>
      </c>
      <c r="K202" s="108">
        <v>21.226180613090307</v>
      </c>
      <c r="L202" s="1095">
        <v>-1.5002894557777822</v>
      </c>
    </row>
    <row r="203" spans="1:12" ht="15">
      <c r="A203" s="46" t="s">
        <v>24</v>
      </c>
      <c r="B203" s="47" t="s">
        <v>32</v>
      </c>
      <c r="C203" s="94">
        <v>10077.339215686276</v>
      </c>
      <c r="D203" s="94">
        <v>10264.583333333334</v>
      </c>
      <c r="E203" s="95">
        <v>10278.886</v>
      </c>
      <c r="F203" s="95">
        <v>10469.875</v>
      </c>
      <c r="G203" s="1087">
        <v>-1.8241765064052777</v>
      </c>
      <c r="H203" s="96">
        <v>267.2</v>
      </c>
      <c r="I203" s="96">
        <v>-0.74294205052005946</v>
      </c>
      <c r="J203" s="104">
        <v>10.049019607843137</v>
      </c>
      <c r="K203" s="104">
        <v>7.4399337199668594</v>
      </c>
      <c r="L203" s="1093">
        <v>0.23527187995273202</v>
      </c>
    </row>
    <row r="204" spans="1:12" ht="15">
      <c r="A204" s="46" t="s">
        <v>24</v>
      </c>
      <c r="B204" s="47" t="s">
        <v>33</v>
      </c>
      <c r="C204" s="94">
        <v>10463.048039215686</v>
      </c>
      <c r="D204" s="94">
        <v>10442.556862745098</v>
      </c>
      <c r="E204" s="95">
        <v>10672.308999999999</v>
      </c>
      <c r="F204" s="95">
        <v>10651.407999999999</v>
      </c>
      <c r="G204" s="1087">
        <v>0.19622757855111586</v>
      </c>
      <c r="H204" s="96">
        <v>292.8</v>
      </c>
      <c r="I204" s="96">
        <v>-0.77939681463910926</v>
      </c>
      <c r="J204" s="104">
        <v>-2.6627218934911245</v>
      </c>
      <c r="K204" s="104">
        <v>10.903065451532726</v>
      </c>
      <c r="L204" s="1093">
        <v>-1.0340703422161699</v>
      </c>
    </row>
    <row r="205" spans="1:12" ht="15">
      <c r="A205" s="46" t="s">
        <v>24</v>
      </c>
      <c r="B205" s="47" t="s">
        <v>36</v>
      </c>
      <c r="C205" s="94">
        <v>10779.670588235293</v>
      </c>
      <c r="D205" s="94">
        <v>10639.21862745098</v>
      </c>
      <c r="E205" s="95">
        <v>10995.263999999999</v>
      </c>
      <c r="F205" s="95">
        <v>10852.003000000001</v>
      </c>
      <c r="G205" s="1087">
        <v>1.3201341724656601</v>
      </c>
      <c r="H205" s="96">
        <v>330.9</v>
      </c>
      <c r="I205" s="96">
        <v>-2.3893805309734577</v>
      </c>
      <c r="J205" s="104">
        <v>-14.285714285714285</v>
      </c>
      <c r="K205" s="104">
        <v>2.8831814415907209</v>
      </c>
      <c r="L205" s="1093">
        <v>-0.70149099351434696</v>
      </c>
    </row>
    <row r="206" spans="1:12" ht="14.25">
      <c r="A206" s="44" t="s">
        <v>24</v>
      </c>
      <c r="B206" s="48" t="s">
        <v>37</v>
      </c>
      <c r="C206" s="105">
        <v>7826.117989663936</v>
      </c>
      <c r="D206" s="105">
        <v>7863.0146020515704</v>
      </c>
      <c r="E206" s="106">
        <v>7982.6403494572151</v>
      </c>
      <c r="F206" s="106">
        <v>8020.2748940926022</v>
      </c>
      <c r="G206" s="1094">
        <v>-0.4692425774970273</v>
      </c>
      <c r="H206" s="107">
        <v>217.84017391304349</v>
      </c>
      <c r="I206" s="107">
        <v>-1.4668524167537123</v>
      </c>
      <c r="J206" s="108">
        <v>12.745098039215685</v>
      </c>
      <c r="K206" s="108">
        <v>9.5277547638773807</v>
      </c>
      <c r="L206" s="1095">
        <v>0.521927463859722</v>
      </c>
    </row>
    <row r="207" spans="1:12" ht="15">
      <c r="A207" s="46" t="s">
        <v>24</v>
      </c>
      <c r="B207" s="47" t="s">
        <v>102</v>
      </c>
      <c r="C207" s="116">
        <v>7467.0735294117649</v>
      </c>
      <c r="D207" s="116">
        <v>7574.0637254901958</v>
      </c>
      <c r="E207" s="117">
        <v>7616.415</v>
      </c>
      <c r="F207" s="117">
        <v>7725.5450000000001</v>
      </c>
      <c r="G207" s="1101">
        <v>-1.4125864259414722</v>
      </c>
      <c r="H207" s="118">
        <v>205.5</v>
      </c>
      <c r="I207" s="118">
        <v>-1.956106870229005</v>
      </c>
      <c r="J207" s="119">
        <v>9.2356687898089174</v>
      </c>
      <c r="K207" s="119">
        <v>5.6835128417564214</v>
      </c>
      <c r="L207" s="1102">
        <v>0.13874858252986311</v>
      </c>
    </row>
    <row r="208" spans="1:12" ht="15">
      <c r="A208" s="46" t="s">
        <v>24</v>
      </c>
      <c r="B208" s="47" t="s">
        <v>38</v>
      </c>
      <c r="C208" s="94">
        <v>8134.149019607843</v>
      </c>
      <c r="D208" s="94">
        <v>8048.376470588234</v>
      </c>
      <c r="E208" s="95">
        <v>8296.8320000000003</v>
      </c>
      <c r="F208" s="95">
        <v>8209.3439999999991</v>
      </c>
      <c r="G208" s="1087">
        <v>1.0657124369499098</v>
      </c>
      <c r="H208" s="96">
        <v>232</v>
      </c>
      <c r="I208" s="96">
        <v>-1.2345679012345703</v>
      </c>
      <c r="J208" s="104">
        <v>28.27586206896552</v>
      </c>
      <c r="K208" s="104">
        <v>3.0820215410107705</v>
      </c>
      <c r="L208" s="1093">
        <v>0.52154123022143617</v>
      </c>
    </row>
    <row r="209" spans="1:12" ht="15.75" thickBot="1">
      <c r="A209" s="46" t="s">
        <v>24</v>
      </c>
      <c r="B209" s="47" t="s">
        <v>39</v>
      </c>
      <c r="C209" s="94">
        <v>8860.3705882352933</v>
      </c>
      <c r="D209" s="94">
        <v>8849.0039215686284</v>
      </c>
      <c r="E209" s="95">
        <v>9037.5779999999995</v>
      </c>
      <c r="F209" s="95">
        <v>9025.9840000000004</v>
      </c>
      <c r="G209" s="1087">
        <v>0.12845136884797426</v>
      </c>
      <c r="H209" s="96">
        <v>252.6</v>
      </c>
      <c r="I209" s="96">
        <v>3.9603960396037349E-2</v>
      </c>
      <c r="J209" s="104">
        <v>-9.8039215686274517</v>
      </c>
      <c r="K209" s="104">
        <v>0.76222038111019053</v>
      </c>
      <c r="L209" s="1093">
        <v>-0.13836234889157539</v>
      </c>
    </row>
    <row r="210" spans="1:12" ht="15.75" thickBot="1">
      <c r="A210" s="51"/>
      <c r="B210" s="52"/>
      <c r="C210" s="111"/>
      <c r="D210" s="111"/>
      <c r="E210" s="111"/>
      <c r="F210" s="111"/>
      <c r="G210" s="1097"/>
      <c r="H210" s="112"/>
      <c r="I210" s="112"/>
      <c r="J210" s="112"/>
      <c r="K210" s="112"/>
      <c r="L210" s="1098"/>
    </row>
    <row r="211" spans="1:12" ht="14.25">
      <c r="A211" s="44" t="s">
        <v>117</v>
      </c>
      <c r="B211" s="48" t="s">
        <v>25</v>
      </c>
      <c r="C211" s="105">
        <v>13418.356157081982</v>
      </c>
      <c r="D211" s="105">
        <v>13373.785242831522</v>
      </c>
      <c r="E211" s="106">
        <v>13686.723280223621</v>
      </c>
      <c r="F211" s="106">
        <v>13641.260947688152</v>
      </c>
      <c r="G211" s="1094">
        <v>0.33327074901513654</v>
      </c>
      <c r="H211" s="107">
        <v>328.98045977011498</v>
      </c>
      <c r="I211" s="107">
        <v>-1.194400471294907</v>
      </c>
      <c r="J211" s="108">
        <v>-2.2471910112359552</v>
      </c>
      <c r="K211" s="108">
        <v>1.4415907207953604</v>
      </c>
      <c r="L211" s="1095">
        <v>-0.13001443548223102</v>
      </c>
    </row>
    <row r="212" spans="1:12" ht="15">
      <c r="A212" s="46" t="s">
        <v>117</v>
      </c>
      <c r="B212" s="47" t="s">
        <v>26</v>
      </c>
      <c r="C212" s="94">
        <v>13548.151960784313</v>
      </c>
      <c r="D212" s="94">
        <v>12629.421568627451</v>
      </c>
      <c r="E212" s="95">
        <v>13819.115</v>
      </c>
      <c r="F212" s="95">
        <v>12882.01</v>
      </c>
      <c r="G212" s="1087">
        <v>7.2745247053837057</v>
      </c>
      <c r="H212" s="96">
        <v>296.3</v>
      </c>
      <c r="I212" s="96">
        <v>2.172413793103452</v>
      </c>
      <c r="J212" s="104">
        <v>45.454545454545453</v>
      </c>
      <c r="K212" s="104">
        <v>0.26512013256006628</v>
      </c>
      <c r="L212" s="1093">
        <v>7.08767986381168E-2</v>
      </c>
    </row>
    <row r="213" spans="1:12" ht="15">
      <c r="A213" s="46" t="s">
        <v>117</v>
      </c>
      <c r="B213" s="47" t="s">
        <v>27</v>
      </c>
      <c r="C213" s="94">
        <v>13296.582352941175</v>
      </c>
      <c r="D213" s="94">
        <v>13538.45882352941</v>
      </c>
      <c r="E213" s="95">
        <v>13562.513999999999</v>
      </c>
      <c r="F213" s="95">
        <v>13809.227999999999</v>
      </c>
      <c r="G213" s="1087">
        <v>-1.7865879251178991</v>
      </c>
      <c r="H213" s="96">
        <v>327.3</v>
      </c>
      <c r="I213" s="96">
        <v>1.5198511166253208</v>
      </c>
      <c r="J213" s="104">
        <v>36.84210526315789</v>
      </c>
      <c r="K213" s="104">
        <v>0.86164043082021546</v>
      </c>
      <c r="L213" s="1093">
        <v>0.19061800454438993</v>
      </c>
    </row>
    <row r="214" spans="1:12" ht="15">
      <c r="A214" s="46" t="s">
        <v>117</v>
      </c>
      <c r="B214" s="47" t="s">
        <v>34</v>
      </c>
      <c r="C214" s="94">
        <v>13630.799019607844</v>
      </c>
      <c r="D214" s="94">
        <v>13398.962745098039</v>
      </c>
      <c r="E214" s="95">
        <v>13903.415000000001</v>
      </c>
      <c r="F214" s="95">
        <v>13666.941999999999</v>
      </c>
      <c r="G214" s="1087">
        <v>1.7302553855866352</v>
      </c>
      <c r="H214" s="96">
        <v>361.1</v>
      </c>
      <c r="I214" s="96">
        <v>1.7756482525366435</v>
      </c>
      <c r="J214" s="104">
        <v>-52.5</v>
      </c>
      <c r="K214" s="104">
        <v>0.31483015741507869</v>
      </c>
      <c r="L214" s="1093">
        <v>-0.39150923866473764</v>
      </c>
    </row>
    <row r="215" spans="1:12" ht="14.25">
      <c r="A215" s="44" t="s">
        <v>117</v>
      </c>
      <c r="B215" s="48" t="s">
        <v>28</v>
      </c>
      <c r="C215" s="105">
        <v>12932.895853110556</v>
      </c>
      <c r="D215" s="105">
        <v>12826.238232111476</v>
      </c>
      <c r="E215" s="106">
        <v>13191.553770172768</v>
      </c>
      <c r="F215" s="106">
        <v>13082.762996753707</v>
      </c>
      <c r="G215" s="1094">
        <v>0.83155808483311999</v>
      </c>
      <c r="H215" s="107">
        <v>295.05332031249998</v>
      </c>
      <c r="I215" s="107">
        <v>-1.9294319665983959</v>
      </c>
      <c r="J215" s="108">
        <v>8.7048832271762198</v>
      </c>
      <c r="K215" s="108">
        <v>8.4838442419221209</v>
      </c>
      <c r="L215" s="1095">
        <v>0.16669785308228313</v>
      </c>
    </row>
    <row r="216" spans="1:12" ht="15">
      <c r="A216" s="46" t="s">
        <v>117</v>
      </c>
      <c r="B216" s="47" t="s">
        <v>29</v>
      </c>
      <c r="C216" s="94">
        <v>12894.060784313724</v>
      </c>
      <c r="D216" s="94">
        <v>12125.760784313725</v>
      </c>
      <c r="E216" s="95">
        <v>13151.941999999999</v>
      </c>
      <c r="F216" s="95">
        <v>12368.276</v>
      </c>
      <c r="G216" s="1087">
        <v>6.3360972863154039</v>
      </c>
      <c r="H216" s="96">
        <v>270.89999999999998</v>
      </c>
      <c r="I216" s="96">
        <v>7.2022160664819905</v>
      </c>
      <c r="J216" s="104">
        <v>53.846153846153847</v>
      </c>
      <c r="K216" s="104">
        <v>1.3256006628003314</v>
      </c>
      <c r="L216" s="1093">
        <v>0.40735944789657008</v>
      </c>
    </row>
    <row r="217" spans="1:12" ht="15">
      <c r="A217" s="46" t="s">
        <v>117</v>
      </c>
      <c r="B217" s="47" t="s">
        <v>30</v>
      </c>
      <c r="C217" s="94">
        <v>12965.692156862744</v>
      </c>
      <c r="D217" s="94">
        <v>13069.346078431372</v>
      </c>
      <c r="E217" s="95">
        <v>13225.005999999999</v>
      </c>
      <c r="F217" s="95">
        <v>13330.733</v>
      </c>
      <c r="G217" s="1087">
        <v>-0.79310717572695189</v>
      </c>
      <c r="H217" s="96">
        <v>292.89999999999998</v>
      </c>
      <c r="I217" s="96">
        <v>0.93039283252928628</v>
      </c>
      <c r="J217" s="104">
        <v>23.293172690763054</v>
      </c>
      <c r="K217" s="104">
        <v>5.0869925434962715</v>
      </c>
      <c r="L217" s="1093">
        <v>0.69002980289941451</v>
      </c>
    </row>
    <row r="218" spans="1:12" ht="15">
      <c r="A218" s="46" t="s">
        <v>117</v>
      </c>
      <c r="B218" s="47" t="s">
        <v>35</v>
      </c>
      <c r="C218" s="94">
        <v>12879.514705882353</v>
      </c>
      <c r="D218" s="94">
        <v>12677.769607843138</v>
      </c>
      <c r="E218" s="95">
        <v>13137.105</v>
      </c>
      <c r="F218" s="95">
        <v>12931.325000000001</v>
      </c>
      <c r="G218" s="1087">
        <v>1.5913295814620607</v>
      </c>
      <c r="H218" s="96">
        <v>315.8</v>
      </c>
      <c r="I218" s="96">
        <v>-4.6497584541062738</v>
      </c>
      <c r="J218" s="104">
        <v>-26.47058823529412</v>
      </c>
      <c r="K218" s="104">
        <v>2.0712510356255178</v>
      </c>
      <c r="L218" s="1093">
        <v>-0.93069139771370191</v>
      </c>
    </row>
    <row r="219" spans="1:12" ht="14.25">
      <c r="A219" s="44" t="s">
        <v>117</v>
      </c>
      <c r="B219" s="48" t="s">
        <v>31</v>
      </c>
      <c r="C219" s="105">
        <v>11783.749239729459</v>
      </c>
      <c r="D219" s="105">
        <v>11785.262061925787</v>
      </c>
      <c r="E219" s="106">
        <v>12019.424224524049</v>
      </c>
      <c r="F219" s="106">
        <v>12020.967303164303</v>
      </c>
      <c r="G219" s="1094">
        <v>-1.2836559665608316E-2</v>
      </c>
      <c r="H219" s="107">
        <v>263.28484848484845</v>
      </c>
      <c r="I219" s="107">
        <v>-0.20227406125194972</v>
      </c>
      <c r="J219" s="108">
        <v>20</v>
      </c>
      <c r="K219" s="108">
        <v>13.123446561723281</v>
      </c>
      <c r="L219" s="1095">
        <v>1.4688465264063115</v>
      </c>
    </row>
    <row r="220" spans="1:12" ht="15">
      <c r="A220" s="46" t="s">
        <v>117</v>
      </c>
      <c r="B220" s="47" t="s">
        <v>32</v>
      </c>
      <c r="C220" s="94">
        <v>11530.461764705882</v>
      </c>
      <c r="D220" s="94">
        <v>11654.727450980392</v>
      </c>
      <c r="E220" s="95">
        <v>11761.071</v>
      </c>
      <c r="F220" s="95">
        <v>11887.822</v>
      </c>
      <c r="G220" s="1087">
        <v>-1.0662255878326594</v>
      </c>
      <c r="H220" s="96">
        <v>242.8</v>
      </c>
      <c r="I220" s="96">
        <v>2.2746419545071634</v>
      </c>
      <c r="J220" s="104">
        <v>62.732919254658384</v>
      </c>
      <c r="K220" s="104">
        <v>4.3413421706710853</v>
      </c>
      <c r="L220" s="1093">
        <v>1.4983261014498241</v>
      </c>
    </row>
    <row r="221" spans="1:12" ht="15">
      <c r="A221" s="46" t="s">
        <v>117</v>
      </c>
      <c r="B221" s="47" t="s">
        <v>33</v>
      </c>
      <c r="C221" s="94">
        <v>11884.060784313726</v>
      </c>
      <c r="D221" s="94">
        <v>11866.771568627451</v>
      </c>
      <c r="E221" s="95">
        <v>12121.742</v>
      </c>
      <c r="F221" s="95">
        <v>12104.107</v>
      </c>
      <c r="G221" s="1087">
        <v>0.14569434985992952</v>
      </c>
      <c r="H221" s="96">
        <v>270.39999999999998</v>
      </c>
      <c r="I221" s="96">
        <v>3.522205206738128</v>
      </c>
      <c r="J221" s="96">
        <v>18.055555555555554</v>
      </c>
      <c r="K221" s="96">
        <v>7.042253521126761</v>
      </c>
      <c r="L221" s="1088">
        <v>0.68519895640841444</v>
      </c>
    </row>
    <row r="222" spans="1:12" ht="15.75" thickBot="1">
      <c r="A222" s="56" t="s">
        <v>117</v>
      </c>
      <c r="B222" s="57" t="s">
        <v>36</v>
      </c>
      <c r="C222" s="97">
        <v>11936.678431372549</v>
      </c>
      <c r="D222" s="97">
        <v>11721.347058823529</v>
      </c>
      <c r="E222" s="98">
        <v>12175.412</v>
      </c>
      <c r="F222" s="98">
        <v>11955.773999999999</v>
      </c>
      <c r="G222" s="1089">
        <v>1.8370872517329353</v>
      </c>
      <c r="H222" s="99">
        <v>285.60000000000002</v>
      </c>
      <c r="I222" s="99">
        <v>-5.1792828685258856</v>
      </c>
      <c r="J222" s="99">
        <v>-24.46043165467626</v>
      </c>
      <c r="K222" s="99">
        <v>1.7398508699254349</v>
      </c>
      <c r="L222" s="1090">
        <v>-0.71467853145192706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12"/>
    </row>
    <row r="225" spans="1:12" ht="13.5" thickBot="1">
      <c r="G225" s="80"/>
      <c r="H225" s="80"/>
      <c r="I225" s="80"/>
      <c r="J225" s="80"/>
      <c r="K225" s="80"/>
      <c r="L225" s="1103"/>
    </row>
    <row r="226" spans="1:12" ht="21" thickBot="1">
      <c r="A226" s="1050" t="s">
        <v>329</v>
      </c>
      <c r="B226" s="1040"/>
      <c r="C226" s="1040"/>
      <c r="D226" s="1040"/>
      <c r="E226" s="1040"/>
      <c r="F226" s="1040"/>
      <c r="G226" s="1041"/>
      <c r="H226" s="1041"/>
      <c r="I226" s="1041"/>
      <c r="J226" s="1041"/>
      <c r="K226" s="1041"/>
      <c r="L226" s="1104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42"/>
      <c r="H227" s="1191" t="s">
        <v>10</v>
      </c>
      <c r="I227" s="1192"/>
      <c r="J227" s="1074" t="s">
        <v>11</v>
      </c>
      <c r="K227" s="1043" t="s">
        <v>12</v>
      </c>
      <c r="L227" s="1044"/>
    </row>
    <row r="228" spans="1:12" ht="15.75" customHeight="1">
      <c r="A228" s="29" t="s">
        <v>13</v>
      </c>
      <c r="B228" s="30" t="s">
        <v>14</v>
      </c>
      <c r="C228" s="1045" t="s">
        <v>40</v>
      </c>
      <c r="D228" s="1045" t="s">
        <v>40</v>
      </c>
      <c r="E228" s="1046" t="s">
        <v>41</v>
      </c>
      <c r="F228" s="1047"/>
      <c r="G228" s="1075"/>
      <c r="H228" s="1189" t="s">
        <v>15</v>
      </c>
      <c r="I228" s="1190"/>
      <c r="J228" s="1076" t="s">
        <v>16</v>
      </c>
      <c r="K228" s="1048" t="s">
        <v>17</v>
      </c>
      <c r="L228" s="1049"/>
    </row>
    <row r="229" spans="1:12" ht="26.25" thickBot="1">
      <c r="A229" s="31" t="s">
        <v>18</v>
      </c>
      <c r="B229" s="32" t="s">
        <v>19</v>
      </c>
      <c r="C229" s="953" t="s">
        <v>368</v>
      </c>
      <c r="D229" s="1150" t="s">
        <v>364</v>
      </c>
      <c r="E229" s="1035" t="s">
        <v>368</v>
      </c>
      <c r="F229" s="1036" t="s">
        <v>364</v>
      </c>
      <c r="G229" s="1073" t="s">
        <v>20</v>
      </c>
      <c r="H229" s="81" t="s">
        <v>368</v>
      </c>
      <c r="I229" s="967" t="s">
        <v>20</v>
      </c>
      <c r="J229" s="1077" t="s">
        <v>20</v>
      </c>
      <c r="K229" s="1037" t="s">
        <v>368</v>
      </c>
      <c r="L229" s="1078" t="s">
        <v>21</v>
      </c>
    </row>
    <row r="230" spans="1:12" ht="15" thickBot="1">
      <c r="A230" s="33" t="s">
        <v>22</v>
      </c>
      <c r="B230" s="34" t="s">
        <v>23</v>
      </c>
      <c r="C230" s="82">
        <v>9938.9887700326562</v>
      </c>
      <c r="D230" s="82">
        <v>10226.872371460624</v>
      </c>
      <c r="E230" s="83">
        <v>10137.76854543331</v>
      </c>
      <c r="F230" s="695">
        <v>10429.943837803539</v>
      </c>
      <c r="G230" s="1079">
        <v>-2.8013122305724654</v>
      </c>
      <c r="H230" s="84">
        <v>296.95710982658954</v>
      </c>
      <c r="I230" s="84">
        <v>-2.8338033550751285</v>
      </c>
      <c r="J230" s="85">
        <v>-9.3291404612159337</v>
      </c>
      <c r="K230" s="84">
        <v>100</v>
      </c>
      <c r="L230" s="1080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81"/>
      <c r="H231" s="85"/>
      <c r="I231" s="85"/>
      <c r="J231" s="85"/>
      <c r="K231" s="85"/>
      <c r="L231" s="1082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83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84" t="s">
        <v>100</v>
      </c>
    </row>
    <row r="233" spans="1:12" ht="15">
      <c r="A233" s="46" t="s">
        <v>109</v>
      </c>
      <c r="B233" s="90" t="s">
        <v>23</v>
      </c>
      <c r="C233" s="91">
        <v>10799.199592888002</v>
      </c>
      <c r="D233" s="91">
        <v>10759.804724599888</v>
      </c>
      <c r="E233" s="92">
        <v>11015.183584745762</v>
      </c>
      <c r="F233" s="92">
        <v>10975.000819091885</v>
      </c>
      <c r="G233" s="1085">
        <v>0.36612995585363445</v>
      </c>
      <c r="H233" s="93">
        <v>373.28877551020406</v>
      </c>
      <c r="I233" s="93">
        <v>0.76207153347552292</v>
      </c>
      <c r="J233" s="93">
        <v>-35.099337748344375</v>
      </c>
      <c r="K233" s="93">
        <v>11.329479768786127</v>
      </c>
      <c r="L233" s="1086">
        <v>-4.4986124744004563</v>
      </c>
    </row>
    <row r="234" spans="1:12" ht="15">
      <c r="A234" s="39" t="s">
        <v>110</v>
      </c>
      <c r="B234" s="40" t="s">
        <v>23</v>
      </c>
      <c r="C234" s="94">
        <v>10750.587804107423</v>
      </c>
      <c r="D234" s="94">
        <v>10684.855201007778</v>
      </c>
      <c r="E234" s="95">
        <v>10965.599560189572</v>
      </c>
      <c r="F234" s="95">
        <v>10898.552305027933</v>
      </c>
      <c r="G234" s="1087">
        <v>0.61519414033281261</v>
      </c>
      <c r="H234" s="96">
        <v>439.58750000000003</v>
      </c>
      <c r="I234" s="96">
        <v>4.7759504230723584</v>
      </c>
      <c r="J234" s="96">
        <v>-25</v>
      </c>
      <c r="K234" s="96">
        <v>5.5491329479768785</v>
      </c>
      <c r="L234" s="1088">
        <v>-1.1594624398637929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87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88" t="s">
        <v>100</v>
      </c>
    </row>
    <row r="236" spans="1:12" ht="15">
      <c r="A236" s="39" t="s">
        <v>98</v>
      </c>
      <c r="B236" s="40" t="s">
        <v>23</v>
      </c>
      <c r="C236" s="94">
        <v>9348.0219367707814</v>
      </c>
      <c r="D236" s="94">
        <v>9604.1206266273875</v>
      </c>
      <c r="E236" s="95">
        <v>9534.9823755061971</v>
      </c>
      <c r="F236" s="95">
        <v>9796.2030391599346</v>
      </c>
      <c r="G236" s="1087">
        <v>-2.6665501175253135</v>
      </c>
      <c r="H236" s="96">
        <v>275.77343485617592</v>
      </c>
      <c r="I236" s="96">
        <v>-1.6291415458622369</v>
      </c>
      <c r="J236" s="96">
        <v>7.0652173913043477</v>
      </c>
      <c r="K236" s="96">
        <v>68.32369942196533</v>
      </c>
      <c r="L236" s="1088">
        <v>10.462064201839546</v>
      </c>
    </row>
    <row r="237" spans="1:12" ht="15.75" thickBot="1">
      <c r="A237" s="41" t="s">
        <v>112</v>
      </c>
      <c r="B237" s="42" t="s">
        <v>23</v>
      </c>
      <c r="C237" s="97">
        <v>11257.34575804355</v>
      </c>
      <c r="D237" s="97">
        <v>11209.697180462475</v>
      </c>
      <c r="E237" s="98">
        <v>11482.49267320442</v>
      </c>
      <c r="F237" s="98">
        <v>11448.062381155127</v>
      </c>
      <c r="G237" s="1089">
        <v>0.30075213519075567</v>
      </c>
      <c r="H237" s="99">
        <v>282.83828124999997</v>
      </c>
      <c r="I237" s="99">
        <v>-2.0900510669236207</v>
      </c>
      <c r="J237" s="99">
        <v>-31.550802139037433</v>
      </c>
      <c r="K237" s="99">
        <v>14.797687861271678</v>
      </c>
      <c r="L237" s="1090">
        <v>-4.8039892875752823</v>
      </c>
    </row>
    <row r="238" spans="1:12" ht="15" thickBot="1">
      <c r="A238" s="35"/>
      <c r="B238" s="43"/>
      <c r="C238" s="86"/>
      <c r="D238" s="86"/>
      <c r="E238" s="86"/>
      <c r="F238" s="86"/>
      <c r="G238" s="1081"/>
      <c r="H238" s="85"/>
      <c r="I238" s="85"/>
      <c r="J238" s="85"/>
      <c r="K238" s="85"/>
      <c r="L238" s="1082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91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92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87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93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87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93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94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95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87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93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87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93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94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95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87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93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96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93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81"/>
      <c r="H248" s="85"/>
      <c r="I248" s="85"/>
      <c r="J248" s="85"/>
      <c r="K248" s="85"/>
      <c r="L248" s="1082"/>
    </row>
    <row r="249" spans="1:12" ht="14.25">
      <c r="A249" s="44" t="s">
        <v>114</v>
      </c>
      <c r="B249" s="45" t="s">
        <v>25</v>
      </c>
      <c r="C249" s="100">
        <v>11328.307843137254</v>
      </c>
      <c r="D249" s="100">
        <v>11870.095766854689</v>
      </c>
      <c r="E249" s="101">
        <v>11554.874</v>
      </c>
      <c r="F249" s="101">
        <v>12107.497682191783</v>
      </c>
      <c r="G249" s="1091">
        <v>-4.564309626130302</v>
      </c>
      <c r="H249" s="102">
        <v>436.7</v>
      </c>
      <c r="I249" s="102">
        <v>-4.2849315068493175</v>
      </c>
      <c r="J249" s="103">
        <v>-81.25</v>
      </c>
      <c r="K249" s="103">
        <v>0.34682080924855491</v>
      </c>
      <c r="L249" s="1092">
        <v>-1.3303280377116129</v>
      </c>
    </row>
    <row r="250" spans="1:12" ht="15">
      <c r="A250" s="46" t="s">
        <v>114</v>
      </c>
      <c r="B250" s="47" t="s">
        <v>26</v>
      </c>
      <c r="C250" s="94" t="s">
        <v>257</v>
      </c>
      <c r="D250" s="94">
        <v>11722.226470588235</v>
      </c>
      <c r="E250" s="95" t="s">
        <v>257</v>
      </c>
      <c r="F250" s="95">
        <v>11956.671</v>
      </c>
      <c r="G250" s="1087" t="s">
        <v>100</v>
      </c>
      <c r="H250" s="96" t="s">
        <v>257</v>
      </c>
      <c r="I250" s="96" t="s">
        <v>100</v>
      </c>
      <c r="J250" s="104" t="s">
        <v>100</v>
      </c>
      <c r="K250" s="104" t="s">
        <v>257</v>
      </c>
      <c r="L250" s="1093" t="s">
        <v>100</v>
      </c>
    </row>
    <row r="251" spans="1:12" ht="15">
      <c r="A251" s="46" t="s">
        <v>114</v>
      </c>
      <c r="B251" s="47" t="s">
        <v>27</v>
      </c>
      <c r="C251" s="94" t="s">
        <v>100</v>
      </c>
      <c r="D251" s="94" t="s">
        <v>257</v>
      </c>
      <c r="E251" s="95" t="s">
        <v>100</v>
      </c>
      <c r="F251" s="95" t="s">
        <v>257</v>
      </c>
      <c r="G251" s="1087" t="s">
        <v>100</v>
      </c>
      <c r="H251" s="96" t="s">
        <v>100</v>
      </c>
      <c r="I251" s="96" t="s">
        <v>100</v>
      </c>
      <c r="J251" s="104" t="s">
        <v>100</v>
      </c>
      <c r="K251" s="104" t="s">
        <v>100</v>
      </c>
      <c r="L251" s="1093" t="s">
        <v>100</v>
      </c>
    </row>
    <row r="252" spans="1:12" ht="14.25">
      <c r="A252" s="44" t="s">
        <v>114</v>
      </c>
      <c r="B252" s="48" t="s">
        <v>28</v>
      </c>
      <c r="C252" s="105">
        <v>11053.221157051777</v>
      </c>
      <c r="D252" s="105">
        <v>10922.521699421572</v>
      </c>
      <c r="E252" s="106">
        <v>11274.285580192813</v>
      </c>
      <c r="F252" s="106">
        <v>11140.972133410003</v>
      </c>
      <c r="G252" s="1094">
        <v>1.1966051542578018</v>
      </c>
      <c r="H252" s="107">
        <v>407.5</v>
      </c>
      <c r="I252" s="107">
        <v>7.788735229004347</v>
      </c>
      <c r="J252" s="108">
        <v>-39.130434782608695</v>
      </c>
      <c r="K252" s="108">
        <v>3.2369942196531789</v>
      </c>
      <c r="L252" s="1095">
        <v>-1.5848087153573034</v>
      </c>
    </row>
    <row r="253" spans="1:12" ht="15">
      <c r="A253" s="46" t="s">
        <v>114</v>
      </c>
      <c r="B253" s="47" t="s">
        <v>29</v>
      </c>
      <c r="C253" s="94">
        <v>11197.142156862745</v>
      </c>
      <c r="D253" s="94">
        <v>10802.263725490195</v>
      </c>
      <c r="E253" s="95">
        <v>11421.084999999999</v>
      </c>
      <c r="F253" s="95">
        <v>11018.308999999999</v>
      </c>
      <c r="G253" s="1087">
        <v>3.6555155605093295</v>
      </c>
      <c r="H253" s="96">
        <v>396.4</v>
      </c>
      <c r="I253" s="96">
        <v>6.6164604626142998</v>
      </c>
      <c r="J253" s="104">
        <v>-64.102564102564102</v>
      </c>
      <c r="K253" s="104">
        <v>1.6184971098265895</v>
      </c>
      <c r="L253" s="1093">
        <v>-2.4695532046388191</v>
      </c>
    </row>
    <row r="254" spans="1:12" ht="15">
      <c r="A254" s="46" t="s">
        <v>114</v>
      </c>
      <c r="B254" s="47" t="s">
        <v>30</v>
      </c>
      <c r="C254" s="94">
        <v>10916.913725490196</v>
      </c>
      <c r="D254" s="94">
        <v>11525.892156862745</v>
      </c>
      <c r="E254" s="95">
        <v>11135.252</v>
      </c>
      <c r="F254" s="95">
        <v>11756.41</v>
      </c>
      <c r="G254" s="1087">
        <v>-5.2835687084747764</v>
      </c>
      <c r="H254" s="96">
        <v>418.6</v>
      </c>
      <c r="I254" s="96">
        <v>1.3804795349963781</v>
      </c>
      <c r="J254" s="104">
        <v>100</v>
      </c>
      <c r="K254" s="104">
        <v>1.6184971098265895</v>
      </c>
      <c r="L254" s="1093">
        <v>0.88474448928151606</v>
      </c>
    </row>
    <row r="255" spans="1:12" ht="14.25">
      <c r="A255" s="44" t="s">
        <v>114</v>
      </c>
      <c r="B255" s="48" t="s">
        <v>31</v>
      </c>
      <c r="C255" s="105">
        <v>10648.674955212597</v>
      </c>
      <c r="D255" s="105">
        <v>10409.891994980393</v>
      </c>
      <c r="E255" s="106">
        <v>10861.648454316848</v>
      </c>
      <c r="F255" s="106">
        <v>10618.089834880002</v>
      </c>
      <c r="G255" s="1094">
        <v>2.2938082388111445</v>
      </c>
      <c r="H255" s="107">
        <v>356.15223880597011</v>
      </c>
      <c r="I255" s="107">
        <v>1.4328067819036947</v>
      </c>
      <c r="J255" s="108">
        <v>-24.719101123595504</v>
      </c>
      <c r="K255" s="108">
        <v>7.7456647398843934</v>
      </c>
      <c r="L255" s="1095">
        <v>-1.5834757213315402</v>
      </c>
    </row>
    <row r="256" spans="1:12" ht="15">
      <c r="A256" s="46" t="s">
        <v>114</v>
      </c>
      <c r="B256" s="47" t="s">
        <v>32</v>
      </c>
      <c r="C256" s="94">
        <v>10629.130392156861</v>
      </c>
      <c r="D256" s="94">
        <v>10349.242156862745</v>
      </c>
      <c r="E256" s="95">
        <v>10841.713</v>
      </c>
      <c r="F256" s="95">
        <v>10556.227000000001</v>
      </c>
      <c r="G256" s="1087">
        <v>2.7044321801719393</v>
      </c>
      <c r="H256" s="96">
        <v>344.2</v>
      </c>
      <c r="I256" s="96">
        <v>1.3246982631733883</v>
      </c>
      <c r="J256" s="104">
        <v>-24.285714285714285</v>
      </c>
      <c r="K256" s="104">
        <v>6.1271676300578033</v>
      </c>
      <c r="L256" s="1093">
        <v>-1.2103585753929309</v>
      </c>
    </row>
    <row r="257" spans="1:12" ht="15.75" thickBot="1">
      <c r="A257" s="49" t="s">
        <v>114</v>
      </c>
      <c r="B257" s="50" t="s">
        <v>33</v>
      </c>
      <c r="C257" s="109" t="s">
        <v>257</v>
      </c>
      <c r="D257" s="109">
        <v>10602.964705882352</v>
      </c>
      <c r="E257" s="110" t="s">
        <v>257</v>
      </c>
      <c r="F257" s="110">
        <v>10815.023999999999</v>
      </c>
      <c r="G257" s="1096" t="s">
        <v>100</v>
      </c>
      <c r="H257" s="104" t="s">
        <v>257</v>
      </c>
      <c r="I257" s="104" t="s">
        <v>100</v>
      </c>
      <c r="J257" s="104" t="s">
        <v>100</v>
      </c>
      <c r="K257" s="104" t="s">
        <v>257</v>
      </c>
      <c r="L257" s="1093" t="s">
        <v>100</v>
      </c>
    </row>
    <row r="258" spans="1:12" ht="15.75" thickBot="1">
      <c r="A258" s="51"/>
      <c r="B258" s="52"/>
      <c r="C258" s="111"/>
      <c r="D258" s="111"/>
      <c r="E258" s="111"/>
      <c r="F258" s="111"/>
      <c r="G258" s="1097"/>
      <c r="H258" s="112"/>
      <c r="I258" s="112"/>
      <c r="J258" s="112"/>
      <c r="K258" s="112"/>
      <c r="L258" s="1098"/>
    </row>
    <row r="259" spans="1:12" ht="15">
      <c r="A259" s="46" t="s">
        <v>115</v>
      </c>
      <c r="B259" s="53" t="s">
        <v>30</v>
      </c>
      <c r="C259" s="113">
        <v>10903.289215686274</v>
      </c>
      <c r="D259" s="113">
        <v>10817.859803921569</v>
      </c>
      <c r="E259" s="114">
        <v>11121.355</v>
      </c>
      <c r="F259" s="114">
        <v>11034.217000000001</v>
      </c>
      <c r="G259" s="1099">
        <v>0.78970714460300184</v>
      </c>
      <c r="H259" s="115">
        <v>491</v>
      </c>
      <c r="I259" s="115">
        <v>12.951460777547737</v>
      </c>
      <c r="J259" s="115">
        <v>-34.375</v>
      </c>
      <c r="K259" s="115">
        <v>2.4277456647398843</v>
      </c>
      <c r="L259" s="1100">
        <v>-0.92655202918045143</v>
      </c>
    </row>
    <row r="260" spans="1:12" ht="15.75" thickBot="1">
      <c r="A260" s="49" t="s">
        <v>115</v>
      </c>
      <c r="B260" s="50" t="s">
        <v>33</v>
      </c>
      <c r="C260" s="109">
        <v>10604.679411764704</v>
      </c>
      <c r="D260" s="109">
        <v>10541.880392156863</v>
      </c>
      <c r="E260" s="110">
        <v>10816.772999999999</v>
      </c>
      <c r="F260" s="110">
        <v>10752.718000000001</v>
      </c>
      <c r="G260" s="1096">
        <v>0.59570984750086875</v>
      </c>
      <c r="H260" s="104">
        <v>399.6</v>
      </c>
      <c r="I260" s="104">
        <v>-1.1869436201780303</v>
      </c>
      <c r="J260" s="104">
        <v>-15.625</v>
      </c>
      <c r="K260" s="104">
        <v>3.1213872832369942</v>
      </c>
      <c r="L260" s="1093">
        <v>-0.23291041068334151</v>
      </c>
    </row>
    <row r="261" spans="1:12" ht="15.75" thickBot="1">
      <c r="A261" s="51"/>
      <c r="B261" s="52"/>
      <c r="C261" s="111"/>
      <c r="D261" s="111"/>
      <c r="E261" s="111"/>
      <c r="F261" s="111"/>
      <c r="G261" s="1097"/>
      <c r="H261" s="112"/>
      <c r="I261" s="112"/>
      <c r="J261" s="112"/>
      <c r="K261" s="112"/>
      <c r="L261" s="1098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91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92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87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93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87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93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87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93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94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95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87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93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87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93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94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95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87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93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96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93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97"/>
      <c r="H272" s="112"/>
      <c r="I272" s="112"/>
      <c r="J272" s="112"/>
      <c r="K272" s="112"/>
      <c r="L272" s="1098"/>
    </row>
    <row r="273" spans="1:12" ht="14.25">
      <c r="A273" s="44" t="s">
        <v>24</v>
      </c>
      <c r="B273" s="45" t="s">
        <v>28</v>
      </c>
      <c r="C273" s="100">
        <v>10308.972323085613</v>
      </c>
      <c r="D273" s="100">
        <v>10106.176581914817</v>
      </c>
      <c r="E273" s="101">
        <v>10515.151769547325</v>
      </c>
      <c r="F273" s="101">
        <v>10308.300113553114</v>
      </c>
      <c r="G273" s="1091">
        <v>2.0066514722659958</v>
      </c>
      <c r="H273" s="102">
        <v>331.36818181818182</v>
      </c>
      <c r="I273" s="102">
        <v>-2.8951780702401959</v>
      </c>
      <c r="J273" s="103">
        <v>-54.166666666666664</v>
      </c>
      <c r="K273" s="103">
        <v>2.5433526011560694</v>
      </c>
      <c r="L273" s="1092">
        <v>-2.4880939397244344</v>
      </c>
    </row>
    <row r="274" spans="1:12" ht="15">
      <c r="A274" s="46" t="s">
        <v>24</v>
      </c>
      <c r="B274" s="47" t="s">
        <v>29</v>
      </c>
      <c r="C274" s="94">
        <v>10243.955882352941</v>
      </c>
      <c r="D274" s="94">
        <v>10202.100980392157</v>
      </c>
      <c r="E274" s="95">
        <v>10448.834999999999</v>
      </c>
      <c r="F274" s="95">
        <v>10406.143</v>
      </c>
      <c r="G274" s="1087">
        <v>0.41025767183863515</v>
      </c>
      <c r="H274" s="96">
        <v>304.3</v>
      </c>
      <c r="I274" s="96">
        <v>-1.4572538860103628</v>
      </c>
      <c r="J274" s="104">
        <v>-58.82352941176471</v>
      </c>
      <c r="K274" s="104">
        <v>0.80924855491329473</v>
      </c>
      <c r="L274" s="1093">
        <v>-0.97272209498188322</v>
      </c>
    </row>
    <row r="275" spans="1:12" ht="15">
      <c r="A275" s="46" t="s">
        <v>24</v>
      </c>
      <c r="B275" s="47" t="s">
        <v>30</v>
      </c>
      <c r="C275" s="94">
        <v>10716.377450980392</v>
      </c>
      <c r="D275" s="94">
        <v>10060.11862745098</v>
      </c>
      <c r="E275" s="95">
        <v>10930.705</v>
      </c>
      <c r="F275" s="95">
        <v>10261.321</v>
      </c>
      <c r="G275" s="1087">
        <v>6.5233706264524809</v>
      </c>
      <c r="H275" s="96">
        <v>346</v>
      </c>
      <c r="I275" s="96">
        <v>-5.3351573187414498</v>
      </c>
      <c r="J275" s="104">
        <v>-75</v>
      </c>
      <c r="K275" s="104">
        <v>0.57803468208092479</v>
      </c>
      <c r="L275" s="1093">
        <v>-1.518401376619285</v>
      </c>
    </row>
    <row r="276" spans="1:12" ht="15">
      <c r="A276" s="46" t="s">
        <v>24</v>
      </c>
      <c r="B276" s="47" t="s">
        <v>35</v>
      </c>
      <c r="C276" s="94" t="s">
        <v>257</v>
      </c>
      <c r="D276" s="94" t="s">
        <v>257</v>
      </c>
      <c r="E276" s="95" t="s">
        <v>257</v>
      </c>
      <c r="F276" s="95" t="s">
        <v>257</v>
      </c>
      <c r="G276" s="1087" t="s">
        <v>100</v>
      </c>
      <c r="H276" s="96" t="s">
        <v>257</v>
      </c>
      <c r="I276" s="96" t="s">
        <v>100</v>
      </c>
      <c r="J276" s="104" t="s">
        <v>100</v>
      </c>
      <c r="K276" s="104" t="s">
        <v>257</v>
      </c>
      <c r="L276" s="1093" t="s">
        <v>100</v>
      </c>
    </row>
    <row r="277" spans="1:12" ht="14.25">
      <c r="A277" s="44" t="s">
        <v>24</v>
      </c>
      <c r="B277" s="48" t="s">
        <v>31</v>
      </c>
      <c r="C277" s="105">
        <v>10237.354599852553</v>
      </c>
      <c r="D277" s="105">
        <v>10298.334180191147</v>
      </c>
      <c r="E277" s="106">
        <v>10442.101691849604</v>
      </c>
      <c r="F277" s="106">
        <v>10504.30086379497</v>
      </c>
      <c r="G277" s="1094">
        <v>-0.59213052588532011</v>
      </c>
      <c r="H277" s="107">
        <v>319.53582089552236</v>
      </c>
      <c r="I277" s="107">
        <v>7.2672968668866993</v>
      </c>
      <c r="J277" s="108">
        <v>-3.9426523297491038</v>
      </c>
      <c r="K277" s="108">
        <v>30.982658959537574</v>
      </c>
      <c r="L277" s="1095">
        <v>1.7373759406696507</v>
      </c>
    </row>
    <row r="278" spans="1:12" ht="15">
      <c r="A278" s="46" t="s">
        <v>24</v>
      </c>
      <c r="B278" s="47" t="s">
        <v>32</v>
      </c>
      <c r="C278" s="94">
        <v>10260.839215686276</v>
      </c>
      <c r="D278" s="94">
        <v>10557.163725490196</v>
      </c>
      <c r="E278" s="95">
        <v>10466.056</v>
      </c>
      <c r="F278" s="95">
        <v>10768.307000000001</v>
      </c>
      <c r="G278" s="1087">
        <v>-2.8068571967719733</v>
      </c>
      <c r="H278" s="96">
        <v>294.39999999999998</v>
      </c>
      <c r="I278" s="96">
        <v>4.4341965235899252</v>
      </c>
      <c r="J278" s="104">
        <v>-46.835443037974684</v>
      </c>
      <c r="K278" s="104">
        <v>9.7109826589595372</v>
      </c>
      <c r="L278" s="1093">
        <v>-6.8508622047721204</v>
      </c>
    </row>
    <row r="279" spans="1:12" ht="15">
      <c r="A279" s="46" t="s">
        <v>24</v>
      </c>
      <c r="B279" s="47" t="s">
        <v>33</v>
      </c>
      <c r="C279" s="94">
        <v>10034.187254901959</v>
      </c>
      <c r="D279" s="94">
        <v>9973.9323529411758</v>
      </c>
      <c r="E279" s="95">
        <v>10234.870999999999</v>
      </c>
      <c r="F279" s="95">
        <v>10173.411</v>
      </c>
      <c r="G279" s="1087">
        <v>0.604123828281381</v>
      </c>
      <c r="H279" s="96">
        <v>323.8</v>
      </c>
      <c r="I279" s="96">
        <v>1.3141426783479313</v>
      </c>
      <c r="J279" s="104">
        <v>23.232323232323232</v>
      </c>
      <c r="K279" s="104">
        <v>14.104046242774567</v>
      </c>
      <c r="L279" s="1093">
        <v>3.7266877522085284</v>
      </c>
    </row>
    <row r="280" spans="1:12" ht="15">
      <c r="A280" s="46" t="s">
        <v>24</v>
      </c>
      <c r="B280" s="47" t="s">
        <v>36</v>
      </c>
      <c r="C280" s="94">
        <v>10585.315686274511</v>
      </c>
      <c r="D280" s="94">
        <v>10115.910784313724</v>
      </c>
      <c r="E280" s="95">
        <v>10797.022000000001</v>
      </c>
      <c r="F280" s="95">
        <v>10318.228999999999</v>
      </c>
      <c r="G280" s="1087">
        <v>4.6402633630248129</v>
      </c>
      <c r="H280" s="96">
        <v>345.2</v>
      </c>
      <c r="I280" s="96">
        <v>9.5873015873015834</v>
      </c>
      <c r="J280" s="104">
        <v>181.81818181818181</v>
      </c>
      <c r="K280" s="104">
        <v>7.1676300578034686</v>
      </c>
      <c r="L280" s="1093">
        <v>4.8615503932332382</v>
      </c>
    </row>
    <row r="281" spans="1:12" ht="14.25">
      <c r="A281" s="44" t="s">
        <v>24</v>
      </c>
      <c r="B281" s="48" t="s">
        <v>37</v>
      </c>
      <c r="C281" s="105">
        <v>8160.7588734937226</v>
      </c>
      <c r="D281" s="105">
        <v>8411.21861822543</v>
      </c>
      <c r="E281" s="106">
        <v>8323.9740509635976</v>
      </c>
      <c r="F281" s="106">
        <v>8579.4429905899378</v>
      </c>
      <c r="G281" s="1094">
        <v>-2.9776867788100274</v>
      </c>
      <c r="H281" s="107">
        <v>232.7455149501661</v>
      </c>
      <c r="I281" s="107">
        <v>-5.2296233745873968</v>
      </c>
      <c r="J281" s="108">
        <v>33.777777777777779</v>
      </c>
      <c r="K281" s="108">
        <v>34.797687861271676</v>
      </c>
      <c r="L281" s="1095">
        <v>11.212782200894317</v>
      </c>
    </row>
    <row r="282" spans="1:12" ht="15">
      <c r="A282" s="46" t="s">
        <v>24</v>
      </c>
      <c r="B282" s="47" t="s">
        <v>102</v>
      </c>
      <c r="C282" s="116">
        <v>8022.5745098039215</v>
      </c>
      <c r="D282" s="116">
        <v>8191.5549019607843</v>
      </c>
      <c r="E282" s="117">
        <v>8183.0259999999998</v>
      </c>
      <c r="F282" s="117">
        <v>8355.3860000000004</v>
      </c>
      <c r="G282" s="1101">
        <v>-2.0628610096529423</v>
      </c>
      <c r="H282" s="118">
        <v>224.2</v>
      </c>
      <c r="I282" s="118">
        <v>0.40304523063142728</v>
      </c>
      <c r="J282" s="119">
        <v>61.486486486486491</v>
      </c>
      <c r="K282" s="119">
        <v>27.630057803468205</v>
      </c>
      <c r="L282" s="1102">
        <v>12.116430969086652</v>
      </c>
    </row>
    <row r="283" spans="1:12" ht="15">
      <c r="A283" s="46" t="s">
        <v>24</v>
      </c>
      <c r="B283" s="47" t="s">
        <v>38</v>
      </c>
      <c r="C283" s="94">
        <v>8523.144117647058</v>
      </c>
      <c r="D283" s="94">
        <v>8355.6098039215685</v>
      </c>
      <c r="E283" s="95">
        <v>8693.607</v>
      </c>
      <c r="F283" s="95">
        <v>8522.7219999999998</v>
      </c>
      <c r="G283" s="1087">
        <v>2.0050519071254493</v>
      </c>
      <c r="H283" s="96">
        <v>259.3</v>
      </c>
      <c r="I283" s="96">
        <v>-3.8204747774480756</v>
      </c>
      <c r="J283" s="104">
        <v>8</v>
      </c>
      <c r="K283" s="104">
        <v>6.2427745664739884</v>
      </c>
      <c r="L283" s="1093">
        <v>1.0016844197234649</v>
      </c>
    </row>
    <row r="284" spans="1:12" ht="15.75" thickBot="1">
      <c r="A284" s="46" t="s">
        <v>24</v>
      </c>
      <c r="B284" s="47" t="s">
        <v>39</v>
      </c>
      <c r="C284" s="94" t="s">
        <v>257</v>
      </c>
      <c r="D284" s="94" t="s">
        <v>257</v>
      </c>
      <c r="E284" s="95" t="s">
        <v>257</v>
      </c>
      <c r="F284" s="95" t="s">
        <v>257</v>
      </c>
      <c r="G284" s="1087" t="s">
        <v>100</v>
      </c>
      <c r="H284" s="96" t="s">
        <v>257</v>
      </c>
      <c r="I284" s="96" t="s">
        <v>100</v>
      </c>
      <c r="J284" s="104" t="s">
        <v>100</v>
      </c>
      <c r="K284" s="104" t="s">
        <v>100</v>
      </c>
      <c r="L284" s="1093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97"/>
      <c r="H285" s="112"/>
      <c r="I285" s="112"/>
      <c r="J285" s="112"/>
      <c r="K285" s="112"/>
      <c r="L285" s="1098"/>
    </row>
    <row r="286" spans="1:12" ht="14.25">
      <c r="A286" s="44" t="s">
        <v>117</v>
      </c>
      <c r="B286" s="48" t="s">
        <v>25</v>
      </c>
      <c r="C286" s="105">
        <v>11552.48961296937</v>
      </c>
      <c r="D286" s="105">
        <v>11812.818312985572</v>
      </c>
      <c r="E286" s="106">
        <v>11783.539405228757</v>
      </c>
      <c r="F286" s="106">
        <v>12049.074679245283</v>
      </c>
      <c r="G286" s="1094">
        <v>-2.2037814611101547</v>
      </c>
      <c r="H286" s="107">
        <v>306</v>
      </c>
      <c r="I286" s="107">
        <v>-6.1770324771810587</v>
      </c>
      <c r="J286" s="108">
        <v>-23.076923076923077</v>
      </c>
      <c r="K286" s="108">
        <v>1.1560693641618496</v>
      </c>
      <c r="L286" s="1095">
        <v>-0.20661407399328668</v>
      </c>
    </row>
    <row r="287" spans="1:12" ht="15">
      <c r="A287" s="46" t="s">
        <v>117</v>
      </c>
      <c r="B287" s="47" t="s">
        <v>26</v>
      </c>
      <c r="C287" s="94">
        <v>11143.77843137255</v>
      </c>
      <c r="D287" s="94" t="s">
        <v>257</v>
      </c>
      <c r="E287" s="95">
        <v>11366.654</v>
      </c>
      <c r="F287" s="95" t="s">
        <v>257</v>
      </c>
      <c r="G287" s="1087" t="s">
        <v>100</v>
      </c>
      <c r="H287" s="96">
        <v>282</v>
      </c>
      <c r="I287" s="96" t="s">
        <v>100</v>
      </c>
      <c r="J287" s="104" t="s">
        <v>100</v>
      </c>
      <c r="K287" s="104" t="s">
        <v>100</v>
      </c>
      <c r="L287" s="1093" t="s">
        <v>100</v>
      </c>
    </row>
    <row r="288" spans="1:12" ht="15">
      <c r="A288" s="46" t="s">
        <v>117</v>
      </c>
      <c r="B288" s="47" t="s">
        <v>27</v>
      </c>
      <c r="C288" s="94" t="s">
        <v>257</v>
      </c>
      <c r="D288" s="94">
        <v>13233.558823529411</v>
      </c>
      <c r="E288" s="95" t="s">
        <v>257</v>
      </c>
      <c r="F288" s="95">
        <v>13498.23</v>
      </c>
      <c r="G288" s="1087" t="s">
        <v>100</v>
      </c>
      <c r="H288" s="96" t="s">
        <v>257</v>
      </c>
      <c r="I288" s="96" t="s">
        <v>100</v>
      </c>
      <c r="J288" s="104" t="s">
        <v>100</v>
      </c>
      <c r="K288" s="104" t="s">
        <v>257</v>
      </c>
      <c r="L288" s="1093" t="s">
        <v>100</v>
      </c>
    </row>
    <row r="289" spans="1:12" ht="15">
      <c r="A289" s="46" t="s">
        <v>117</v>
      </c>
      <c r="B289" s="47" t="s">
        <v>34</v>
      </c>
      <c r="C289" s="94">
        <v>11872.735294117647</v>
      </c>
      <c r="D289" s="94">
        <v>11440.719607843137</v>
      </c>
      <c r="E289" s="95">
        <v>12110.19</v>
      </c>
      <c r="F289" s="95">
        <v>11669.534</v>
      </c>
      <c r="G289" s="1087">
        <v>3.7761233653374751</v>
      </c>
      <c r="H289" s="96">
        <v>320</v>
      </c>
      <c r="I289" s="96">
        <v>-4.7619047619047619</v>
      </c>
      <c r="J289" s="104">
        <v>-90</v>
      </c>
      <c r="K289" s="104">
        <v>0.11560693641618498</v>
      </c>
      <c r="L289" s="1093">
        <v>-0.93261109293391986</v>
      </c>
    </row>
    <row r="290" spans="1:12" ht="14.25">
      <c r="A290" s="44" t="s">
        <v>117</v>
      </c>
      <c r="B290" s="48" t="s">
        <v>28</v>
      </c>
      <c r="C290" s="105">
        <v>11529.571049850083</v>
      </c>
      <c r="D290" s="105">
        <v>11327.571658720568</v>
      </c>
      <c r="E290" s="106">
        <v>11760.162470847084</v>
      </c>
      <c r="F290" s="106">
        <v>11554.123091894979</v>
      </c>
      <c r="G290" s="1094">
        <v>1.7832541449782455</v>
      </c>
      <c r="H290" s="107">
        <v>313.46896551724137</v>
      </c>
      <c r="I290" s="107">
        <v>3.7745649233157645</v>
      </c>
      <c r="J290" s="108">
        <v>-50</v>
      </c>
      <c r="K290" s="108">
        <v>3.352601156069364</v>
      </c>
      <c r="L290" s="1095">
        <v>-2.7270634141612438</v>
      </c>
    </row>
    <row r="291" spans="1:12" ht="15">
      <c r="A291" s="46" t="s">
        <v>117</v>
      </c>
      <c r="B291" s="47" t="s">
        <v>29</v>
      </c>
      <c r="C291" s="94">
        <v>10506.995098039215</v>
      </c>
      <c r="D291" s="94">
        <v>10597.784313725489</v>
      </c>
      <c r="E291" s="95">
        <v>10717.135</v>
      </c>
      <c r="F291" s="95">
        <v>10809.74</v>
      </c>
      <c r="G291" s="1087">
        <v>-0.85668110426337318</v>
      </c>
      <c r="H291" s="96">
        <v>290</v>
      </c>
      <c r="I291" s="96">
        <v>10.560426991993896</v>
      </c>
      <c r="J291" s="104">
        <v>-38.461538461538467</v>
      </c>
      <c r="K291" s="104">
        <v>0.92485549132947986</v>
      </c>
      <c r="L291" s="1093">
        <v>-0.4378279468256564</v>
      </c>
    </row>
    <row r="292" spans="1:12" ht="15">
      <c r="A292" s="46" t="s">
        <v>117</v>
      </c>
      <c r="B292" s="47" t="s">
        <v>30</v>
      </c>
      <c r="C292" s="94">
        <v>11842.096078431372</v>
      </c>
      <c r="D292" s="94">
        <v>11475.266666666666</v>
      </c>
      <c r="E292" s="95">
        <v>12078.938</v>
      </c>
      <c r="F292" s="95">
        <v>11704.772000000001</v>
      </c>
      <c r="G292" s="1087">
        <v>3.1966961851115019</v>
      </c>
      <c r="H292" s="96">
        <v>321.8</v>
      </c>
      <c r="I292" s="96">
        <v>4.1423948220064757</v>
      </c>
      <c r="J292" s="104">
        <v>-57.499999999999993</v>
      </c>
      <c r="K292" s="104">
        <v>1.9653179190751446</v>
      </c>
      <c r="L292" s="1093">
        <v>-2.2275541983252749</v>
      </c>
    </row>
    <row r="293" spans="1:12" ht="15">
      <c r="A293" s="46" t="s">
        <v>117</v>
      </c>
      <c r="B293" s="47" t="s">
        <v>35</v>
      </c>
      <c r="C293" s="94" t="s">
        <v>257</v>
      </c>
      <c r="D293" s="94" t="s">
        <v>257</v>
      </c>
      <c r="E293" s="95" t="s">
        <v>257</v>
      </c>
      <c r="F293" s="95" t="s">
        <v>257</v>
      </c>
      <c r="G293" s="1087" t="s">
        <v>100</v>
      </c>
      <c r="H293" s="96" t="s">
        <v>257</v>
      </c>
      <c r="I293" s="96" t="s">
        <v>100</v>
      </c>
      <c r="J293" s="104" t="s">
        <v>100</v>
      </c>
      <c r="K293" s="104" t="s">
        <v>257</v>
      </c>
      <c r="L293" s="1093" t="s">
        <v>100</v>
      </c>
    </row>
    <row r="294" spans="1:12" ht="14.25">
      <c r="A294" s="44" t="s">
        <v>117</v>
      </c>
      <c r="B294" s="48" t="s">
        <v>31</v>
      </c>
      <c r="C294" s="105">
        <v>11116.902178060413</v>
      </c>
      <c r="D294" s="105">
        <v>11071.50900524634</v>
      </c>
      <c r="E294" s="106">
        <v>11339.240221621621</v>
      </c>
      <c r="F294" s="106">
        <v>11311.469827030374</v>
      </c>
      <c r="G294" s="1094">
        <v>0.24550650813642133</v>
      </c>
      <c r="H294" s="107">
        <v>270.25505617977524</v>
      </c>
      <c r="I294" s="107">
        <v>-2.8221124710045724</v>
      </c>
      <c r="J294" s="108">
        <v>-23.275862068965516</v>
      </c>
      <c r="K294" s="108">
        <v>10.289017341040463</v>
      </c>
      <c r="L294" s="1095">
        <v>-1.8703117994207528</v>
      </c>
    </row>
    <row r="295" spans="1:12" ht="15">
      <c r="A295" s="46" t="s">
        <v>117</v>
      </c>
      <c r="B295" s="47" t="s">
        <v>32</v>
      </c>
      <c r="C295" s="94">
        <v>10952.326470588234</v>
      </c>
      <c r="D295" s="94">
        <v>10384.595098039215</v>
      </c>
      <c r="E295" s="95">
        <v>11171.373</v>
      </c>
      <c r="F295" s="95">
        <v>10592.287</v>
      </c>
      <c r="G295" s="1087">
        <v>5.4670535267784883</v>
      </c>
      <c r="H295" s="96">
        <v>200.6</v>
      </c>
      <c r="I295" s="96">
        <v>-18.554608201380436</v>
      </c>
      <c r="J295" s="104">
        <v>-40</v>
      </c>
      <c r="K295" s="104">
        <v>2.0809248554913293</v>
      </c>
      <c r="L295" s="1093">
        <v>-1.0637292325589853</v>
      </c>
    </row>
    <row r="296" spans="1:12" ht="15">
      <c r="A296" s="46" t="s">
        <v>117</v>
      </c>
      <c r="B296" s="47" t="s">
        <v>33</v>
      </c>
      <c r="C296" s="94">
        <v>10787.742156862745</v>
      </c>
      <c r="D296" s="94">
        <v>11082.989215686273</v>
      </c>
      <c r="E296" s="95">
        <v>11003.496999999999</v>
      </c>
      <c r="F296" s="95">
        <v>11304.648999999999</v>
      </c>
      <c r="G296" s="1087">
        <v>-2.6639659488764318</v>
      </c>
      <c r="H296" s="96">
        <v>274.89999999999998</v>
      </c>
      <c r="I296" s="96">
        <v>-2.2751510842517009</v>
      </c>
      <c r="J296" s="96">
        <v>-30.64516129032258</v>
      </c>
      <c r="K296" s="96">
        <v>4.9710982658959537</v>
      </c>
      <c r="L296" s="1088">
        <v>-1.5278535160746953</v>
      </c>
    </row>
    <row r="297" spans="1:12" ht="15.75" thickBot="1">
      <c r="A297" s="56" t="s">
        <v>117</v>
      </c>
      <c r="B297" s="57" t="s">
        <v>36</v>
      </c>
      <c r="C297" s="97" t="s">
        <v>257</v>
      </c>
      <c r="D297" s="97">
        <v>11637.179411764706</v>
      </c>
      <c r="E297" s="98" t="s">
        <v>257</v>
      </c>
      <c r="F297" s="98">
        <v>12042.790999999999</v>
      </c>
      <c r="G297" s="1089" t="s">
        <v>100</v>
      </c>
      <c r="H297" s="99" t="s">
        <v>257</v>
      </c>
      <c r="I297" s="99" t="s">
        <v>100</v>
      </c>
      <c r="J297" s="99" t="s">
        <v>100</v>
      </c>
      <c r="K297" s="99" t="s">
        <v>257</v>
      </c>
      <c r="L297" s="1090" t="s">
        <v>100</v>
      </c>
    </row>
    <row r="298" spans="1:12">
      <c r="G298" s="689"/>
      <c r="H298" s="80"/>
      <c r="I298" s="80"/>
      <c r="J298" s="80"/>
      <c r="K298" s="80"/>
      <c r="L298" s="80"/>
    </row>
    <row r="299" spans="1:12">
      <c r="G299" s="689"/>
      <c r="H299" s="80"/>
      <c r="I299" s="80"/>
      <c r="J299" s="80"/>
      <c r="K299" s="80"/>
      <c r="L299" s="80"/>
    </row>
    <row r="300" spans="1:12">
      <c r="G300" s="689"/>
      <c r="H300" s="80"/>
      <c r="I300" s="80"/>
      <c r="J300" s="80"/>
      <c r="K300" s="80"/>
      <c r="L300" s="80"/>
    </row>
    <row r="301" spans="1:12">
      <c r="G301" s="689"/>
      <c r="H301" s="80"/>
      <c r="I301" s="80"/>
      <c r="J301" s="80"/>
      <c r="K301" s="80"/>
      <c r="L301" s="80"/>
    </row>
    <row r="302" spans="1:12">
      <c r="G302" s="689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94" t="s">
        <v>128</v>
      </c>
      <c r="B1" s="1194"/>
      <c r="C1" s="1194"/>
      <c r="D1" s="1194"/>
      <c r="E1" s="1194"/>
      <c r="F1" s="1194"/>
      <c r="G1" s="1194"/>
      <c r="H1" s="1194"/>
    </row>
    <row r="2" spans="1:18" ht="40.5" customHeight="1">
      <c r="A2" s="894" t="s">
        <v>129</v>
      </c>
      <c r="B2" s="3" t="s">
        <v>9</v>
      </c>
      <c r="C2" s="3"/>
      <c r="D2" s="895" t="s">
        <v>130</v>
      </c>
      <c r="E2" s="1195" t="s">
        <v>131</v>
      </c>
      <c r="F2" s="1196"/>
      <c r="G2" s="1197"/>
      <c r="H2" s="896" t="s">
        <v>132</v>
      </c>
    </row>
    <row r="3" spans="1:18" ht="27.75" thickBot="1">
      <c r="A3" s="634"/>
      <c r="B3" s="1108" t="s">
        <v>368</v>
      </c>
      <c r="C3" s="1108" t="s">
        <v>364</v>
      </c>
      <c r="D3" s="910" t="s">
        <v>70</v>
      </c>
      <c r="E3" s="967" t="s">
        <v>368</v>
      </c>
      <c r="F3" s="648" t="s">
        <v>364</v>
      </c>
      <c r="G3" s="911" t="s">
        <v>133</v>
      </c>
      <c r="H3" s="912" t="s">
        <v>134</v>
      </c>
    </row>
    <row r="4" spans="1:18" ht="15.75">
      <c r="A4" s="682" t="s">
        <v>8</v>
      </c>
      <c r="B4" s="897"/>
      <c r="C4" s="897"/>
      <c r="D4" s="898"/>
      <c r="E4" s="899"/>
      <c r="F4" s="899"/>
      <c r="G4" s="900"/>
      <c r="H4" s="901"/>
    </row>
    <row r="5" spans="1:18" ht="15">
      <c r="A5" s="455" t="s">
        <v>312</v>
      </c>
      <c r="B5" s="145">
        <v>12349.801985886368</v>
      </c>
      <c r="C5" s="145">
        <v>12244.608854770986</v>
      </c>
      <c r="D5" s="872">
        <v>0.85909752090116542</v>
      </c>
      <c r="E5" s="913">
        <v>100</v>
      </c>
      <c r="F5" s="914">
        <v>100</v>
      </c>
      <c r="G5" s="669" t="s">
        <v>100</v>
      </c>
      <c r="H5" s="672">
        <v>-12.855593267784021</v>
      </c>
    </row>
    <row r="6" spans="1:18">
      <c r="A6" s="657" t="s">
        <v>135</v>
      </c>
      <c r="B6" s="94">
        <v>9687.4660000000003</v>
      </c>
      <c r="C6" s="94">
        <v>9456.1659999999993</v>
      </c>
      <c r="D6" s="873">
        <v>2.4460230499337801</v>
      </c>
      <c r="E6" s="915">
        <v>11.810881349126682</v>
      </c>
      <c r="F6" s="916">
        <v>14.177367997480669</v>
      </c>
      <c r="G6" s="667">
        <v>-16.692002695948318</v>
      </c>
      <c r="H6" s="668">
        <v>-27.401739988893688</v>
      </c>
    </row>
    <row r="7" spans="1:18">
      <c r="A7" s="657" t="s">
        <v>136</v>
      </c>
      <c r="B7" s="94">
        <v>14775.352000000001</v>
      </c>
      <c r="C7" s="94">
        <v>15491.76</v>
      </c>
      <c r="D7" s="873">
        <v>-4.6244455116784629</v>
      </c>
      <c r="E7" s="915">
        <v>14.800240915478819</v>
      </c>
      <c r="F7" s="916">
        <v>16.136848735085206</v>
      </c>
      <c r="G7" s="667">
        <v>-8.2829543831584385</v>
      </c>
      <c r="H7" s="668">
        <v>-20.073724724887516</v>
      </c>
    </row>
    <row r="8" spans="1:18" ht="13.5" thickBot="1">
      <c r="A8" s="658" t="s">
        <v>137</v>
      </c>
      <c r="B8" s="97">
        <v>12289.109</v>
      </c>
      <c r="C8" s="97">
        <v>12059.98</v>
      </c>
      <c r="D8" s="874">
        <v>1.899911940152478</v>
      </c>
      <c r="E8" s="917">
        <v>73.388877735394502</v>
      </c>
      <c r="F8" s="918">
        <v>69.685783267434147</v>
      </c>
      <c r="G8" s="670">
        <v>5.3139884411558311</v>
      </c>
      <c r="H8" s="673">
        <v>-8.2247495669202344</v>
      </c>
    </row>
    <row r="9" spans="1:18" ht="15">
      <c r="A9" s="635" t="s">
        <v>313</v>
      </c>
      <c r="B9" s="146">
        <v>10378.390557832485</v>
      </c>
      <c r="C9" s="146">
        <v>10265.415046730001</v>
      </c>
      <c r="D9" s="875">
        <v>1.1005449910032818</v>
      </c>
      <c r="E9" s="919">
        <v>100</v>
      </c>
      <c r="F9" s="920">
        <v>100</v>
      </c>
      <c r="G9" s="671" t="s">
        <v>100</v>
      </c>
      <c r="H9" s="674">
        <v>-30.29349393502417</v>
      </c>
    </row>
    <row r="10" spans="1:18">
      <c r="A10" s="657" t="s">
        <v>135</v>
      </c>
      <c r="B10" s="94">
        <v>8866.67</v>
      </c>
      <c r="C10" s="94">
        <v>8860.6460000000006</v>
      </c>
      <c r="D10" s="873">
        <v>6.7986013660848568E-2</v>
      </c>
      <c r="E10" s="915">
        <v>2.1502366842303808</v>
      </c>
      <c r="F10" s="916">
        <v>2.404784120790568</v>
      </c>
      <c r="G10" s="667">
        <v>-10.585043137947252</v>
      </c>
      <c r="H10" s="668">
        <v>-37.671957671957671</v>
      </c>
    </row>
    <row r="11" spans="1:18">
      <c r="A11" s="657" t="s">
        <v>136</v>
      </c>
      <c r="B11" s="94">
        <v>15491.909</v>
      </c>
      <c r="C11" s="94">
        <v>14389.907999999999</v>
      </c>
      <c r="D11" s="873">
        <v>7.6581518102825967</v>
      </c>
      <c r="E11" s="915">
        <v>3.3598208744539226</v>
      </c>
      <c r="F11" s="916">
        <v>2.9213673763678005</v>
      </c>
      <c r="G11" s="667">
        <v>15.008502581118737</v>
      </c>
      <c r="H11" s="668">
        <v>-19.831591173054584</v>
      </c>
    </row>
    <row r="12" spans="1:18" ht="13.5" thickBot="1">
      <c r="A12" s="659" t="s">
        <v>137</v>
      </c>
      <c r="B12" s="94">
        <v>10230.968000000001</v>
      </c>
      <c r="C12" s="94">
        <v>10173.826999999999</v>
      </c>
      <c r="D12" s="873">
        <v>0.56164705769030121</v>
      </c>
      <c r="E12" s="915">
        <v>94.489942441315705</v>
      </c>
      <c r="F12" s="916">
        <v>94.673848502841636</v>
      </c>
      <c r="G12" s="667">
        <v>-0.19425222955884319</v>
      </c>
      <c r="H12" s="668">
        <v>-30.428900377202954</v>
      </c>
      <c r="P12"/>
      <c r="Q12"/>
      <c r="R12"/>
    </row>
    <row r="13" spans="1:18" ht="15.75">
      <c r="A13" s="682" t="s">
        <v>138</v>
      </c>
      <c r="B13" s="686"/>
      <c r="C13" s="686"/>
      <c r="D13" s="876"/>
      <c r="E13" s="921"/>
      <c r="F13" s="921"/>
      <c r="G13" s="687"/>
      <c r="H13" s="688"/>
      <c r="P13"/>
      <c r="Q13"/>
      <c r="R13"/>
    </row>
    <row r="14" spans="1:18" ht="15">
      <c r="A14" s="455" t="s">
        <v>312</v>
      </c>
      <c r="B14" s="145">
        <v>12109.532197504042</v>
      </c>
      <c r="C14" s="145">
        <v>11807.11335176305</v>
      </c>
      <c r="D14" s="872">
        <v>2.5613275381644005</v>
      </c>
      <c r="E14" s="913">
        <v>100</v>
      </c>
      <c r="F14" s="914">
        <v>100</v>
      </c>
      <c r="G14" s="669" t="s">
        <v>100</v>
      </c>
      <c r="H14" s="672">
        <v>-20.220694436420359</v>
      </c>
      <c r="P14"/>
      <c r="Q14"/>
      <c r="R14"/>
    </row>
    <row r="15" spans="1:18">
      <c r="A15" s="657" t="s">
        <v>135</v>
      </c>
      <c r="B15" s="94">
        <v>10255.449000000001</v>
      </c>
      <c r="C15" s="94">
        <v>10334.602999999999</v>
      </c>
      <c r="D15" s="873">
        <v>-0.7659123432220728</v>
      </c>
      <c r="E15" s="915">
        <v>4.7191445192748693</v>
      </c>
      <c r="F15" s="916">
        <v>3.3547094960232635</v>
      </c>
      <c r="G15" s="667">
        <v>40.672225862448983</v>
      </c>
      <c r="H15" s="668">
        <v>12.227324913892071</v>
      </c>
    </row>
    <row r="16" spans="1:18">
      <c r="A16" s="657" t="s">
        <v>136</v>
      </c>
      <c r="B16" s="94">
        <v>15090.421</v>
      </c>
      <c r="C16" s="94">
        <v>15160.555</v>
      </c>
      <c r="D16" s="873">
        <v>-0.46260839395391534</v>
      </c>
      <c r="E16" s="915">
        <v>2.4356096265720426</v>
      </c>
      <c r="F16" s="916">
        <v>1.7351281606871185</v>
      </c>
      <c r="G16" s="667">
        <v>40.370589432859546</v>
      </c>
      <c r="H16" s="668">
        <v>11.986681465038847</v>
      </c>
    </row>
    <row r="17" spans="1:13" ht="13.5" thickBot="1">
      <c r="A17" s="658" t="s">
        <v>137</v>
      </c>
      <c r="B17" s="97">
        <v>12125.574000000001</v>
      </c>
      <c r="C17" s="97">
        <v>11797.853999999999</v>
      </c>
      <c r="D17" s="874">
        <v>2.7777933173270428</v>
      </c>
      <c r="E17" s="917">
        <v>92.845245854153092</v>
      </c>
      <c r="F17" s="918">
        <v>94.910162343289613</v>
      </c>
      <c r="G17" s="670">
        <v>-2.1756537320711016</v>
      </c>
      <c r="H17" s="673">
        <v>-21.956415875334791</v>
      </c>
    </row>
    <row r="18" spans="1:13" ht="15">
      <c r="A18" s="635" t="s">
        <v>313</v>
      </c>
      <c r="B18" s="146">
        <v>10419.503000000001</v>
      </c>
      <c r="C18" s="146">
        <v>10185.42692102388</v>
      </c>
      <c r="D18" s="875">
        <v>2.2981469583072758</v>
      </c>
      <c r="E18" s="919">
        <v>100</v>
      </c>
      <c r="F18" s="920">
        <v>100</v>
      </c>
      <c r="G18" s="671" t="s">
        <v>100</v>
      </c>
      <c r="H18" s="674">
        <v>-40.830938335098068</v>
      </c>
    </row>
    <row r="19" spans="1:13">
      <c r="A19" s="657" t="s">
        <v>135</v>
      </c>
      <c r="B19" s="94" t="s">
        <v>100</v>
      </c>
      <c r="C19" s="94" t="s">
        <v>257</v>
      </c>
      <c r="D19" s="873" t="s">
        <v>100</v>
      </c>
      <c r="E19" s="915">
        <v>0</v>
      </c>
      <c r="F19" s="916">
        <v>0.44370493621741547</v>
      </c>
      <c r="G19" s="667" t="s">
        <v>100</v>
      </c>
      <c r="H19" s="668" t="s">
        <v>100</v>
      </c>
    </row>
    <row r="20" spans="1:13">
      <c r="A20" s="657" t="s">
        <v>136</v>
      </c>
      <c r="B20" s="94" t="s">
        <v>100</v>
      </c>
      <c r="C20" s="94" t="s">
        <v>257</v>
      </c>
      <c r="D20" s="873" t="s">
        <v>100</v>
      </c>
      <c r="E20" s="915">
        <v>0</v>
      </c>
      <c r="F20" s="916">
        <v>5.7143817543151988E-2</v>
      </c>
      <c r="G20" s="667" t="s">
        <v>100</v>
      </c>
      <c r="H20" s="668" t="s">
        <v>100</v>
      </c>
    </row>
    <row r="21" spans="1:13" ht="13.5" thickBot="1">
      <c r="A21" s="659" t="s">
        <v>137</v>
      </c>
      <c r="B21" s="94">
        <v>10419.503000000001</v>
      </c>
      <c r="C21" s="94">
        <v>10185.085999999999</v>
      </c>
      <c r="D21" s="873">
        <v>2.3015711403909727</v>
      </c>
      <c r="E21" s="915">
        <v>100</v>
      </c>
      <c r="F21" s="916">
        <v>99.499151246239421</v>
      </c>
      <c r="G21" s="667">
        <v>0.50336987550887113</v>
      </c>
      <c r="H21" s="668">
        <v>-40.533099103055683</v>
      </c>
    </row>
    <row r="22" spans="1:13" ht="15.75">
      <c r="A22" s="682" t="s">
        <v>139</v>
      </c>
      <c r="B22" s="686"/>
      <c r="C22" s="686"/>
      <c r="D22" s="876"/>
      <c r="E22" s="921"/>
      <c r="F22" s="921"/>
      <c r="G22" s="687"/>
      <c r="H22" s="688"/>
    </row>
    <row r="23" spans="1:13" ht="15">
      <c r="A23" s="455" t="s">
        <v>312</v>
      </c>
      <c r="B23" s="145">
        <v>12561.019665189873</v>
      </c>
      <c r="C23" s="1116">
        <v>12623.355761466046</v>
      </c>
      <c r="D23" s="872">
        <v>-0.49381557055105169</v>
      </c>
      <c r="E23" s="913">
        <v>100</v>
      </c>
      <c r="F23" s="914">
        <v>100</v>
      </c>
      <c r="G23" s="669" t="s">
        <v>100</v>
      </c>
      <c r="H23" s="672">
        <v>-14.185709687801735</v>
      </c>
    </row>
    <row r="24" spans="1:13">
      <c r="A24" s="657" t="s">
        <v>135</v>
      </c>
      <c r="B24" s="94">
        <v>9402.6309999999994</v>
      </c>
      <c r="C24" s="94">
        <v>9359.07</v>
      </c>
      <c r="D24" s="873">
        <v>0.46544154493982515</v>
      </c>
      <c r="E24" s="915">
        <v>20.464135021097043</v>
      </c>
      <c r="F24" s="916">
        <v>26.973366591567427</v>
      </c>
      <c r="G24" s="667">
        <v>-24.13206949296918</v>
      </c>
      <c r="H24" s="668">
        <v>-34.894473860839739</v>
      </c>
    </row>
    <row r="25" spans="1:13">
      <c r="A25" s="657" t="s">
        <v>136</v>
      </c>
      <c r="B25" s="94">
        <v>14687.319</v>
      </c>
      <c r="C25" s="94">
        <v>15538.503000000001</v>
      </c>
      <c r="D25" s="873">
        <v>-5.4779022149044927</v>
      </c>
      <c r="E25" s="915">
        <v>28.881856540084382</v>
      </c>
      <c r="F25" s="916">
        <v>30.640489217895073</v>
      </c>
      <c r="G25" s="667">
        <v>-5.7395711449136755</v>
      </c>
      <c r="H25" s="668">
        <v>-19.111081932773111</v>
      </c>
    </row>
    <row r="26" spans="1:13" ht="16.5" thickBot="1">
      <c r="A26" s="658" t="s">
        <v>137</v>
      </c>
      <c r="B26" s="97">
        <v>12624.632</v>
      </c>
      <c r="C26" s="97">
        <v>12593.328</v>
      </c>
      <c r="D26" s="874">
        <v>0.2485760713927255</v>
      </c>
      <c r="E26" s="917">
        <v>50.654008438818565</v>
      </c>
      <c r="F26" s="918">
        <v>42.386144190537493</v>
      </c>
      <c r="G26" s="670">
        <v>19.506054174483825</v>
      </c>
      <c r="H26" s="673">
        <v>2.553272269944471</v>
      </c>
      <c r="J26" s="129"/>
      <c r="K26" s="122"/>
      <c r="L26" s="122"/>
      <c r="M26" s="122"/>
    </row>
    <row r="27" spans="1:13" ht="15">
      <c r="A27" s="635" t="s">
        <v>313</v>
      </c>
      <c r="B27" s="146">
        <v>10411.381201989583</v>
      </c>
      <c r="C27" s="146">
        <v>10297.377881392395</v>
      </c>
      <c r="D27" s="875">
        <v>1.1071101974726525</v>
      </c>
      <c r="E27" s="919">
        <v>100</v>
      </c>
      <c r="F27" s="920">
        <v>100</v>
      </c>
      <c r="G27" s="671" t="s">
        <v>100</v>
      </c>
      <c r="H27" s="674">
        <v>-33.298774007931357</v>
      </c>
      <c r="J27" s="1193"/>
      <c r="K27" s="1193"/>
      <c r="L27" s="1193"/>
      <c r="M27" s="1193"/>
    </row>
    <row r="28" spans="1:13">
      <c r="A28" s="657" t="s">
        <v>135</v>
      </c>
      <c r="B28" s="94" t="s">
        <v>100</v>
      </c>
      <c r="C28" s="94" t="s">
        <v>100</v>
      </c>
      <c r="D28" s="873" t="s">
        <v>100</v>
      </c>
      <c r="E28" s="915">
        <v>0</v>
      </c>
      <c r="F28" s="916">
        <v>0</v>
      </c>
      <c r="G28" s="667" t="s">
        <v>100</v>
      </c>
      <c r="H28" s="668" t="s">
        <v>100</v>
      </c>
    </row>
    <row r="29" spans="1:13">
      <c r="A29" s="657" t="s">
        <v>136</v>
      </c>
      <c r="B29" s="94" t="s">
        <v>257</v>
      </c>
      <c r="C29" s="94" t="s">
        <v>257</v>
      </c>
      <c r="D29" s="873" t="s">
        <v>100</v>
      </c>
      <c r="E29" s="915">
        <v>3.303023237739954</v>
      </c>
      <c r="F29" s="916">
        <v>1.7651175449055232</v>
      </c>
      <c r="G29" s="667" t="s">
        <v>100</v>
      </c>
      <c r="H29" s="668" t="s">
        <v>100</v>
      </c>
    </row>
    <row r="30" spans="1:13" ht="13.5" thickBot="1">
      <c r="A30" s="659" t="s">
        <v>137</v>
      </c>
      <c r="B30" s="94">
        <v>10277.303</v>
      </c>
      <c r="C30" s="94">
        <v>10237.907999999999</v>
      </c>
      <c r="D30" s="873">
        <v>0.38479540937465384</v>
      </c>
      <c r="E30" s="915">
        <v>96.696976762260036</v>
      </c>
      <c r="F30" s="916">
        <v>98.234882455094478</v>
      </c>
      <c r="G30" s="667">
        <v>-1.5655393017215204</v>
      </c>
      <c r="H30" s="668">
        <v>-34.343007915567284</v>
      </c>
    </row>
    <row r="31" spans="1:13" ht="15.75">
      <c r="A31" s="682" t="s">
        <v>140</v>
      </c>
      <c r="B31" s="686"/>
      <c r="C31" s="686"/>
      <c r="D31" s="876"/>
      <c r="E31" s="921"/>
      <c r="F31" s="921"/>
      <c r="G31" s="687"/>
      <c r="H31" s="688"/>
    </row>
    <row r="32" spans="1:13" ht="15">
      <c r="A32" s="455" t="s">
        <v>312</v>
      </c>
      <c r="B32" s="145">
        <v>12410.521831455611</v>
      </c>
      <c r="C32" s="145">
        <v>12551.426366727143</v>
      </c>
      <c r="D32" s="872">
        <v>-1.1226177101676516</v>
      </c>
      <c r="E32" s="913">
        <v>100</v>
      </c>
      <c r="F32" s="914">
        <v>100</v>
      </c>
      <c r="G32" s="669" t="s">
        <v>100</v>
      </c>
      <c r="H32" s="672">
        <v>22.528989508558801</v>
      </c>
    </row>
    <row r="33" spans="1:8">
      <c r="A33" s="657" t="s">
        <v>135</v>
      </c>
      <c r="B33" s="94" t="s">
        <v>257</v>
      </c>
      <c r="C33" s="94" t="s">
        <v>257</v>
      </c>
      <c r="D33" s="873" t="s">
        <v>100</v>
      </c>
      <c r="E33" s="915">
        <v>6.9593768106611735</v>
      </c>
      <c r="F33" s="916">
        <v>8.330046540979728</v>
      </c>
      <c r="G33" s="667" t="s">
        <v>100</v>
      </c>
      <c r="H33" s="668" t="s">
        <v>100</v>
      </c>
    </row>
    <row r="34" spans="1:8">
      <c r="A34" s="657" t="s">
        <v>136</v>
      </c>
      <c r="B34" s="94" t="s">
        <v>257</v>
      </c>
      <c r="C34" s="94" t="s">
        <v>257</v>
      </c>
      <c r="D34" s="873" t="s">
        <v>100</v>
      </c>
      <c r="E34" s="915">
        <v>9.1031996394772428</v>
      </c>
      <c r="F34" s="916">
        <v>18.253530014987774</v>
      </c>
      <c r="G34" s="667" t="s">
        <v>100</v>
      </c>
      <c r="H34" s="668" t="s">
        <v>100</v>
      </c>
    </row>
    <row r="35" spans="1:8" ht="13.5" thickBot="1">
      <c r="A35" s="658" t="s">
        <v>137</v>
      </c>
      <c r="B35" s="97">
        <v>12215.460999999999</v>
      </c>
      <c r="C35" s="97">
        <v>12240.532999999999</v>
      </c>
      <c r="D35" s="874">
        <v>-0.20482768193182532</v>
      </c>
      <c r="E35" s="917">
        <v>83.937423549861592</v>
      </c>
      <c r="F35" s="918">
        <v>73.416423444032503</v>
      </c>
      <c r="G35" s="670">
        <v>14.33058110471638</v>
      </c>
      <c r="H35" s="673">
        <v>40.08810572687225</v>
      </c>
    </row>
    <row r="36" spans="1:8" ht="15">
      <c r="A36" s="635" t="s">
        <v>313</v>
      </c>
      <c r="B36" s="146">
        <v>10270.266347584518</v>
      </c>
      <c r="C36" s="146">
        <v>10443.410188793539</v>
      </c>
      <c r="D36" s="875">
        <v>-1.6579243568812005</v>
      </c>
      <c r="E36" s="919">
        <v>100</v>
      </c>
      <c r="F36" s="920">
        <v>100</v>
      </c>
      <c r="G36" s="671" t="s">
        <v>100</v>
      </c>
      <c r="H36" s="674">
        <v>7.2084805653710253</v>
      </c>
    </row>
    <row r="37" spans="1:8">
      <c r="A37" s="657" t="s">
        <v>135</v>
      </c>
      <c r="B37" s="94" t="s">
        <v>257</v>
      </c>
      <c r="C37" s="94" t="s">
        <v>257</v>
      </c>
      <c r="D37" s="873" t="s">
        <v>100</v>
      </c>
      <c r="E37" s="915">
        <v>8.3199924663339306</v>
      </c>
      <c r="F37" s="916">
        <v>12.978293791014639</v>
      </c>
      <c r="G37" s="667" t="s">
        <v>100</v>
      </c>
      <c r="H37" s="668" t="s">
        <v>100</v>
      </c>
    </row>
    <row r="38" spans="1:8">
      <c r="A38" s="657" t="s">
        <v>136</v>
      </c>
      <c r="B38" s="94" t="s">
        <v>257</v>
      </c>
      <c r="C38" s="94" t="s">
        <v>257</v>
      </c>
      <c r="D38" s="873" t="s">
        <v>100</v>
      </c>
      <c r="E38" s="915">
        <v>8.9980224126565584</v>
      </c>
      <c r="F38" s="916">
        <v>13.775870772337203</v>
      </c>
      <c r="G38" s="667" t="s">
        <v>100</v>
      </c>
      <c r="H38" s="668" t="s">
        <v>100</v>
      </c>
    </row>
    <row r="39" spans="1:8" ht="13.5" thickBot="1">
      <c r="A39" s="658" t="s">
        <v>137</v>
      </c>
      <c r="B39" s="97">
        <v>9787.3250000000007</v>
      </c>
      <c r="C39" s="97">
        <v>9960.5130000000008</v>
      </c>
      <c r="D39" s="874">
        <v>-1.7387457854831381</v>
      </c>
      <c r="E39" s="917">
        <v>82.681985121009518</v>
      </c>
      <c r="F39" s="918">
        <v>73.24583543664815</v>
      </c>
      <c r="G39" s="670">
        <v>12.882848052873792</v>
      </c>
      <c r="H39" s="673">
        <v>21.019986216402479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8"/>
      <c r="B41" s="1198"/>
      <c r="C41" s="1198"/>
      <c r="D41" s="1198"/>
    </row>
    <row r="42" spans="1:8" ht="15">
      <c r="A42" s="130" t="s">
        <v>61</v>
      </c>
      <c r="B42" s="131"/>
    </row>
    <row r="43" spans="1:8" ht="15">
      <c r="A43" s="128" t="s">
        <v>96</v>
      </c>
      <c r="B43" s="1199" t="s">
        <v>62</v>
      </c>
      <c r="C43" s="1200"/>
      <c r="D43" s="1200"/>
      <c r="E43" s="1200"/>
      <c r="F43" s="1200"/>
      <c r="G43" s="1200"/>
      <c r="H43" s="1201"/>
    </row>
    <row r="44" spans="1:8" ht="15">
      <c r="A44" s="128" t="s">
        <v>63</v>
      </c>
      <c r="B44" s="1199" t="s">
        <v>64</v>
      </c>
      <c r="C44" s="1200"/>
      <c r="D44" s="1200"/>
      <c r="E44" s="1200"/>
      <c r="F44" s="1200"/>
      <c r="G44" s="1200"/>
      <c r="H44" s="1201"/>
    </row>
    <row r="45" spans="1:8" ht="15">
      <c r="A45" s="128" t="s">
        <v>65</v>
      </c>
      <c r="B45" s="1199" t="s">
        <v>66</v>
      </c>
      <c r="C45" s="1200"/>
      <c r="D45" s="1200"/>
      <c r="E45" s="1200"/>
      <c r="F45" s="1200"/>
      <c r="G45" s="1200"/>
      <c r="H45" s="1201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7" t="s">
        <v>370</v>
      </c>
      <c r="B2" s="888"/>
      <c r="C2" s="888"/>
      <c r="D2" s="888"/>
      <c r="E2" s="888"/>
      <c r="F2" s="122"/>
      <c r="G2" s="122"/>
      <c r="H2" s="122"/>
    </row>
    <row r="3" spans="1:8" ht="30.75" customHeight="1">
      <c r="A3" s="1202" t="s">
        <v>141</v>
      </c>
      <c r="B3" s="1204" t="s">
        <v>142</v>
      </c>
      <c r="C3" s="1205"/>
      <c r="D3" s="1206" t="s">
        <v>319</v>
      </c>
      <c r="E3" s="1207"/>
    </row>
    <row r="4" spans="1:8" ht="16.5" thickBot="1">
      <c r="A4" s="1203"/>
      <c r="B4" s="940" t="s">
        <v>143</v>
      </c>
      <c r="C4" s="940" t="s">
        <v>144</v>
      </c>
      <c r="D4" s="941" t="s">
        <v>143</v>
      </c>
      <c r="E4" s="942" t="s">
        <v>144</v>
      </c>
      <c r="G4" s="132" t="s">
        <v>145</v>
      </c>
      <c r="H4" s="133"/>
    </row>
    <row r="5" spans="1:8" ht="17.25" customHeight="1" thickBot="1">
      <c r="A5" s="934" t="s">
        <v>146</v>
      </c>
      <c r="B5" s="935">
        <v>23106.03</v>
      </c>
      <c r="C5" s="935">
        <v>20596.312999999998</v>
      </c>
      <c r="D5" s="936">
        <v>-33.367555976688308</v>
      </c>
      <c r="E5" s="937">
        <v>-4.1045881038977265</v>
      </c>
      <c r="G5" s="134" t="s">
        <v>59</v>
      </c>
      <c r="H5" s="135" t="s">
        <v>60</v>
      </c>
    </row>
    <row r="6" spans="1:8" ht="18" customHeight="1">
      <c r="A6" s="958" t="s">
        <v>147</v>
      </c>
      <c r="B6" s="1023" t="s">
        <v>100</v>
      </c>
      <c r="C6" s="959" t="s">
        <v>257</v>
      </c>
      <c r="D6" s="638" t="s">
        <v>100</v>
      </c>
      <c r="E6" s="1033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257</v>
      </c>
      <c r="C7" s="637" t="s">
        <v>257</v>
      </c>
      <c r="D7" s="943" t="s">
        <v>100</v>
      </c>
      <c r="E7" s="944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257</v>
      </c>
      <c r="C8" s="637" t="s">
        <v>257</v>
      </c>
      <c r="D8" s="638" t="s">
        <v>100</v>
      </c>
      <c r="E8" s="1033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8" t="s">
        <v>100</v>
      </c>
      <c r="C9" s="639" t="s">
        <v>257</v>
      </c>
      <c r="D9" s="638" t="s">
        <v>100</v>
      </c>
      <c r="E9" s="1033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257</v>
      </c>
      <c r="C10" s="637">
        <v>20353.384999999998</v>
      </c>
      <c r="D10" s="638" t="s">
        <v>100</v>
      </c>
      <c r="E10" s="945">
        <v>5.7410160411277094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62" t="s">
        <v>100</v>
      </c>
      <c r="C11" s="637" t="s">
        <v>257</v>
      </c>
      <c r="D11" s="638" t="s">
        <v>100</v>
      </c>
      <c r="E11" s="1033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257</v>
      </c>
      <c r="C12" s="637">
        <v>20995.559000000001</v>
      </c>
      <c r="D12" s="638" t="s">
        <v>100</v>
      </c>
      <c r="E12" s="945">
        <v>5.1735387316103516</v>
      </c>
      <c r="G12" s="138" t="s">
        <v>166</v>
      </c>
      <c r="H12" s="139" t="s">
        <v>167</v>
      </c>
    </row>
    <row r="13" spans="1:8" ht="18" customHeight="1" thickBot="1">
      <c r="A13" s="640" t="s">
        <v>168</v>
      </c>
      <c r="B13" s="922" t="s">
        <v>257</v>
      </c>
      <c r="C13" s="641" t="s">
        <v>257</v>
      </c>
      <c r="D13" s="1034" t="s">
        <v>100</v>
      </c>
      <c r="E13" s="946" t="s">
        <v>100</v>
      </c>
      <c r="G13" s="140" t="s">
        <v>169</v>
      </c>
      <c r="H13" s="141" t="s">
        <v>170</v>
      </c>
    </row>
    <row r="14" spans="1:8">
      <c r="A14" s="666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51"/>
    </row>
    <row r="24" spans="1:4" ht="15">
      <c r="D24" s="951"/>
    </row>
    <row r="25" spans="1:4" ht="15">
      <c r="A25" s="952"/>
      <c r="D25" s="951"/>
    </row>
    <row r="26" spans="1:4" ht="15">
      <c r="A26" s="952"/>
      <c r="D26" s="951"/>
    </row>
    <row r="27" spans="1:4" ht="15">
      <c r="A27" s="952"/>
      <c r="D27" s="951"/>
    </row>
    <row r="28" spans="1:4" ht="15">
      <c r="A28" s="952"/>
      <c r="D28" s="951"/>
    </row>
    <row r="29" spans="1:4" ht="15">
      <c r="A29" s="952"/>
      <c r="D29" s="951"/>
    </row>
    <row r="30" spans="1:4" ht="15">
      <c r="A30" s="952"/>
      <c r="D30" s="951"/>
    </row>
    <row r="31" spans="1:4" ht="15">
      <c r="A31" s="952"/>
      <c r="D31" s="951"/>
    </row>
    <row r="32" spans="1:4" ht="15">
      <c r="A32" s="952"/>
      <c r="D32" s="951"/>
    </row>
    <row r="33" spans="1:13" ht="15">
      <c r="A33" s="952"/>
      <c r="D33" s="951"/>
    </row>
    <row r="34" spans="1:13" ht="15">
      <c r="A34" s="952"/>
      <c r="D34" s="951"/>
    </row>
    <row r="35" spans="1:13" ht="15">
      <c r="A35" s="952"/>
      <c r="D35" s="951"/>
      <c r="M35" s="127" t="s">
        <v>123</v>
      </c>
    </row>
    <row r="36" spans="1:13" ht="15">
      <c r="A36" s="952"/>
      <c r="D36" s="951"/>
    </row>
    <row r="37" spans="1:13" ht="15">
      <c r="A37" s="952"/>
      <c r="D37" s="951"/>
    </row>
    <row r="38" spans="1:13" ht="15">
      <c r="A38" s="952"/>
      <c r="D38" s="951"/>
    </row>
    <row r="39" spans="1:13" ht="15">
      <c r="A39" s="952"/>
      <c r="D39" s="951"/>
    </row>
    <row r="40" spans="1:13" ht="15">
      <c r="A40" s="952"/>
      <c r="D40" s="951"/>
    </row>
    <row r="41" spans="1:13" ht="15">
      <c r="A41" s="952"/>
      <c r="D41" s="951"/>
    </row>
    <row r="42" spans="1:13" ht="15">
      <c r="A42" s="952"/>
      <c r="D42" s="951"/>
    </row>
    <row r="43" spans="1:13" ht="15">
      <c r="A43" s="952"/>
      <c r="D43" s="951"/>
    </row>
    <row r="44" spans="1:13" ht="15">
      <c r="A44" s="952"/>
      <c r="D44" s="951"/>
    </row>
    <row r="45" spans="1:13" ht="15">
      <c r="D45" s="951"/>
    </row>
    <row r="46" spans="1:13" ht="15">
      <c r="A46" s="952"/>
      <c r="D46" s="951"/>
    </row>
    <row r="47" spans="1:13" ht="15">
      <c r="A47" s="952"/>
      <c r="D47" s="951"/>
    </row>
    <row r="48" spans="1:13" ht="15">
      <c r="A48" s="952"/>
      <c r="D48" s="951"/>
    </row>
    <row r="49" spans="1:4" ht="15">
      <c r="A49" s="952"/>
      <c r="D49" s="951"/>
    </row>
    <row r="50" spans="1:4" ht="15">
      <c r="A50" s="952"/>
      <c r="D50" s="951"/>
    </row>
    <row r="51" spans="1:4" ht="15">
      <c r="A51" s="952"/>
      <c r="D51" s="951"/>
    </row>
    <row r="52" spans="1:4" ht="15">
      <c r="A52" s="952"/>
      <c r="D52" s="951"/>
    </row>
    <row r="53" spans="1:4" ht="15">
      <c r="A53" s="952"/>
      <c r="D53" s="951"/>
    </row>
    <row r="54" spans="1:4" ht="15">
      <c r="A54" s="952"/>
    </row>
    <row r="55" spans="1:4" ht="15">
      <c r="A55" s="952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T15" sqref="T15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4" t="s">
        <v>315</v>
      </c>
      <c r="B1" s="1214"/>
      <c r="C1" s="1214"/>
      <c r="D1" s="1214"/>
      <c r="E1" s="1214"/>
      <c r="F1" s="1214"/>
      <c r="G1" s="649"/>
      <c r="H1" s="649"/>
    </row>
    <row r="2" spans="1:8" ht="13.5" customHeight="1" thickBot="1"/>
    <row r="3" spans="1:8" ht="27" customHeight="1">
      <c r="A3" s="1208" t="s">
        <v>73</v>
      </c>
      <c r="B3" s="1210" t="s">
        <v>118</v>
      </c>
      <c r="C3" s="1215" t="s">
        <v>82</v>
      </c>
      <c r="D3" s="1216"/>
      <c r="E3" s="1217"/>
      <c r="F3" s="1212" t="s">
        <v>119</v>
      </c>
      <c r="G3" s="1213"/>
      <c r="H3" s="122"/>
    </row>
    <row r="4" spans="1:8" ht="32.25" customHeight="1" thickBot="1">
      <c r="A4" s="1209"/>
      <c r="B4" s="1211"/>
      <c r="C4" s="925">
        <v>43681</v>
      </c>
      <c r="D4" s="926">
        <v>43674</v>
      </c>
      <c r="E4" s="927">
        <v>43317</v>
      </c>
      <c r="F4" s="928" t="s">
        <v>354</v>
      </c>
      <c r="G4" s="929" t="s">
        <v>120</v>
      </c>
      <c r="H4" s="122"/>
    </row>
    <row r="5" spans="1:8" ht="29.25" customHeight="1">
      <c r="A5" s="988" t="s">
        <v>124</v>
      </c>
      <c r="B5" s="1121" t="s">
        <v>330</v>
      </c>
      <c r="C5" s="930">
        <v>472.87</v>
      </c>
      <c r="D5" s="889">
        <v>533.91999999999996</v>
      </c>
      <c r="E5" s="931">
        <v>609.98</v>
      </c>
      <c r="F5" s="1029">
        <v>-11.434297272999693</v>
      </c>
      <c r="G5" s="932">
        <v>-22.47778615692318</v>
      </c>
    </row>
    <row r="6" spans="1:8" ht="28.5" customHeight="1">
      <c r="A6" s="989" t="s">
        <v>125</v>
      </c>
      <c r="B6" s="1117" t="s">
        <v>330</v>
      </c>
      <c r="C6" s="1125">
        <v>712.22</v>
      </c>
      <c r="D6" s="1119">
        <v>772.89</v>
      </c>
      <c r="E6" s="1126">
        <v>776.57</v>
      </c>
      <c r="F6" s="1123">
        <v>-7.8497586978742069</v>
      </c>
      <c r="G6" s="1120">
        <v>-8.2864390846929474</v>
      </c>
    </row>
    <row r="7" spans="1:8" ht="32.25" customHeight="1" thickBot="1">
      <c r="A7" s="990" t="s">
        <v>121</v>
      </c>
      <c r="B7" s="1122" t="s">
        <v>122</v>
      </c>
      <c r="C7" s="1118" t="s">
        <v>100</v>
      </c>
      <c r="D7" s="1030" t="s">
        <v>100</v>
      </c>
      <c r="E7" s="1031" t="s">
        <v>100</v>
      </c>
      <c r="F7" s="1124" t="s">
        <v>100</v>
      </c>
      <c r="G7" s="1072" t="s">
        <v>100</v>
      </c>
    </row>
    <row r="8" spans="1:8" s="122" customFormat="1" ht="15.75">
      <c r="A8" s="980"/>
      <c r="B8" s="981"/>
      <c r="C8"/>
      <c r="D8" s="955"/>
      <c r="E8" s="956"/>
      <c r="F8" s="957"/>
      <c r="G8" s="957"/>
    </row>
    <row r="9" spans="1:8" ht="19.5" customHeight="1">
      <c r="A9" s="631" t="s">
        <v>42</v>
      </c>
    </row>
    <row r="10" spans="1:8" ht="15">
      <c r="A10" s="632" t="s">
        <v>95</v>
      </c>
    </row>
    <row r="11" spans="1:8" ht="15">
      <c r="A11" s="632"/>
    </row>
    <row r="12" spans="1:8" ht="15">
      <c r="A12" s="633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21" t="s">
        <v>89</v>
      </c>
      <c r="C1" s="1221"/>
      <c r="D1" s="1221"/>
      <c r="E1" s="1221"/>
      <c r="F1" s="8"/>
      <c r="G1" s="7"/>
    </row>
    <row r="2" spans="2:17" ht="20.25" thickBot="1">
      <c r="B2" s="893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13"/>
      <c r="C3" s="1131" t="s">
        <v>320</v>
      </c>
      <c r="D3" s="1132"/>
      <c r="E3" s="714" t="s">
        <v>69</v>
      </c>
      <c r="F3" s="1219"/>
    </row>
    <row r="4" spans="2:17" ht="34.5" customHeight="1" thickBot="1">
      <c r="B4" s="1136" t="s">
        <v>43</v>
      </c>
      <c r="C4" s="1137">
        <v>43679</v>
      </c>
      <c r="D4" s="1137">
        <v>43672</v>
      </c>
      <c r="E4" s="1138" t="s">
        <v>316</v>
      </c>
      <c r="F4" s="1220"/>
      <c r="G4" s="661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33" t="s">
        <v>321</v>
      </c>
      <c r="C5" s="1134"/>
      <c r="D5" s="1134"/>
      <c r="E5" s="1135"/>
      <c r="F5" s="10"/>
      <c r="G5" s="1218" t="s">
        <v>353</v>
      </c>
      <c r="H5" s="1218"/>
      <c r="I5" s="1218"/>
      <c r="J5" s="1218"/>
      <c r="K5" s="1218"/>
      <c r="L5" s="1218"/>
      <c r="M5" s="1218"/>
      <c r="N5" s="1218"/>
      <c r="O5" s="1218"/>
      <c r="P5" s="1218"/>
      <c r="Q5" s="1218"/>
    </row>
    <row r="6" spans="2:17" ht="21" customHeight="1">
      <c r="B6" s="642" t="s">
        <v>44</v>
      </c>
      <c r="C6" s="1127">
        <v>10</v>
      </c>
      <c r="D6" s="1127" t="s">
        <v>257</v>
      </c>
      <c r="E6" s="923" t="s">
        <v>100</v>
      </c>
      <c r="F6" s="10"/>
      <c r="G6" s="1218"/>
      <c r="H6" s="1218"/>
      <c r="I6" s="1218"/>
      <c r="J6" s="1218"/>
      <c r="K6" s="1218"/>
      <c r="L6" s="1218"/>
      <c r="M6" s="1218"/>
      <c r="N6" s="1218"/>
      <c r="O6" s="1218"/>
      <c r="P6" s="1218"/>
      <c r="Q6" s="1218"/>
    </row>
    <row r="7" spans="2:17" ht="15.75">
      <c r="B7" s="642" t="s">
        <v>45</v>
      </c>
      <c r="C7" s="643">
        <v>17</v>
      </c>
      <c r="D7" s="643" t="s">
        <v>257</v>
      </c>
      <c r="E7" s="923" t="s">
        <v>100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3" t="s">
        <v>46</v>
      </c>
      <c r="C8" s="650">
        <v>12.5</v>
      </c>
      <c r="D8" s="650" t="s">
        <v>257</v>
      </c>
      <c r="E8" s="1024" t="s">
        <v>100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4" t="s">
        <v>259</v>
      </c>
      <c r="C9" s="651">
        <v>100</v>
      </c>
      <c r="D9" s="651" t="s">
        <v>257</v>
      </c>
      <c r="E9" s="924" t="s">
        <v>100</v>
      </c>
      <c r="F9" s="10"/>
      <c r="G9" s="19"/>
      <c r="H9" s="19"/>
      <c r="I9" s="20"/>
      <c r="J9" s="13"/>
      <c r="K9" s="12"/>
      <c r="L9" s="14"/>
    </row>
    <row r="10" spans="2:17" ht="15.75">
      <c r="B10" s="664" t="s">
        <v>260</v>
      </c>
      <c r="C10" s="651">
        <v>76</v>
      </c>
      <c r="D10" s="651" t="s">
        <v>257</v>
      </c>
      <c r="E10" s="924" t="s">
        <v>100</v>
      </c>
      <c r="F10" s="16"/>
      <c r="G10" s="19"/>
      <c r="H10" s="19"/>
      <c r="I10" s="20"/>
      <c r="J10" s="21"/>
      <c r="K10" s="11"/>
      <c r="L10" s="22"/>
    </row>
    <row r="11" spans="2:17" ht="15.75">
      <c r="B11" s="664" t="s">
        <v>363</v>
      </c>
      <c r="C11" s="1128">
        <v>3</v>
      </c>
      <c r="D11" s="1128" t="s">
        <v>257</v>
      </c>
      <c r="E11" s="924" t="s">
        <v>100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30" t="s">
        <v>322</v>
      </c>
      <c r="C12" s="643"/>
      <c r="D12" s="643"/>
      <c r="E12" s="923"/>
      <c r="F12" s="10"/>
      <c r="G12" s="23"/>
      <c r="H12" s="23"/>
      <c r="I12" s="24"/>
      <c r="J12" s="13"/>
      <c r="K12" s="12"/>
      <c r="L12" s="14"/>
    </row>
    <row r="13" spans="2:17" ht="15.75">
      <c r="B13" s="642" t="s">
        <v>44</v>
      </c>
      <c r="C13" s="1129" t="s">
        <v>257</v>
      </c>
      <c r="D13" s="1127" t="s">
        <v>257</v>
      </c>
      <c r="E13" s="1113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2" t="s">
        <v>45</v>
      </c>
      <c r="C14" s="1129" t="s">
        <v>257</v>
      </c>
      <c r="D14" s="643" t="s">
        <v>257</v>
      </c>
      <c r="E14" s="1113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3" t="s">
        <v>46</v>
      </c>
      <c r="C15" s="650" t="s">
        <v>257</v>
      </c>
      <c r="D15" s="650" t="s">
        <v>257</v>
      </c>
      <c r="E15" s="1032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4" t="s">
        <v>259</v>
      </c>
      <c r="C16" s="651" t="s">
        <v>257</v>
      </c>
      <c r="D16" s="651" t="s">
        <v>257</v>
      </c>
      <c r="E16" s="1114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4" t="s">
        <v>260</v>
      </c>
      <c r="C17" s="651" t="s">
        <v>257</v>
      </c>
      <c r="D17" s="651" t="s">
        <v>257</v>
      </c>
      <c r="E17" s="1114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4" t="s">
        <v>363</v>
      </c>
      <c r="C18" s="1128" t="s">
        <v>257</v>
      </c>
      <c r="D18" s="1128" t="s">
        <v>257</v>
      </c>
      <c r="E18" s="1114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30" t="s">
        <v>323</v>
      </c>
      <c r="C19" s="643"/>
      <c r="D19" s="643"/>
      <c r="E19" s="923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2" t="s">
        <v>44</v>
      </c>
      <c r="C20" s="1129" t="s">
        <v>257</v>
      </c>
      <c r="D20" s="643" t="s">
        <v>257</v>
      </c>
      <c r="E20" s="1113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2" t="s">
        <v>45</v>
      </c>
      <c r="C21" s="1129" t="s">
        <v>257</v>
      </c>
      <c r="D21" s="643" t="s">
        <v>257</v>
      </c>
      <c r="E21" s="1113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3" t="s">
        <v>46</v>
      </c>
      <c r="C22" s="650" t="s">
        <v>257</v>
      </c>
      <c r="D22" s="650" t="s">
        <v>257</v>
      </c>
      <c r="E22" s="1032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4" t="s">
        <v>259</v>
      </c>
      <c r="C23" s="651" t="s">
        <v>257</v>
      </c>
      <c r="D23" s="651" t="s">
        <v>257</v>
      </c>
      <c r="E23" s="1114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4" t="s">
        <v>260</v>
      </c>
      <c r="C24" s="651" t="s">
        <v>257</v>
      </c>
      <c r="D24" s="651" t="s">
        <v>257</v>
      </c>
      <c r="E24" s="1114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5" t="s">
        <v>363</v>
      </c>
      <c r="C25" s="660" t="s">
        <v>257</v>
      </c>
      <c r="D25" s="660" t="s">
        <v>257</v>
      </c>
      <c r="E25" s="1115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2019-08-08T14:04:37Z</dcterms:modified>
</cp:coreProperties>
</file>