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 activeTab="1"/>
  </bookViews>
  <sheets>
    <sheet name="Załącznik nr 1" sheetId="4" r:id="rId1"/>
    <sheet name="Załącznik nr 2" sheetId="6" r:id="rId2"/>
    <sheet name="Załącznik nr 3" sheetId="5" r:id="rId3"/>
  </sheets>
  <definedNames>
    <definedName name="_xlnm.Print_Area" localSheetId="0">'Załącznik nr 1'!$A$1:$O$121</definedName>
  </definedNames>
  <calcPr calcId="152511"/>
</workbook>
</file>

<file path=xl/calcChain.xml><?xml version="1.0" encoding="utf-8"?>
<calcChain xmlns="http://schemas.openxmlformats.org/spreadsheetml/2006/main">
  <c r="I10" i="6" l="1"/>
  <c r="H10" i="6"/>
  <c r="G10" i="6"/>
  <c r="F10" i="6"/>
  <c r="E10" i="6"/>
  <c r="D10" i="6"/>
  <c r="N120" i="4" l="1"/>
  <c r="N118" i="4"/>
  <c r="N115" i="4"/>
  <c r="N114" i="4"/>
  <c r="N112" i="4"/>
  <c r="N109" i="4"/>
  <c r="N93" i="4" l="1"/>
  <c r="N90" i="4" l="1"/>
  <c r="N87" i="4"/>
  <c r="N84" i="4"/>
  <c r="N81" i="4"/>
  <c r="N78" i="4"/>
  <c r="N55" i="4"/>
  <c r="N49" i="4"/>
  <c r="N46" i="4"/>
  <c r="N43" i="4"/>
  <c r="N37" i="4"/>
  <c r="N34" i="4"/>
  <c r="N16" i="4"/>
  <c r="N13" i="4"/>
  <c r="N10" i="4" l="1"/>
  <c r="H58" i="4" l="1"/>
  <c r="N53" i="4"/>
  <c r="G53" i="4"/>
  <c r="N47" i="4"/>
  <c r="G47" i="4"/>
  <c r="N7" i="4"/>
  <c r="I58" i="4" l="1"/>
  <c r="N58" i="4"/>
</calcChain>
</file>

<file path=xl/sharedStrings.xml><?xml version="1.0" encoding="utf-8"?>
<sst xmlns="http://schemas.openxmlformats.org/spreadsheetml/2006/main" count="283" uniqueCount="124">
  <si>
    <t>Ogółem</t>
  </si>
  <si>
    <t>Oś priorytetowa 1: Środki na rzecz dostosowania wspólnotowej floty rybackiej *</t>
  </si>
  <si>
    <t>Wskaźniki</t>
  </si>
  <si>
    <t>Oś priorytetowa 3: Środki służące wspólnemu interesowi*</t>
  </si>
  <si>
    <t>-</t>
  </si>
  <si>
    <t>kW</t>
  </si>
  <si>
    <t>Jednostka</t>
  </si>
  <si>
    <t>Realizacja</t>
  </si>
  <si>
    <t>Cel</t>
  </si>
  <si>
    <t>Sytuacja wyjściowa</t>
  </si>
  <si>
    <t>Tona</t>
  </si>
  <si>
    <t>w mln euro</t>
  </si>
  <si>
    <t>euro</t>
  </si>
  <si>
    <t>Liczba miejsc pracy stworzonych lub utrzymanych</t>
  </si>
  <si>
    <t>GT</t>
  </si>
  <si>
    <t>Ilość przeszkolonych rybaków</t>
  </si>
  <si>
    <t>mln EUR</t>
  </si>
  <si>
    <t>ludność na obszarach objętych grupami</t>
  </si>
  <si>
    <t>Ilość ustanowionych grup rybackich</t>
  </si>
  <si>
    <t>Miejsca pracy utworzone lub utrzymane na obszarach rybackich</t>
  </si>
  <si>
    <t>szt.</t>
  </si>
  <si>
    <t>Oś priorytetowa 4: Zrównoważony rozwój obszarów zależnych od rybactwa</t>
  </si>
  <si>
    <t>Obszar objęty grupami</t>
  </si>
  <si>
    <t>szt</t>
  </si>
  <si>
    <t>Oś priorytetowa 2: Akwakultura, rybołówstwo śródlądowe, przetwarzanie i obrót produktami rybołówstwa i akwakultury</t>
  </si>
  <si>
    <t>2009: 1 EUR = 4,3273 PLN</t>
  </si>
  <si>
    <t>2010: 1 EUR = 3,9946 PLN</t>
  </si>
  <si>
    <t>2011: 1 EUR = 4,1198 PLN</t>
  </si>
  <si>
    <t>Produkcja w akwakulturze /1</t>
  </si>
  <si>
    <t>Produkcja w przetwórstwie /2</t>
  </si>
  <si>
    <t>Wzrost obrotów przetwórstwo /4</t>
  </si>
  <si>
    <t>Wartość dodana na zatrudnionego /5</t>
  </si>
  <si>
    <t>Wzrost średniego spożycia ryb /1</t>
  </si>
  <si>
    <t>Zwiększenie wartości dodanej ryb przetworzonych i sprzedawanych /2</t>
  </si>
  <si>
    <t>/2 Zmieniono metodologię liczenia: Wartość dodana policzona na podstawie danych z IERiGŻ-PIB: suma nadwyżki operacyjnej i kosztów pracy</t>
  </si>
  <si>
    <t>kg/os rocznie*</t>
  </si>
  <si>
    <t>* - w kg wagi żywej na 1 mieszkańca</t>
  </si>
  <si>
    <t>* Zmieniono metodologię liczenia wskaźnika - dotyczy tylko zakładów PKD 15.20</t>
  </si>
  <si>
    <t>/5 Zmieniono metodologię liczenia. Wartość dodana policzona na podstawie danych z IERiGŻ-PIB: suma nadwyżki operacyjnej i kosztów pracy</t>
  </si>
  <si>
    <t>/6 Pracujący na koniec roku, wg Rocznika statystycznego gospodarki morskiej 2011</t>
  </si>
  <si>
    <t>Redukcja potencjału floty przez trwałe zaprzestanie działalności*</t>
  </si>
  <si>
    <t>* dane zgodnie z Planem Dostosowania Naładu Połowowego</t>
  </si>
  <si>
    <t>Wyładunki (zawodowe połowy śródlądowe) /3***</t>
  </si>
  <si>
    <t>Odsetek operacji z produkcją ekologiczną (akwakultura) **</t>
  </si>
  <si>
    <t>Wzrost obrotów akwakultura /4****</t>
  </si>
  <si>
    <t>Wzrost obrotów rybołówstwo śródlądowe /4****</t>
  </si>
  <si>
    <t>S - szacunek MIR-PIB/IRŚ</t>
  </si>
  <si>
    <t>***  zmiana metodologii obliczania -  pomiary prowadzone są w obwodach jeziorowych, zbiornikach zaporowych i odcinkach rzek</t>
  </si>
  <si>
    <t>****  roboczy kurs 1 EUR=4,00 PLN.</t>
  </si>
  <si>
    <t>2012: 1 EUR = 4,1309 PLN</t>
  </si>
  <si>
    <t>Stopień modernizacji floty rybackiej**</t>
  </si>
  <si>
    <t>Załącznik nr 1</t>
  </si>
  <si>
    <t>369 600*</t>
  </si>
  <si>
    <t>**  zmiana rozporządzenia o warunkach przyznawania pomocy; 5-letnie umowy o dofinansowanie. Wartość wskaźniki wykazuje się dla operacji 2.2.1 zakończonych, czyli dla których zrealizowano płatności końcowe.</t>
  </si>
  <si>
    <t>emil</t>
  </si>
  <si>
    <t>a. wołos - przychody gospodarstw rybackich</t>
  </si>
  <si>
    <t>2013: 1 EUR = 4,1975 PLN</t>
  </si>
  <si>
    <t>tab 19</t>
  </si>
  <si>
    <t>tab 21</t>
  </si>
  <si>
    <t>2500s</t>
  </si>
  <si>
    <t>ARiMR</t>
  </si>
  <si>
    <t>rynek ryb 23 str. 21=369,9/4</t>
  </si>
  <si>
    <t>tab.21</t>
  </si>
  <si>
    <t>tab24</t>
  </si>
  <si>
    <t>/1 Dane z "Rynek Ryb. Stan i perspektywy" nr 23, listopad 2015</t>
  </si>
  <si>
    <t xml:space="preserve">Moc wymienionych silników i zmniejszanie mocy*** </t>
  </si>
  <si>
    <t>** wykazywane liczby nie są wskazywane narastająco - ukazują liczbę jednostek objętych modernizacjami w danym roku.; w kolumnie ogółem podawana jest liczba zmodernizowanych jednostek w ujęciu narastającym.</t>
  </si>
  <si>
    <t>*** wartość ogółem Moc wymienionych silników i zmniejszenie mocy jest podawana narastająco.</t>
  </si>
  <si>
    <t>Ilość zmodernizowanych portów</t>
  </si>
  <si>
    <t xml:space="preserve">Ilość zmodernizowanych przystani i miejsc wyładunku </t>
  </si>
  <si>
    <t xml:space="preserve">Ilość wybudowanych przystani i miejsc wyładunku </t>
  </si>
  <si>
    <t xml:space="preserve">Ilość utworzonych organizacji producentów </t>
  </si>
  <si>
    <t>2015: 1 EUR = 4,1839 PLN</t>
  </si>
  <si>
    <t>2014: I EUR = 4,1852 PLN</t>
  </si>
  <si>
    <t>2016: 1 EUR = 4,3528 PLN</t>
  </si>
  <si>
    <t>/4 Obliczone na podstawie "Rynek Ryb. Stan i perspektywy" nr 25, listopad 2016, kurs zgodny z NBP</t>
  </si>
  <si>
    <t>/1 Produkcja ryb konsumpcyjnych bez materiału obsadowego i zarybieniowego; dane z "Rynek Ryb. Stan i perspektywy" nr 25, listopad 2016</t>
  </si>
  <si>
    <t>/2 Wyroby konsumpcyjne; dane z "Rynek Ryb. Stan i perspektywy" nr 25, listopad 2016 - dotyczy firm zatrudniających ponad 10 osób stałej załogi skladających sprawozdania finansowe</t>
  </si>
  <si>
    <t>/3 Dane z "Rynek Ryb. Stan i perspektywy" nr 25, listopad 2016</t>
  </si>
  <si>
    <t>96,5s</t>
  </si>
  <si>
    <t>5,5s</t>
  </si>
  <si>
    <t>40500s</t>
  </si>
  <si>
    <t>495000s</t>
  </si>
  <si>
    <t>2274,4s</t>
  </si>
  <si>
    <t>34,9s</t>
  </si>
  <si>
    <t>24410s</t>
  </si>
  <si>
    <t>12,56s</t>
  </si>
  <si>
    <t>Załącznik nr 3. Informacje na temat postępów fizycznych dla informacji i promocji</t>
  </si>
  <si>
    <t>Wsakźniki</t>
  </si>
  <si>
    <r>
      <t>Cel</t>
    </r>
    <r>
      <rPr>
        <sz val="10"/>
        <rFont val="Calibri"/>
        <family val="2"/>
        <charset val="238"/>
      </rPr>
      <t>⁽¹⁾</t>
    </r>
  </si>
  <si>
    <t>Wskaźnik 1:</t>
  </si>
  <si>
    <t>...itd.</t>
  </si>
  <si>
    <t>…</t>
  </si>
  <si>
    <t>Wsakźnik n:</t>
  </si>
  <si>
    <t>⁽¹⁾ Cel można podać w odniesieniu do roku lub w odniesieniu do całego okresu programowania</t>
  </si>
  <si>
    <t>* Nie określono wskaźników dla postępów fizycznych informacji i promocji PO RYBY 2007-2013</t>
  </si>
  <si>
    <t>Załącznik nr 2 Informacje finansowe (dane w Euro)</t>
  </si>
  <si>
    <t>Osie priorytetowe</t>
  </si>
  <si>
    <t>Wydatki kwalifikowalne przedstawione we wnioskach o płatność złożonych do Instytucji Pośredniczących ***</t>
  </si>
  <si>
    <t>Odpowiadający wkład publiczny (krajowe)</t>
  </si>
  <si>
    <t>Odpowiadający wkład EFR</t>
  </si>
  <si>
    <t>Wydatki poniesione prze organ odpowiedzialny za dokonywanie płatności na rzecz beneficjentów</t>
  </si>
  <si>
    <t>Środki EFR zadeklarowane przez Instytucję Zarządzającą*****</t>
  </si>
  <si>
    <t>Całkowita płatność wskazana we wniosku do Komisji******</t>
  </si>
  <si>
    <t>Łącznie płatności otrzymane od Komisji****</t>
  </si>
  <si>
    <t>1*</t>
  </si>
  <si>
    <t>2*</t>
  </si>
  <si>
    <t>3*</t>
  </si>
  <si>
    <t>4*</t>
  </si>
  <si>
    <t>5*</t>
  </si>
  <si>
    <t>6**</t>
  </si>
  <si>
    <t>Oś 1. Środki na rzecz adaptacji floty rybackiej</t>
  </si>
  <si>
    <t>Oś 2. Akwakultura, rybołówstwo śródlądowe, przetwórstwo i rynek rybny</t>
  </si>
  <si>
    <t>Oś 3. Środki służące wspólnemu interesowi</t>
  </si>
  <si>
    <t>Oś 4. Zrównoważony rozwój obszarów zależnych od rybactwa</t>
  </si>
  <si>
    <t>Oś 5. Pomoc techniczna</t>
  </si>
  <si>
    <t>Suma całkowita</t>
  </si>
  <si>
    <t>* kwoty z kolumny 1-4 przeliczone po kursie 4,4299</t>
  </si>
  <si>
    <t>** kwoty w kolumnie 6 przeliczone wg kursu wykazanego w poświadczeniach</t>
  </si>
  <si>
    <t>*** dla środka 1.2 oraz 1.5 nie są składane wnioski o płatność, wartość tych środków jest przedstawiona jako równowartość wydanych decyzji/podpisanych umów na dany okres.</t>
  </si>
  <si>
    <t>Kolumna 4 - kwota wkładu krajowego i EFR (25%+75%)</t>
  </si>
  <si>
    <t>**** płatności otrzymane od Komisji są danymi łącznymi bez rozbijania na osie priorytetowe</t>
  </si>
  <si>
    <t>***** kolumna uwzględnia poświadczenia przekazane do IC za okres 03.09.2016 do 16.02.2017 r. i jest przeliczone po kursie 4,3148</t>
  </si>
  <si>
    <t>****** kolumna uwzglęnia poświadczenie salda końcowego przeliczonego po kursie 4,3148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</si>
</sst>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#,##0.000000"/>
  </numFmts>
  <fonts count="19">
    <font>
      <sz val="10"/>
      <name val="Arial"/>
      <charset val="238"/>
    </font>
    <font>
      <sz val="8"/>
      <name val="Arial"/>
      <family val="2"/>
      <charset val="238"/>
    </font>
    <font>
      <sz val="8"/>
      <name val="Tw Cen MT"/>
      <family val="2"/>
      <charset val="238"/>
    </font>
    <font>
      <b/>
      <sz val="8"/>
      <name val="Tw Cen MT"/>
      <family val="2"/>
      <charset val="238"/>
    </font>
    <font>
      <sz val="10"/>
      <name val="Tw Cen MT"/>
      <family val="2"/>
      <charset val="238"/>
    </font>
    <font>
      <b/>
      <sz val="8"/>
      <color indexed="8"/>
      <name val="Tw Cen MT"/>
      <family val="2"/>
      <charset val="238"/>
    </font>
    <font>
      <sz val="8"/>
      <color indexed="8"/>
      <name val="Tw Cen MT"/>
      <family val="2"/>
      <charset val="238"/>
    </font>
    <font>
      <i/>
      <sz val="10"/>
      <name val="Tw Cen MT"/>
      <family val="2"/>
      <charset val="238"/>
    </font>
    <font>
      <sz val="9"/>
      <color indexed="8"/>
      <name val="Tw Cen MT"/>
      <family val="2"/>
      <charset val="238"/>
    </font>
    <font>
      <sz val="10"/>
      <name val="Arial"/>
      <family val="2"/>
      <charset val="238"/>
    </font>
    <font>
      <sz val="9"/>
      <name val="Tw Cen MT"/>
      <family val="2"/>
      <charset val="238"/>
    </font>
    <font>
      <sz val="8"/>
      <color rgb="FFFF0000"/>
      <name val="Tw Cen MT"/>
      <family val="2"/>
      <charset val="238"/>
    </font>
    <font>
      <sz val="8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8"/>
      <color rgb="FF0070C0"/>
      <name val="Calibri"/>
      <family val="2"/>
      <charset val="238"/>
    </font>
    <font>
      <b/>
      <sz val="8"/>
      <name val="Calibri"/>
      <family val="2"/>
      <charset val="238"/>
    </font>
    <font>
      <sz val="8"/>
      <color rgb="FF0070C0"/>
      <name val="Tw Cen MT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13" fillId="0" borderId="0"/>
    <xf numFmtId="0" fontId="9" fillId="0" borderId="0"/>
  </cellStyleXfs>
  <cellXfs count="2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2" fillId="0" borderId="0" xfId="0" applyFont="1" applyFill="1"/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3" fontId="8" fillId="0" borderId="0" xfId="0" applyNumberFormat="1" applyFont="1"/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 vertical="top" wrapText="1"/>
    </xf>
    <xf numFmtId="0" fontId="4" fillId="0" borderId="0" xfId="0" applyFont="1" applyFill="1" applyBorder="1"/>
    <xf numFmtId="0" fontId="4" fillId="0" borderId="0" xfId="0" applyFont="1" applyAlignment="1">
      <alignment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4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3" fontId="6" fillId="0" borderId="6" xfId="0" applyNumberFormat="1" applyFont="1" applyBorder="1" applyAlignment="1">
      <alignment horizontal="center" wrapText="1"/>
    </xf>
    <xf numFmtId="3" fontId="2" fillId="0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9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4" fontId="2" fillId="0" borderId="3" xfId="0" applyNumberFormat="1" applyFont="1" applyFill="1" applyBorder="1" applyAlignment="1">
      <alignment horizontal="center" wrapText="1"/>
    </xf>
    <xf numFmtId="4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3" fontId="10" fillId="2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0" fontId="2" fillId="0" borderId="0" xfId="0" applyFont="1" applyAlignment="1"/>
    <xf numFmtId="0" fontId="6" fillId="0" borderId="0" xfId="0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4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4" borderId="30" xfId="0" applyFill="1" applyBorder="1"/>
    <xf numFmtId="0" fontId="0" fillId="4" borderId="31" xfId="0" applyFill="1" applyBorder="1"/>
    <xf numFmtId="0" fontId="9" fillId="3" borderId="30" xfId="0" applyFont="1" applyFill="1" applyBorder="1"/>
    <xf numFmtId="0" fontId="0" fillId="3" borderId="30" xfId="0" applyFill="1" applyBorder="1"/>
    <xf numFmtId="0" fontId="0" fillId="3" borderId="31" xfId="0" applyFill="1" applyBorder="1"/>
    <xf numFmtId="0" fontId="9" fillId="4" borderId="30" xfId="0" applyFont="1" applyFill="1" applyBorder="1" applyAlignment="1">
      <alignment wrapText="1"/>
    </xf>
    <xf numFmtId="0" fontId="9" fillId="3" borderId="29" xfId="0" applyFont="1" applyFill="1" applyBorder="1"/>
    <xf numFmtId="0" fontId="9" fillId="3" borderId="30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17" fillId="3" borderId="32" xfId="0" applyFont="1" applyFill="1" applyBorder="1"/>
    <xf numFmtId="0" fontId="0" fillId="3" borderId="33" xfId="0" applyFill="1" applyBorder="1"/>
    <xf numFmtId="0" fontId="0" fillId="3" borderId="34" xfId="0" applyFill="1" applyBorder="1"/>
    <xf numFmtId="0" fontId="18" fillId="0" borderId="0" xfId="0" applyFont="1"/>
    <xf numFmtId="0" fontId="0" fillId="5" borderId="3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5" borderId="6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36" xfId="0" applyFill="1" applyBorder="1" applyAlignment="1">
      <alignment wrapText="1"/>
    </xf>
    <xf numFmtId="43" fontId="0" fillId="0" borderId="6" xfId="0" applyNumberFormat="1" applyBorder="1"/>
    <xf numFmtId="4" fontId="0" fillId="0" borderId="6" xfId="0" applyNumberFormat="1" applyBorder="1"/>
    <xf numFmtId="4" fontId="0" fillId="0" borderId="0" xfId="0" applyNumberFormat="1"/>
    <xf numFmtId="2" fontId="0" fillId="0" borderId="0" xfId="0" applyNumberFormat="1"/>
    <xf numFmtId="0" fontId="0" fillId="0" borderId="36" xfId="0" applyBorder="1" applyAlignment="1">
      <alignment wrapText="1"/>
    </xf>
    <xf numFmtId="0" fontId="0" fillId="5" borderId="22" xfId="0" applyFill="1" applyBorder="1" applyAlignment="1">
      <alignment wrapText="1"/>
    </xf>
    <xf numFmtId="43" fontId="0" fillId="0" borderId="13" xfId="0" applyNumberFormat="1" applyBorder="1"/>
    <xf numFmtId="4" fontId="0" fillId="0" borderId="13" xfId="0" applyNumberFormat="1" applyBorder="1"/>
    <xf numFmtId="43" fontId="0" fillId="0" borderId="19" xfId="0" applyNumberFormat="1" applyFill="1" applyBorder="1"/>
    <xf numFmtId="0" fontId="18" fillId="0" borderId="37" xfId="0" applyFont="1" applyBorder="1" applyAlignment="1">
      <alignment wrapText="1"/>
    </xf>
    <xf numFmtId="43" fontId="18" fillId="0" borderId="38" xfId="0" applyNumberFormat="1" applyFont="1" applyBorder="1"/>
    <xf numFmtId="0" fontId="0" fillId="0" borderId="0" xfId="0" applyAlignment="1"/>
    <xf numFmtId="43" fontId="0" fillId="0" borderId="0" xfId="0" applyNumberFormat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9" fillId="4" borderId="29" xfId="0" applyFont="1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2 2" xfId="2"/>
    <cellStyle name="Normalny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view="pageBreakPreview" topLeftCell="A43" zoomScaleNormal="100" zoomScaleSheetLayoutView="100" workbookViewId="0">
      <selection activeCell="I55" sqref="I55:M55"/>
    </sheetView>
  </sheetViews>
  <sheetFormatPr defaultRowHeight="11.25"/>
  <cols>
    <col min="1" max="1" width="48.7109375" style="1" customWidth="1"/>
    <col min="2" max="2" width="8.42578125" style="1" bestFit="1" customWidth="1"/>
    <col min="3" max="3" width="13.140625" style="1" bestFit="1" customWidth="1"/>
    <col min="4" max="8" width="9.140625" style="1" customWidth="1"/>
    <col min="9" max="13" width="9.140625" style="5"/>
    <col min="14" max="14" width="11" style="5" customWidth="1"/>
    <col min="15" max="15" width="9.140625" style="1" hidden="1" customWidth="1"/>
    <col min="16" max="16384" width="9.140625" style="1"/>
  </cols>
  <sheetData>
    <row r="1" spans="1:15" ht="12.75">
      <c r="A1" s="2" t="s">
        <v>51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3"/>
    </row>
    <row r="2" spans="1:15" ht="12.75">
      <c r="A2" s="3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3"/>
    </row>
    <row r="3" spans="1:15" ht="12.75">
      <c r="A3" s="3"/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3"/>
    </row>
    <row r="4" spans="1:15" ht="12.75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3"/>
    </row>
    <row r="5" spans="1:15" ht="18.75" customHeight="1" thickBot="1">
      <c r="A5" s="2" t="s">
        <v>1</v>
      </c>
      <c r="B5" s="2"/>
      <c r="C5" s="2"/>
    </row>
    <row r="6" spans="1:15" s="9" customFormat="1" ht="18.75" customHeight="1" thickBot="1">
      <c r="A6" s="6" t="s">
        <v>2</v>
      </c>
      <c r="B6" s="6" t="s">
        <v>6</v>
      </c>
      <c r="C6" s="6" t="s">
        <v>6</v>
      </c>
      <c r="D6" s="7">
        <v>2007</v>
      </c>
      <c r="E6" s="7">
        <v>2008</v>
      </c>
      <c r="F6" s="7">
        <v>2009</v>
      </c>
      <c r="G6" s="6">
        <v>2010</v>
      </c>
      <c r="H6" s="6">
        <v>2011</v>
      </c>
      <c r="I6" s="8">
        <v>2012</v>
      </c>
      <c r="J6" s="8">
        <v>2013</v>
      </c>
      <c r="K6" s="8">
        <v>2014</v>
      </c>
      <c r="L6" s="8">
        <v>2015</v>
      </c>
      <c r="M6" s="8">
        <v>2016</v>
      </c>
      <c r="N6" s="8" t="s">
        <v>0</v>
      </c>
    </row>
    <row r="7" spans="1:15" s="9" customFormat="1" ht="14.25" customHeight="1">
      <c r="A7" s="173" t="s">
        <v>40</v>
      </c>
      <c r="B7" s="10" t="s">
        <v>7</v>
      </c>
      <c r="C7" s="176" t="s">
        <v>14</v>
      </c>
      <c r="D7" s="11"/>
      <c r="E7" s="11" t="s">
        <v>4</v>
      </c>
      <c r="F7" s="12">
        <v>-3013.76</v>
      </c>
      <c r="G7" s="12">
        <v>-1528.61</v>
      </c>
      <c r="H7" s="13">
        <v>-418.92</v>
      </c>
      <c r="I7" s="14">
        <v>-255.5</v>
      </c>
      <c r="J7" s="15">
        <v>0</v>
      </c>
      <c r="K7" s="15">
        <v>0</v>
      </c>
      <c r="L7" s="15">
        <v>0</v>
      </c>
      <c r="M7" s="134">
        <v>0</v>
      </c>
      <c r="N7" s="16">
        <f>SUM(F7:J7)</f>
        <v>-5216.79</v>
      </c>
    </row>
    <row r="8" spans="1:15" s="9" customFormat="1" ht="14.25" customHeight="1">
      <c r="A8" s="174"/>
      <c r="B8" s="17" t="s">
        <v>8</v>
      </c>
      <c r="C8" s="177"/>
      <c r="D8" s="18"/>
      <c r="E8" s="18"/>
      <c r="F8" s="19"/>
      <c r="G8" s="19">
        <v>-2579</v>
      </c>
      <c r="H8" s="20"/>
      <c r="I8" s="21"/>
      <c r="J8" s="21">
        <v>-3094.8</v>
      </c>
      <c r="K8" s="64"/>
      <c r="L8" s="64"/>
      <c r="M8" s="64"/>
      <c r="N8" s="22">
        <v>-3094.8</v>
      </c>
    </row>
    <row r="9" spans="1:15" s="9" customFormat="1" ht="23.25" thickBot="1">
      <c r="A9" s="174"/>
      <c r="B9" s="23" t="s">
        <v>9</v>
      </c>
      <c r="C9" s="178"/>
      <c r="D9" s="24"/>
      <c r="E9" s="24">
        <v>10316</v>
      </c>
      <c r="F9" s="25">
        <v>10316</v>
      </c>
      <c r="G9" s="26">
        <v>10316</v>
      </c>
      <c r="H9" s="25">
        <v>10316</v>
      </c>
      <c r="I9" s="27">
        <v>10316</v>
      </c>
      <c r="J9" s="27">
        <v>10316</v>
      </c>
      <c r="K9" s="105">
        <v>10316</v>
      </c>
      <c r="L9" s="105">
        <v>10316</v>
      </c>
      <c r="M9" s="105">
        <v>10316</v>
      </c>
      <c r="N9" s="28">
        <v>10316</v>
      </c>
    </row>
    <row r="10" spans="1:15" s="9" customFormat="1" ht="14.25" customHeight="1">
      <c r="A10" s="191"/>
      <c r="B10" s="10" t="s">
        <v>7</v>
      </c>
      <c r="C10" s="176" t="s">
        <v>5</v>
      </c>
      <c r="D10" s="11"/>
      <c r="E10" s="11" t="s">
        <v>4</v>
      </c>
      <c r="F10" s="29">
        <v>-9037.5</v>
      </c>
      <c r="G10" s="29">
        <v>-4379.68</v>
      </c>
      <c r="H10" s="29">
        <v>-1107.4000000000001</v>
      </c>
      <c r="I10" s="14">
        <v>-1044.8</v>
      </c>
      <c r="J10" s="15">
        <v>0</v>
      </c>
      <c r="K10" s="15">
        <v>0</v>
      </c>
      <c r="L10" s="15">
        <v>0</v>
      </c>
      <c r="M10" s="134">
        <v>0</v>
      </c>
      <c r="N10" s="16">
        <f>SUM(F10:M10)</f>
        <v>-15569.38</v>
      </c>
    </row>
    <row r="11" spans="1:15" s="9" customFormat="1" ht="14.25" customHeight="1">
      <c r="A11" s="191"/>
      <c r="B11" s="17" t="s">
        <v>8</v>
      </c>
      <c r="C11" s="177"/>
      <c r="D11" s="18"/>
      <c r="E11" s="18"/>
      <c r="F11" s="30"/>
      <c r="G11" s="19">
        <v>-9884</v>
      </c>
      <c r="H11" s="20"/>
      <c r="I11" s="21"/>
      <c r="J11" s="21">
        <v>-11860.8</v>
      </c>
      <c r="K11" s="64"/>
      <c r="L11" s="64"/>
      <c r="M11" s="64"/>
      <c r="N11" s="22">
        <v>-11860.8</v>
      </c>
    </row>
    <row r="12" spans="1:15" s="9" customFormat="1" ht="23.25" thickBot="1">
      <c r="A12" s="175"/>
      <c r="B12" s="23" t="s">
        <v>9</v>
      </c>
      <c r="C12" s="178"/>
      <c r="D12" s="24"/>
      <c r="E12" s="24">
        <v>39536</v>
      </c>
      <c r="F12" s="25">
        <v>39536</v>
      </c>
      <c r="G12" s="25">
        <v>39536</v>
      </c>
      <c r="H12" s="25">
        <v>39536</v>
      </c>
      <c r="I12" s="27">
        <v>39536</v>
      </c>
      <c r="J12" s="27">
        <v>39536</v>
      </c>
      <c r="K12" s="105">
        <v>39536</v>
      </c>
      <c r="L12" s="105">
        <v>39536</v>
      </c>
      <c r="M12" s="105">
        <v>39536</v>
      </c>
      <c r="N12" s="28">
        <v>39536</v>
      </c>
    </row>
    <row r="13" spans="1:15" s="9" customFormat="1" ht="14.25" customHeight="1">
      <c r="A13" s="173" t="s">
        <v>50</v>
      </c>
      <c r="B13" s="10" t="s">
        <v>7</v>
      </c>
      <c r="C13" s="176" t="s">
        <v>20</v>
      </c>
      <c r="D13" s="11"/>
      <c r="E13" s="11" t="s">
        <v>4</v>
      </c>
      <c r="F13" s="11">
        <v>0</v>
      </c>
      <c r="G13" s="11">
        <v>138</v>
      </c>
      <c r="H13" s="11">
        <v>25</v>
      </c>
      <c r="I13" s="31">
        <v>113</v>
      </c>
      <c r="J13" s="15">
        <v>114</v>
      </c>
      <c r="K13" s="15">
        <v>109</v>
      </c>
      <c r="L13" s="15">
        <v>138</v>
      </c>
      <c r="M13" s="134">
        <v>0</v>
      </c>
      <c r="N13" s="32">
        <f>SUM(F13:M13)</f>
        <v>637</v>
      </c>
    </row>
    <row r="14" spans="1:15" s="9" customFormat="1" ht="14.25" customHeight="1">
      <c r="A14" s="174"/>
      <c r="B14" s="17" t="s">
        <v>8</v>
      </c>
      <c r="C14" s="177"/>
      <c r="D14" s="18"/>
      <c r="E14" s="18"/>
      <c r="F14" s="18"/>
      <c r="G14" s="18">
        <v>154</v>
      </c>
      <c r="H14" s="18"/>
      <c r="I14" s="33"/>
      <c r="J14" s="33">
        <v>238</v>
      </c>
      <c r="K14" s="36"/>
      <c r="L14" s="36"/>
      <c r="M14" s="36"/>
      <c r="N14" s="34">
        <v>238</v>
      </c>
    </row>
    <row r="15" spans="1:15" s="9" customFormat="1" ht="23.25" thickBot="1">
      <c r="A15" s="192"/>
      <c r="B15" s="23" t="s">
        <v>9</v>
      </c>
      <c r="C15" s="178"/>
      <c r="D15" s="24"/>
      <c r="E15" s="24">
        <v>700</v>
      </c>
      <c r="F15" s="24">
        <v>700</v>
      </c>
      <c r="G15" s="24">
        <v>700</v>
      </c>
      <c r="H15" s="24">
        <v>700</v>
      </c>
      <c r="I15" s="27">
        <v>700</v>
      </c>
      <c r="J15" s="27">
        <v>700</v>
      </c>
      <c r="K15" s="105">
        <v>700</v>
      </c>
      <c r="L15" s="105">
        <v>700</v>
      </c>
      <c r="M15" s="105">
        <v>700</v>
      </c>
      <c r="N15" s="28">
        <v>700</v>
      </c>
    </row>
    <row r="16" spans="1:15" s="9" customFormat="1" ht="14.25" customHeight="1" thickBot="1">
      <c r="A16" s="173" t="s">
        <v>65</v>
      </c>
      <c r="B16" s="10" t="s">
        <v>7</v>
      </c>
      <c r="C16" s="176" t="s">
        <v>5</v>
      </c>
      <c r="D16" s="11"/>
      <c r="E16" s="11" t="s">
        <v>4</v>
      </c>
      <c r="F16" s="11">
        <v>0</v>
      </c>
      <c r="G16" s="35">
        <v>196.3</v>
      </c>
      <c r="H16" s="13">
        <v>98.9</v>
      </c>
      <c r="I16" s="14">
        <v>295</v>
      </c>
      <c r="J16" s="15">
        <v>423.4</v>
      </c>
      <c r="K16" s="15">
        <v>983.4</v>
      </c>
      <c r="L16" s="121">
        <v>800</v>
      </c>
      <c r="M16" s="134">
        <v>0</v>
      </c>
      <c r="N16" s="16">
        <f>SUM(F16:M16)</f>
        <v>2797</v>
      </c>
    </row>
    <row r="17" spans="1:14" s="9" customFormat="1" ht="14.25" customHeight="1" thickBot="1">
      <c r="A17" s="174"/>
      <c r="B17" s="17" t="s">
        <v>8</v>
      </c>
      <c r="C17" s="177"/>
      <c r="D17" s="11"/>
      <c r="E17" s="18"/>
      <c r="F17" s="18"/>
      <c r="G17" s="18">
        <v>9624</v>
      </c>
      <c r="H17" s="18"/>
      <c r="I17" s="33"/>
      <c r="J17" s="36">
        <v>14436</v>
      </c>
      <c r="K17" s="36"/>
      <c r="L17" s="36"/>
      <c r="M17" s="36"/>
      <c r="N17" s="34">
        <v>14436</v>
      </c>
    </row>
    <row r="18" spans="1:14" s="9" customFormat="1" ht="23.25" thickBot="1">
      <c r="A18" s="175"/>
      <c r="B18" s="23" t="s">
        <v>9</v>
      </c>
      <c r="C18" s="178"/>
      <c r="D18" s="11"/>
      <c r="E18" s="37">
        <v>96239.7</v>
      </c>
      <c r="F18" s="37">
        <v>96239.7</v>
      </c>
      <c r="G18" s="37">
        <v>96239.7</v>
      </c>
      <c r="H18" s="37">
        <v>96239.7</v>
      </c>
      <c r="I18" s="38">
        <v>96239.7</v>
      </c>
      <c r="J18" s="38">
        <v>96239.7</v>
      </c>
      <c r="K18" s="106">
        <v>96239.7</v>
      </c>
      <c r="L18" s="106">
        <v>96239.7</v>
      </c>
      <c r="M18" s="106">
        <v>96239.7</v>
      </c>
      <c r="N18" s="39">
        <v>96239.7</v>
      </c>
    </row>
    <row r="19" spans="1:14" s="9" customFormat="1" ht="14.25" customHeight="1">
      <c r="A19" s="173" t="s">
        <v>15</v>
      </c>
      <c r="B19" s="10" t="s">
        <v>7</v>
      </c>
      <c r="C19" s="176" t="s">
        <v>20</v>
      </c>
      <c r="D19" s="11"/>
      <c r="E19" s="11" t="s">
        <v>4</v>
      </c>
      <c r="F19" s="11">
        <v>0</v>
      </c>
      <c r="G19" s="11">
        <v>0</v>
      </c>
      <c r="H19" s="11">
        <v>1</v>
      </c>
      <c r="I19" s="31">
        <v>4</v>
      </c>
      <c r="J19" s="40">
        <v>11</v>
      </c>
      <c r="K19" s="40">
        <v>10</v>
      </c>
      <c r="L19" s="40">
        <v>1</v>
      </c>
      <c r="M19" s="134">
        <v>0</v>
      </c>
      <c r="N19" s="32">
        <v>27</v>
      </c>
    </row>
    <row r="20" spans="1:14" s="9" customFormat="1" ht="14.25" customHeight="1">
      <c r="A20" s="174"/>
      <c r="B20" s="17" t="s">
        <v>8</v>
      </c>
      <c r="C20" s="177"/>
      <c r="D20" s="18"/>
      <c r="E20" s="18"/>
      <c r="F20" s="18"/>
      <c r="G20" s="18">
        <v>1400</v>
      </c>
      <c r="H20" s="18"/>
      <c r="I20" s="33"/>
      <c r="J20" s="36">
        <v>2450</v>
      </c>
      <c r="K20" s="36"/>
      <c r="L20" s="36"/>
      <c r="M20" s="36"/>
      <c r="N20" s="34">
        <v>2450</v>
      </c>
    </row>
    <row r="21" spans="1:14" s="9" customFormat="1" ht="23.25" thickBot="1">
      <c r="A21" s="175"/>
      <c r="B21" s="23" t="s">
        <v>9</v>
      </c>
      <c r="C21" s="178"/>
      <c r="D21" s="24"/>
      <c r="E21" s="24">
        <v>525</v>
      </c>
      <c r="F21" s="24">
        <v>525</v>
      </c>
      <c r="G21" s="24">
        <v>525</v>
      </c>
      <c r="H21" s="24">
        <v>525</v>
      </c>
      <c r="I21" s="27">
        <v>525</v>
      </c>
      <c r="J21" s="27">
        <v>525</v>
      </c>
      <c r="K21" s="105">
        <v>525</v>
      </c>
      <c r="L21" s="105">
        <v>525</v>
      </c>
      <c r="M21" s="105">
        <v>525</v>
      </c>
      <c r="N21" s="28">
        <v>525</v>
      </c>
    </row>
    <row r="22" spans="1:14" s="9" customFormat="1" ht="14.25" customHeight="1">
      <c r="A22" s="179" t="s">
        <v>13</v>
      </c>
      <c r="B22" s="41" t="s">
        <v>7</v>
      </c>
      <c r="C22" s="176" t="s">
        <v>20</v>
      </c>
      <c r="D22" s="11"/>
      <c r="E22" s="11"/>
      <c r="F22" s="42"/>
      <c r="G22" s="42"/>
      <c r="H22" s="42">
        <v>2590</v>
      </c>
      <c r="I22" s="43">
        <v>364</v>
      </c>
      <c r="J22" s="44">
        <v>0</v>
      </c>
      <c r="K22" s="44">
        <v>0</v>
      </c>
      <c r="L22" s="44">
        <v>0</v>
      </c>
      <c r="M22" s="134">
        <v>0</v>
      </c>
      <c r="N22" s="45">
        <v>2954</v>
      </c>
    </row>
    <row r="23" spans="1:14" s="9" customFormat="1" ht="14.25" customHeight="1">
      <c r="A23" s="180"/>
      <c r="B23" s="46" t="s">
        <v>8</v>
      </c>
      <c r="C23" s="177"/>
      <c r="D23" s="47"/>
      <c r="E23" s="47"/>
      <c r="F23" s="47"/>
      <c r="G23" s="47">
        <v>3000</v>
      </c>
      <c r="H23" s="47"/>
      <c r="I23" s="48"/>
      <c r="J23" s="48">
        <v>2900</v>
      </c>
      <c r="K23" s="107"/>
      <c r="L23" s="107"/>
      <c r="M23" s="107"/>
      <c r="N23" s="49">
        <v>2900</v>
      </c>
    </row>
    <row r="24" spans="1:14" s="9" customFormat="1" ht="23.25" thickBot="1">
      <c r="A24" s="181"/>
      <c r="B24" s="23" t="s">
        <v>9</v>
      </c>
      <c r="C24" s="178"/>
      <c r="D24" s="24"/>
      <c r="E24" s="24">
        <v>3409</v>
      </c>
      <c r="F24" s="24">
        <v>3409</v>
      </c>
      <c r="G24" s="24">
        <v>3409</v>
      </c>
      <c r="H24" s="24">
        <v>3409</v>
      </c>
      <c r="I24" s="27">
        <v>3409</v>
      </c>
      <c r="J24" s="27">
        <v>3409</v>
      </c>
      <c r="K24" s="105">
        <v>3409</v>
      </c>
      <c r="L24" s="105">
        <v>3409</v>
      </c>
      <c r="M24" s="105">
        <v>3409</v>
      </c>
      <c r="N24" s="28">
        <v>3409</v>
      </c>
    </row>
    <row r="25" spans="1:14" ht="12.75">
      <c r="A25" s="50" t="s">
        <v>41</v>
      </c>
      <c r="B25" s="51"/>
      <c r="C25" s="52"/>
      <c r="D25" s="53"/>
      <c r="E25" s="53"/>
      <c r="F25" s="53"/>
      <c r="G25" s="53"/>
      <c r="H25" s="53"/>
      <c r="I25" s="54"/>
      <c r="J25" s="54"/>
      <c r="K25" s="54"/>
      <c r="L25" s="54"/>
      <c r="M25" s="54"/>
      <c r="N25" s="54"/>
    </row>
    <row r="26" spans="1:14" ht="22.5" customHeight="1">
      <c r="A26" s="188" t="s">
        <v>66</v>
      </c>
      <c r="B26" s="51"/>
      <c r="C26" s="52"/>
      <c r="D26" s="53"/>
      <c r="E26" s="53"/>
      <c r="F26" s="53"/>
      <c r="G26" s="53"/>
      <c r="H26" s="53"/>
      <c r="I26" s="54"/>
      <c r="J26" s="54"/>
      <c r="K26" s="54"/>
      <c r="L26" s="54"/>
      <c r="M26" s="54"/>
      <c r="N26" s="54"/>
    </row>
    <row r="27" spans="1:14" ht="22.5" customHeight="1">
      <c r="A27" s="189"/>
      <c r="B27" s="51"/>
      <c r="C27" s="52"/>
      <c r="D27" s="53"/>
      <c r="E27" s="53"/>
      <c r="F27" s="53"/>
      <c r="G27" s="53"/>
      <c r="H27" s="53"/>
      <c r="I27" s="54"/>
      <c r="J27" s="54"/>
      <c r="K27" s="54"/>
      <c r="L27" s="54"/>
      <c r="M27" s="54"/>
      <c r="N27" s="54"/>
    </row>
    <row r="28" spans="1:14" ht="22.5" customHeight="1">
      <c r="A28" s="116" t="s">
        <v>67</v>
      </c>
      <c r="B28" s="51"/>
      <c r="C28" s="52"/>
      <c r="D28" s="53"/>
      <c r="E28" s="53"/>
      <c r="F28" s="53"/>
      <c r="G28" s="53"/>
      <c r="H28" s="53"/>
      <c r="I28" s="54"/>
      <c r="J28" s="54"/>
      <c r="K28" s="54"/>
      <c r="L28" s="54"/>
      <c r="M28" s="54"/>
      <c r="N28" s="54"/>
    </row>
    <row r="29" spans="1:14" ht="15.75" customHeight="1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</row>
    <row r="30" spans="1:14" ht="12.75">
      <c r="A30" s="2" t="s">
        <v>51</v>
      </c>
      <c r="B30" s="51"/>
      <c r="C30" s="52"/>
      <c r="D30" s="53"/>
      <c r="E30" s="53"/>
      <c r="F30" s="53"/>
      <c r="G30" s="53"/>
      <c r="H30" s="53"/>
      <c r="I30" s="54"/>
      <c r="J30" s="54"/>
      <c r="K30" s="54"/>
      <c r="L30" s="54"/>
      <c r="M30" s="54"/>
      <c r="N30" s="54"/>
    </row>
    <row r="31" spans="1:14" ht="12.75">
      <c r="A31" s="55"/>
      <c r="B31" s="51"/>
      <c r="C31" s="52"/>
      <c r="D31" s="53"/>
      <c r="E31" s="53"/>
      <c r="F31" s="53"/>
      <c r="G31" s="53"/>
      <c r="H31" s="53"/>
      <c r="I31" s="54"/>
      <c r="J31" s="54"/>
      <c r="K31" s="54"/>
      <c r="L31" s="54"/>
      <c r="M31" s="54"/>
      <c r="N31" s="54"/>
    </row>
    <row r="32" spans="1:14" s="3" customFormat="1" ht="13.5" thickBot="1">
      <c r="A32" s="3" t="s">
        <v>24</v>
      </c>
      <c r="I32" s="4"/>
      <c r="J32" s="4"/>
      <c r="K32" s="4"/>
      <c r="L32" s="4"/>
      <c r="M32" s="4"/>
      <c r="N32" s="4"/>
    </row>
    <row r="33" spans="1:15" s="3" customFormat="1" ht="13.5" thickBot="1">
      <c r="A33" s="56" t="s">
        <v>2</v>
      </c>
      <c r="B33" s="56" t="s">
        <v>6</v>
      </c>
      <c r="C33" s="56" t="s">
        <v>6</v>
      </c>
      <c r="D33" s="57">
        <v>2007</v>
      </c>
      <c r="E33" s="57">
        <v>2008</v>
      </c>
      <c r="F33" s="57">
        <v>2009</v>
      </c>
      <c r="G33" s="56">
        <v>2010</v>
      </c>
      <c r="H33" s="56">
        <v>2011</v>
      </c>
      <c r="I33" s="58">
        <v>2012</v>
      </c>
      <c r="J33" s="58">
        <v>2013</v>
      </c>
      <c r="K33" s="58">
        <v>2014</v>
      </c>
      <c r="L33" s="58">
        <v>2015</v>
      </c>
      <c r="M33" s="58">
        <v>2016</v>
      </c>
      <c r="N33" s="58" t="s">
        <v>0</v>
      </c>
    </row>
    <row r="34" spans="1:15" s="3" customFormat="1" ht="12.75">
      <c r="A34" s="182" t="s">
        <v>28</v>
      </c>
      <c r="B34" s="10" t="s">
        <v>7</v>
      </c>
      <c r="C34" s="185" t="s">
        <v>10</v>
      </c>
      <c r="D34" s="59"/>
      <c r="E34" s="59" t="s">
        <v>4</v>
      </c>
      <c r="F34" s="12">
        <v>36200</v>
      </c>
      <c r="G34" s="12">
        <v>29260</v>
      </c>
      <c r="H34" s="29">
        <v>31350</v>
      </c>
      <c r="I34" s="14">
        <v>36150</v>
      </c>
      <c r="J34" s="15">
        <v>35100</v>
      </c>
      <c r="K34" s="15">
        <v>40100</v>
      </c>
      <c r="L34" s="121">
        <v>37980</v>
      </c>
      <c r="M34" s="121" t="s">
        <v>81</v>
      </c>
      <c r="N34" s="60" t="str">
        <f>M34</f>
        <v>40500s</v>
      </c>
      <c r="O34" s="3" t="s">
        <v>57</v>
      </c>
    </row>
    <row r="35" spans="1:15" s="3" customFormat="1" ht="11.25" customHeight="1">
      <c r="A35" s="183"/>
      <c r="B35" s="17" t="s">
        <v>8</v>
      </c>
      <c r="C35" s="186"/>
      <c r="D35" s="30"/>
      <c r="E35" s="30"/>
      <c r="F35" s="30"/>
      <c r="G35" s="30">
        <v>42904</v>
      </c>
      <c r="H35" s="30"/>
      <c r="I35" s="33"/>
      <c r="J35" s="33">
        <v>51900</v>
      </c>
      <c r="K35" s="36"/>
      <c r="L35" s="36"/>
      <c r="M35" s="36"/>
      <c r="N35" s="34">
        <v>51900</v>
      </c>
    </row>
    <row r="36" spans="1:15" s="3" customFormat="1" ht="23.25" customHeight="1" thickBot="1">
      <c r="A36" s="184"/>
      <c r="B36" s="23" t="s">
        <v>9</v>
      </c>
      <c r="C36" s="187"/>
      <c r="D36" s="25"/>
      <c r="E36" s="25">
        <v>34600</v>
      </c>
      <c r="F36" s="25">
        <v>34600</v>
      </c>
      <c r="G36" s="25">
        <v>34600</v>
      </c>
      <c r="H36" s="25">
        <v>34600</v>
      </c>
      <c r="I36" s="27">
        <v>34600</v>
      </c>
      <c r="J36" s="27">
        <v>34600</v>
      </c>
      <c r="K36" s="105">
        <v>34600</v>
      </c>
      <c r="L36" s="105">
        <v>34600</v>
      </c>
      <c r="M36" s="105">
        <v>34600</v>
      </c>
      <c r="N36" s="28">
        <v>34600</v>
      </c>
    </row>
    <row r="37" spans="1:15" s="3" customFormat="1" ht="11.25" customHeight="1">
      <c r="A37" s="182" t="s">
        <v>29</v>
      </c>
      <c r="B37" s="10" t="s">
        <v>7</v>
      </c>
      <c r="C37" s="185" t="s">
        <v>10</v>
      </c>
      <c r="D37" s="59"/>
      <c r="E37" s="59"/>
      <c r="F37" s="59">
        <v>355300</v>
      </c>
      <c r="G37" s="61" t="s">
        <v>52</v>
      </c>
      <c r="H37" s="31">
        <v>374900</v>
      </c>
      <c r="I37" s="31">
        <v>423200</v>
      </c>
      <c r="J37" s="15">
        <v>466200</v>
      </c>
      <c r="K37" s="15">
        <v>447800</v>
      </c>
      <c r="L37" s="121">
        <v>468900</v>
      </c>
      <c r="M37" s="121" t="s">
        <v>82</v>
      </c>
      <c r="N37" s="32" t="str">
        <f>M37</f>
        <v>495000s</v>
      </c>
      <c r="O37" s="3" t="s">
        <v>58</v>
      </c>
    </row>
    <row r="38" spans="1:15" s="3" customFormat="1" ht="11.25" customHeight="1">
      <c r="A38" s="183"/>
      <c r="B38" s="17" t="s">
        <v>8</v>
      </c>
      <c r="C38" s="186"/>
      <c r="D38" s="30"/>
      <c r="E38" s="30"/>
      <c r="F38" s="30"/>
      <c r="G38" s="30">
        <v>517660</v>
      </c>
      <c r="H38" s="33"/>
      <c r="I38" s="33"/>
      <c r="J38" s="33"/>
      <c r="K38" s="36"/>
      <c r="L38" s="36"/>
      <c r="M38" s="36"/>
      <c r="N38" s="34">
        <v>637120</v>
      </c>
    </row>
    <row r="39" spans="1:15" s="3" customFormat="1" ht="23.25" customHeight="1" thickBot="1">
      <c r="A39" s="184"/>
      <c r="B39" s="23" t="s">
        <v>9</v>
      </c>
      <c r="C39" s="187"/>
      <c r="D39" s="25"/>
      <c r="E39" s="25">
        <v>398200</v>
      </c>
      <c r="F39" s="25">
        <v>398200</v>
      </c>
      <c r="G39" s="25">
        <v>398200</v>
      </c>
      <c r="H39" s="25">
        <v>398200</v>
      </c>
      <c r="I39" s="27">
        <v>398200</v>
      </c>
      <c r="J39" s="27">
        <v>398200</v>
      </c>
      <c r="K39" s="105">
        <v>398200</v>
      </c>
      <c r="L39" s="105">
        <v>398200</v>
      </c>
      <c r="M39" s="105">
        <v>398200</v>
      </c>
      <c r="N39" s="28">
        <v>398200</v>
      </c>
    </row>
    <row r="40" spans="1:15" s="3" customFormat="1" ht="11.25" customHeight="1">
      <c r="A40" s="182" t="s">
        <v>42</v>
      </c>
      <c r="B40" s="10" t="s">
        <v>7</v>
      </c>
      <c r="C40" s="185" t="s">
        <v>10</v>
      </c>
      <c r="D40" s="59"/>
      <c r="E40" s="59" t="s">
        <v>4</v>
      </c>
      <c r="F40" s="59">
        <v>2800</v>
      </c>
      <c r="G40" s="31">
        <v>2510</v>
      </c>
      <c r="H40" s="59">
        <v>2990</v>
      </c>
      <c r="I40" s="31">
        <v>2510</v>
      </c>
      <c r="J40" s="15">
        <v>2700</v>
      </c>
      <c r="K40" s="15">
        <v>2700</v>
      </c>
      <c r="L40" s="121">
        <v>2400</v>
      </c>
      <c r="M40" s="121" t="s">
        <v>59</v>
      </c>
      <c r="N40" s="32" t="s">
        <v>59</v>
      </c>
      <c r="O40" s="3" t="s">
        <v>57</v>
      </c>
    </row>
    <row r="41" spans="1:15" s="3" customFormat="1" ht="11.25" customHeight="1">
      <c r="A41" s="183"/>
      <c r="B41" s="17" t="s">
        <v>8</v>
      </c>
      <c r="C41" s="186"/>
      <c r="D41" s="30"/>
      <c r="E41" s="30"/>
      <c r="F41" s="30"/>
      <c r="G41" s="30">
        <v>4215</v>
      </c>
      <c r="H41" s="30"/>
      <c r="I41" s="33"/>
      <c r="J41" s="33">
        <v>5620</v>
      </c>
      <c r="K41" s="36"/>
      <c r="L41" s="36"/>
      <c r="M41" s="36"/>
      <c r="N41" s="34">
        <v>5620</v>
      </c>
    </row>
    <row r="42" spans="1:15" s="3" customFormat="1" ht="21.75" customHeight="1" thickBot="1">
      <c r="A42" s="184"/>
      <c r="B42" s="23" t="s">
        <v>9</v>
      </c>
      <c r="C42" s="187"/>
      <c r="D42" s="25"/>
      <c r="E42" s="25">
        <v>2810</v>
      </c>
      <c r="F42" s="25">
        <v>2810</v>
      </c>
      <c r="G42" s="25">
        <v>2810</v>
      </c>
      <c r="H42" s="25">
        <v>2810</v>
      </c>
      <c r="I42" s="27">
        <v>2810</v>
      </c>
      <c r="J42" s="27">
        <v>2810</v>
      </c>
      <c r="K42" s="105">
        <v>2810</v>
      </c>
      <c r="L42" s="105">
        <v>2810</v>
      </c>
      <c r="M42" s="105">
        <v>2810</v>
      </c>
      <c r="N42" s="28">
        <v>2810</v>
      </c>
    </row>
    <row r="43" spans="1:15" s="3" customFormat="1" ht="11.25" customHeight="1">
      <c r="A43" s="182" t="s">
        <v>43</v>
      </c>
      <c r="B43" s="10" t="s">
        <v>7</v>
      </c>
      <c r="C43" s="185" t="s">
        <v>23</v>
      </c>
      <c r="D43" s="59"/>
      <c r="E43" s="59" t="s">
        <v>4</v>
      </c>
      <c r="F43" s="59" t="s">
        <v>4</v>
      </c>
      <c r="G43" s="31" t="s">
        <v>4</v>
      </c>
      <c r="H43" s="59">
        <v>0</v>
      </c>
      <c r="I43" s="31">
        <v>825</v>
      </c>
      <c r="J43" s="15">
        <v>171</v>
      </c>
      <c r="K43" s="15">
        <v>0</v>
      </c>
      <c r="L43" s="15">
        <v>13</v>
      </c>
      <c r="M43" s="134">
        <v>0</v>
      </c>
      <c r="N43" s="32">
        <f>SUM(H43:M43)</f>
        <v>1009</v>
      </c>
      <c r="O43" s="3" t="s">
        <v>60</v>
      </c>
    </row>
    <row r="44" spans="1:15" s="3" customFormat="1" ht="11.25" customHeight="1">
      <c r="A44" s="183"/>
      <c r="B44" s="17" t="s">
        <v>8</v>
      </c>
      <c r="C44" s="186"/>
      <c r="D44" s="30"/>
      <c r="E44" s="30"/>
      <c r="F44" s="30"/>
      <c r="G44" s="30">
        <v>100</v>
      </c>
      <c r="H44" s="30"/>
      <c r="I44" s="33"/>
      <c r="J44" s="36"/>
      <c r="K44" s="36"/>
      <c r="L44" s="36"/>
      <c r="M44" s="36"/>
      <c r="N44" s="34">
        <v>150</v>
      </c>
    </row>
    <row r="45" spans="1:15" s="3" customFormat="1" ht="22.5" customHeight="1" thickBot="1">
      <c r="A45" s="184"/>
      <c r="B45" s="23" t="s">
        <v>9</v>
      </c>
      <c r="C45" s="187"/>
      <c r="D45" s="25"/>
      <c r="E45" s="25">
        <v>15</v>
      </c>
      <c r="F45" s="25">
        <v>15</v>
      </c>
      <c r="G45" s="25">
        <v>15</v>
      </c>
      <c r="H45" s="25">
        <v>15</v>
      </c>
      <c r="I45" s="27">
        <v>15</v>
      </c>
      <c r="J45" s="27">
        <v>15</v>
      </c>
      <c r="K45" s="105">
        <v>15</v>
      </c>
      <c r="L45" s="105">
        <v>15</v>
      </c>
      <c r="M45" s="105">
        <v>15</v>
      </c>
      <c r="N45" s="28">
        <v>15</v>
      </c>
    </row>
    <row r="46" spans="1:15" s="3" customFormat="1" ht="11.25" customHeight="1">
      <c r="A46" s="182" t="s">
        <v>44</v>
      </c>
      <c r="B46" s="10" t="s">
        <v>7</v>
      </c>
      <c r="C46" s="185" t="s">
        <v>11</v>
      </c>
      <c r="D46" s="59"/>
      <c r="E46" s="59"/>
      <c r="F46" s="62">
        <v>81.940230769230794</v>
      </c>
      <c r="G46" s="63">
        <v>68.872492307692298</v>
      </c>
      <c r="H46" s="63">
        <v>68.3</v>
      </c>
      <c r="I46" s="63">
        <v>75.400000000000006</v>
      </c>
      <c r="J46" s="40">
        <v>78.88</v>
      </c>
      <c r="K46" s="40">
        <v>92.5</v>
      </c>
      <c r="L46" s="40">
        <v>93.4</v>
      </c>
      <c r="M46" s="135" t="s">
        <v>79</v>
      </c>
      <c r="N46" s="40" t="str">
        <f>M46</f>
        <v>96,5s</v>
      </c>
      <c r="O46" s="3" t="s">
        <v>61</v>
      </c>
    </row>
    <row r="47" spans="1:15" s="3" customFormat="1" ht="11.25" customHeight="1">
      <c r="A47" s="183"/>
      <c r="B47" s="17" t="s">
        <v>8</v>
      </c>
      <c r="C47" s="186"/>
      <c r="D47" s="20"/>
      <c r="E47" s="20"/>
      <c r="F47" s="20"/>
      <c r="G47" s="20">
        <f>G48*1.2</f>
        <v>87.24</v>
      </c>
      <c r="H47" s="21"/>
      <c r="I47" s="21"/>
      <c r="J47" s="64">
        <v>98.1</v>
      </c>
      <c r="K47" s="64"/>
      <c r="L47" s="64"/>
      <c r="M47" s="64"/>
      <c r="N47" s="65">
        <f>1.35*N48</f>
        <v>98.14500000000001</v>
      </c>
    </row>
    <row r="48" spans="1:15" s="3" customFormat="1" ht="22.5" customHeight="1" thickBot="1">
      <c r="A48" s="184"/>
      <c r="B48" s="23" t="s">
        <v>9</v>
      </c>
      <c r="C48" s="187"/>
      <c r="D48" s="66"/>
      <c r="E48" s="66">
        <v>72.7</v>
      </c>
      <c r="F48" s="66">
        <v>72.7</v>
      </c>
      <c r="G48" s="66">
        <v>72.7</v>
      </c>
      <c r="H48" s="66">
        <v>72.7</v>
      </c>
      <c r="I48" s="38">
        <v>72.7</v>
      </c>
      <c r="J48" s="38">
        <v>72.7</v>
      </c>
      <c r="K48" s="38">
        <v>72.7</v>
      </c>
      <c r="L48" s="38">
        <v>72.7</v>
      </c>
      <c r="M48" s="38">
        <v>72.7</v>
      </c>
      <c r="N48" s="38">
        <v>72.7</v>
      </c>
    </row>
    <row r="49" spans="1:15" s="3" customFormat="1" ht="11.25" customHeight="1">
      <c r="A49" s="182" t="s">
        <v>30</v>
      </c>
      <c r="B49" s="10" t="s">
        <v>7</v>
      </c>
      <c r="C49" s="185" t="s">
        <v>11</v>
      </c>
      <c r="D49" s="59"/>
      <c r="E49" s="59" t="s">
        <v>4</v>
      </c>
      <c r="F49" s="62">
        <v>1446.508862339103</v>
      </c>
      <c r="G49" s="63">
        <v>1663.7590747509137</v>
      </c>
      <c r="H49" s="63">
        <v>1603.1</v>
      </c>
      <c r="I49" s="127">
        <v>1733.8</v>
      </c>
      <c r="J49" s="122">
        <v>1977.4</v>
      </c>
      <c r="K49" s="122">
        <v>2120.5</v>
      </c>
      <c r="L49" s="122">
        <v>2237.6999999999998</v>
      </c>
      <c r="M49" s="122" t="s">
        <v>83</v>
      </c>
      <c r="N49" s="40" t="str">
        <f>M49</f>
        <v>2274,4s</v>
      </c>
      <c r="O49" s="3" t="s">
        <v>62</v>
      </c>
    </row>
    <row r="50" spans="1:15" s="3" customFormat="1" ht="11.25" customHeight="1">
      <c r="A50" s="183"/>
      <c r="B50" s="17" t="s">
        <v>8</v>
      </c>
      <c r="C50" s="186"/>
      <c r="D50" s="20"/>
      <c r="E50" s="20"/>
      <c r="F50" s="20"/>
      <c r="G50" s="20">
        <v>1515.12</v>
      </c>
      <c r="H50" s="21"/>
      <c r="I50" s="21"/>
      <c r="J50" s="64">
        <v>1818.2</v>
      </c>
      <c r="K50" s="64"/>
      <c r="L50" s="64"/>
      <c r="M50" s="64"/>
      <c r="N50" s="65">
        <v>1818.15</v>
      </c>
    </row>
    <row r="51" spans="1:15" s="3" customFormat="1" ht="24.75" customHeight="1" thickBot="1">
      <c r="A51" s="184"/>
      <c r="B51" s="23" t="s">
        <v>9</v>
      </c>
      <c r="C51" s="187"/>
      <c r="D51" s="66"/>
      <c r="E51" s="66">
        <v>1212.0999999999999</v>
      </c>
      <c r="F51" s="66">
        <v>1212.0999999999999</v>
      </c>
      <c r="G51" s="66">
        <v>1212.0999999999999</v>
      </c>
      <c r="H51" s="66">
        <v>1212.0999999999999</v>
      </c>
      <c r="I51" s="38">
        <v>1212.0999999999999</v>
      </c>
      <c r="J51" s="38">
        <v>1212.0999999999999</v>
      </c>
      <c r="K51" s="106">
        <v>1212.0999999999999</v>
      </c>
      <c r="L51" s="106">
        <v>1212.0999999999999</v>
      </c>
      <c r="M51" s="106">
        <v>1212.0999999999999</v>
      </c>
      <c r="N51" s="39">
        <v>1212.0999999999999</v>
      </c>
    </row>
    <row r="52" spans="1:15" s="3" customFormat="1" ht="11.25" customHeight="1">
      <c r="A52" s="182" t="s">
        <v>45</v>
      </c>
      <c r="B52" s="10" t="s">
        <v>7</v>
      </c>
      <c r="C52" s="185" t="s">
        <v>11</v>
      </c>
      <c r="D52" s="59"/>
      <c r="E52" s="59"/>
      <c r="F52" s="62">
        <v>4.8</v>
      </c>
      <c r="G52" s="63">
        <v>4.7</v>
      </c>
      <c r="H52" s="63">
        <v>5.7</v>
      </c>
      <c r="I52" s="63">
        <v>5.4</v>
      </c>
      <c r="J52" s="40">
        <v>5.8</v>
      </c>
      <c r="K52" s="40">
        <v>6</v>
      </c>
      <c r="L52" s="40">
        <v>5.2</v>
      </c>
      <c r="M52" s="135" t="s">
        <v>80</v>
      </c>
      <c r="N52" s="137" t="s">
        <v>84</v>
      </c>
      <c r="O52" s="3" t="s">
        <v>55</v>
      </c>
    </row>
    <row r="53" spans="1:15" s="3" customFormat="1" ht="11.25" customHeight="1">
      <c r="A53" s="183"/>
      <c r="B53" s="17" t="s">
        <v>8</v>
      </c>
      <c r="C53" s="186"/>
      <c r="D53" s="20"/>
      <c r="E53" s="20"/>
      <c r="F53" s="20"/>
      <c r="G53" s="21">
        <f>H54*1.05</f>
        <v>29.400000000000002</v>
      </c>
      <c r="I53" s="21"/>
      <c r="J53" s="64">
        <v>32.200000000000003</v>
      </c>
      <c r="K53" s="64"/>
      <c r="L53" s="64"/>
      <c r="M53" s="64"/>
      <c r="N53" s="65">
        <f>N54*1.15</f>
        <v>32.199999999999996</v>
      </c>
    </row>
    <row r="54" spans="1:15" s="3" customFormat="1" ht="22.5" customHeight="1" thickBot="1">
      <c r="A54" s="184"/>
      <c r="B54" s="23" t="s">
        <v>9</v>
      </c>
      <c r="C54" s="187"/>
      <c r="D54" s="66"/>
      <c r="E54" s="66">
        <v>5</v>
      </c>
      <c r="F54" s="66">
        <v>28</v>
      </c>
      <c r="G54" s="66">
        <v>28</v>
      </c>
      <c r="H54" s="66">
        <v>28</v>
      </c>
      <c r="I54" s="38">
        <v>28</v>
      </c>
      <c r="J54" s="38">
        <v>28</v>
      </c>
      <c r="K54" s="38">
        <v>28</v>
      </c>
      <c r="L54" s="38">
        <v>28</v>
      </c>
      <c r="M54" s="38">
        <v>28</v>
      </c>
      <c r="N54" s="38">
        <v>28</v>
      </c>
    </row>
    <row r="55" spans="1:15" s="3" customFormat="1" ht="11.25" customHeight="1">
      <c r="A55" s="182" t="s">
        <v>31</v>
      </c>
      <c r="B55" s="10" t="s">
        <v>7</v>
      </c>
      <c r="C55" s="185" t="s">
        <v>12</v>
      </c>
      <c r="D55" s="59"/>
      <c r="E55" s="59" t="s">
        <v>4</v>
      </c>
      <c r="F55" s="67">
        <v>16689.007859654619</v>
      </c>
      <c r="G55" s="68">
        <v>16510.197355425371</v>
      </c>
      <c r="H55" s="67">
        <v>18214.705794446287</v>
      </c>
      <c r="I55" s="122">
        <v>18620</v>
      </c>
      <c r="J55" s="122">
        <v>17385</v>
      </c>
      <c r="K55" s="122">
        <v>22842</v>
      </c>
      <c r="L55" s="122">
        <v>24284</v>
      </c>
      <c r="M55" s="122" t="s">
        <v>85</v>
      </c>
      <c r="N55" s="111" t="str">
        <f>M55</f>
        <v>24410s</v>
      </c>
      <c r="O55" s="3" t="s">
        <v>54</v>
      </c>
    </row>
    <row r="56" spans="1:15" s="3" customFormat="1" ht="11.25" customHeight="1">
      <c r="A56" s="183"/>
      <c r="B56" s="17" t="s">
        <v>8</v>
      </c>
      <c r="C56" s="186"/>
      <c r="D56" s="30"/>
      <c r="E56" s="30"/>
      <c r="F56" s="30"/>
      <c r="G56" s="30">
        <v>15600</v>
      </c>
      <c r="H56" s="30"/>
      <c r="I56" s="33"/>
      <c r="J56" s="33"/>
      <c r="K56" s="36"/>
      <c r="L56" s="36"/>
      <c r="M56" s="36"/>
      <c r="N56" s="34">
        <v>18000</v>
      </c>
    </row>
    <row r="57" spans="1:15" s="3" customFormat="1" ht="21.75" customHeight="1" thickBot="1">
      <c r="A57" s="184"/>
      <c r="B57" s="23" t="s">
        <v>9</v>
      </c>
      <c r="C57" s="187"/>
      <c r="D57" s="25"/>
      <c r="E57" s="25">
        <v>12000</v>
      </c>
      <c r="F57" s="25">
        <v>12000</v>
      </c>
      <c r="G57" s="25">
        <v>12000</v>
      </c>
      <c r="H57" s="25">
        <v>12000</v>
      </c>
      <c r="I57" s="27">
        <v>12000</v>
      </c>
      <c r="J57" s="27">
        <v>12000</v>
      </c>
      <c r="K57" s="105">
        <v>12000</v>
      </c>
      <c r="L57" s="105">
        <v>12000</v>
      </c>
      <c r="M57" s="105">
        <v>12000</v>
      </c>
      <c r="N57" s="28">
        <v>12000</v>
      </c>
    </row>
    <row r="58" spans="1:15" s="3" customFormat="1" ht="11.25" customHeight="1">
      <c r="A58" s="193" t="s">
        <v>13</v>
      </c>
      <c r="B58" s="10" t="s">
        <v>7</v>
      </c>
      <c r="C58" s="185" t="s">
        <v>23</v>
      </c>
      <c r="D58" s="59"/>
      <c r="E58" s="59" t="s">
        <v>4</v>
      </c>
      <c r="F58" s="69" t="s">
        <v>4</v>
      </c>
      <c r="G58" s="31" t="s">
        <v>4</v>
      </c>
      <c r="H58" s="70">
        <f>G60+1211</f>
        <v>19711</v>
      </c>
      <c r="I58" s="43">
        <f>H58+260</f>
        <v>19971</v>
      </c>
      <c r="J58" s="44">
        <v>20705</v>
      </c>
      <c r="K58" s="44">
        <v>21362</v>
      </c>
      <c r="L58" s="44">
        <v>21762</v>
      </c>
      <c r="M58" s="134">
        <v>3262</v>
      </c>
      <c r="N58" s="45">
        <f>SUM(H58:M58)</f>
        <v>106773</v>
      </c>
    </row>
    <row r="59" spans="1:15" s="3" customFormat="1" ht="11.25" customHeight="1">
      <c r="A59" s="194"/>
      <c r="B59" s="17" t="s">
        <v>8</v>
      </c>
      <c r="C59" s="186"/>
      <c r="D59" s="71"/>
      <c r="E59" s="71"/>
      <c r="F59" s="71"/>
      <c r="G59" s="71">
        <v>20400</v>
      </c>
      <c r="H59" s="71"/>
      <c r="I59" s="48"/>
      <c r="J59" s="48">
        <v>20760</v>
      </c>
      <c r="K59" s="107"/>
      <c r="L59" s="107"/>
      <c r="M59" s="107"/>
      <c r="N59" s="49">
        <v>20760</v>
      </c>
    </row>
    <row r="60" spans="1:15" s="3" customFormat="1" ht="20.25" customHeight="1" thickBot="1">
      <c r="A60" s="195"/>
      <c r="B60" s="23" t="s">
        <v>9</v>
      </c>
      <c r="C60" s="187"/>
      <c r="D60" s="25"/>
      <c r="E60" s="25">
        <v>18500</v>
      </c>
      <c r="F60" s="25">
        <v>18500</v>
      </c>
      <c r="G60" s="25">
        <v>18500</v>
      </c>
      <c r="H60" s="25">
        <v>18500</v>
      </c>
      <c r="I60" s="27">
        <v>18500</v>
      </c>
      <c r="J60" s="27">
        <v>18500</v>
      </c>
      <c r="K60" s="27">
        <v>18500</v>
      </c>
      <c r="L60" s="105">
        <v>18500</v>
      </c>
      <c r="M60" s="105">
        <v>18500</v>
      </c>
      <c r="N60" s="28">
        <v>18500</v>
      </c>
    </row>
    <row r="61" spans="1:15" s="3" customFormat="1" ht="12.75">
      <c r="A61" s="1" t="s">
        <v>76</v>
      </c>
      <c r="B61" s="52"/>
      <c r="C61" s="52"/>
      <c r="D61" s="72"/>
      <c r="E61" s="72"/>
      <c r="F61" s="72"/>
      <c r="G61" s="72"/>
      <c r="H61" s="72"/>
      <c r="I61" s="73"/>
      <c r="J61" s="73"/>
      <c r="K61" s="73"/>
      <c r="L61" s="73"/>
      <c r="M61" s="73"/>
      <c r="N61" s="73"/>
    </row>
    <row r="62" spans="1:15" s="3" customFormat="1" ht="12.75">
      <c r="A62" s="1" t="s">
        <v>77</v>
      </c>
      <c r="B62" s="52"/>
      <c r="C62" s="52"/>
      <c r="D62" s="72"/>
      <c r="E62" s="72"/>
      <c r="F62" s="72"/>
      <c r="G62" s="72"/>
      <c r="H62" s="72"/>
      <c r="I62" s="73"/>
      <c r="J62" s="108"/>
      <c r="K62" s="73"/>
      <c r="L62" s="73"/>
      <c r="M62" s="73"/>
      <c r="N62" s="73"/>
    </row>
    <row r="63" spans="1:15" s="3" customFormat="1" ht="12.75">
      <c r="A63" s="1" t="s">
        <v>78</v>
      </c>
      <c r="B63" s="52"/>
      <c r="C63" s="52"/>
      <c r="D63" s="72"/>
      <c r="E63" s="72"/>
      <c r="F63" s="72"/>
      <c r="G63" s="72"/>
      <c r="H63" s="72"/>
      <c r="I63" s="73"/>
      <c r="J63" s="73"/>
      <c r="K63" s="119"/>
      <c r="L63" s="73"/>
      <c r="M63" s="73"/>
      <c r="N63" s="73"/>
    </row>
    <row r="64" spans="1:15" s="3" customFormat="1" ht="12.75">
      <c r="A64" s="1" t="s">
        <v>75</v>
      </c>
      <c r="B64" s="52"/>
      <c r="C64" s="52"/>
      <c r="D64" s="72"/>
      <c r="E64" s="72"/>
      <c r="F64" s="72"/>
      <c r="G64" s="72"/>
      <c r="H64" s="72"/>
      <c r="I64" s="123"/>
      <c r="J64" s="123"/>
      <c r="K64" s="123"/>
      <c r="L64" s="120"/>
      <c r="M64" s="136"/>
      <c r="N64" s="73"/>
    </row>
    <row r="65" spans="1:15" s="3" customFormat="1" ht="12.75">
      <c r="A65" s="1" t="s">
        <v>38</v>
      </c>
      <c r="B65" s="74"/>
      <c r="C65" s="74"/>
      <c r="D65" s="75"/>
      <c r="E65" s="75"/>
      <c r="F65" s="75"/>
      <c r="G65" s="75"/>
      <c r="H65" s="75"/>
      <c r="I65" s="123"/>
      <c r="J65" s="123"/>
      <c r="K65" s="123"/>
      <c r="L65" s="120"/>
      <c r="M65" s="117"/>
      <c r="N65" s="73"/>
    </row>
    <row r="66" spans="1:15" s="3" customFormat="1" ht="12.75">
      <c r="A66" s="1" t="s">
        <v>39</v>
      </c>
      <c r="B66" s="52"/>
      <c r="C66" s="76"/>
      <c r="D66" s="77"/>
      <c r="E66" s="78"/>
      <c r="F66" s="79"/>
      <c r="G66" s="79"/>
      <c r="H66" s="72"/>
      <c r="J66" s="123"/>
      <c r="K66" s="123"/>
      <c r="L66" s="120"/>
      <c r="M66" s="117"/>
      <c r="N66" s="73"/>
    </row>
    <row r="67" spans="1:15" s="3" customFormat="1" ht="12.75">
      <c r="A67" s="1" t="s">
        <v>37</v>
      </c>
      <c r="B67" s="52"/>
      <c r="D67" s="72"/>
      <c r="E67" s="72"/>
      <c r="F67" s="72"/>
      <c r="H67" s="72"/>
      <c r="I67" s="4"/>
      <c r="J67" s="80"/>
      <c r="K67" s="124"/>
      <c r="L67" s="80"/>
      <c r="M67" s="80"/>
      <c r="N67" s="73"/>
    </row>
    <row r="68" spans="1:15" s="3" customFormat="1" ht="12.75">
      <c r="A68" s="1" t="s">
        <v>46</v>
      </c>
      <c r="B68" s="51"/>
      <c r="C68" s="1"/>
      <c r="D68" s="53"/>
      <c r="E68" s="53"/>
      <c r="F68" s="53"/>
      <c r="G68" s="53"/>
      <c r="H68" s="53"/>
      <c r="I68" s="5"/>
      <c r="J68" s="5"/>
      <c r="K68" s="5"/>
      <c r="L68" s="5"/>
      <c r="M68" s="5"/>
      <c r="N68" s="54"/>
    </row>
    <row r="69" spans="1:15" s="3" customFormat="1" ht="12.75">
      <c r="A69" s="1" t="s">
        <v>53</v>
      </c>
      <c r="B69" s="51"/>
      <c r="C69" s="1"/>
      <c r="D69" s="53"/>
      <c r="E69" s="53"/>
      <c r="F69" s="53"/>
      <c r="G69" s="53"/>
      <c r="H69" s="53"/>
      <c r="I69" s="5"/>
      <c r="J69" s="5"/>
      <c r="K69" s="5"/>
      <c r="L69" s="5"/>
      <c r="M69" s="5"/>
      <c r="N69" s="54"/>
    </row>
    <row r="70" spans="1:15" s="3" customFormat="1" ht="12.75">
      <c r="A70" s="1" t="s">
        <v>47</v>
      </c>
      <c r="B70" s="51"/>
      <c r="C70" s="1"/>
      <c r="D70" s="53"/>
      <c r="E70" s="53"/>
      <c r="F70" s="53"/>
      <c r="G70" s="53"/>
      <c r="H70" s="53"/>
      <c r="I70" s="5"/>
      <c r="J70" s="5"/>
      <c r="K70" s="5"/>
      <c r="L70" s="5"/>
      <c r="M70" s="5"/>
      <c r="N70" s="54"/>
    </row>
    <row r="71" spans="1:15" s="3" customFormat="1" ht="12.75">
      <c r="A71" s="1" t="s">
        <v>48</v>
      </c>
      <c r="B71" s="51"/>
      <c r="C71" s="1"/>
      <c r="D71" s="53"/>
      <c r="E71" s="53"/>
      <c r="F71" s="53"/>
      <c r="G71" s="53"/>
      <c r="H71" s="53"/>
      <c r="I71" s="5"/>
      <c r="J71" s="5"/>
      <c r="K71" s="5"/>
      <c r="L71" s="5"/>
      <c r="M71" s="5"/>
      <c r="N71" s="54"/>
    </row>
    <row r="72" spans="1:15" s="3" customFormat="1" ht="12.75">
      <c r="A72" s="1"/>
      <c r="I72" s="4"/>
      <c r="J72" s="4"/>
      <c r="K72" s="4"/>
      <c r="L72" s="4"/>
      <c r="M72" s="4"/>
      <c r="N72" s="4"/>
    </row>
    <row r="73" spans="1:15" ht="12.75">
      <c r="A73" s="2" t="s">
        <v>51</v>
      </c>
      <c r="B73" s="51"/>
      <c r="C73" s="52"/>
      <c r="D73" s="53"/>
      <c r="E73" s="53"/>
      <c r="F73" s="53"/>
      <c r="G73" s="53"/>
      <c r="H73" s="53"/>
      <c r="I73" s="54"/>
      <c r="J73" s="54"/>
      <c r="K73" s="54"/>
      <c r="L73" s="54"/>
      <c r="M73" s="54"/>
      <c r="N73" s="54"/>
      <c r="O73" s="3"/>
    </row>
    <row r="74" spans="1:15" ht="12.75">
      <c r="A74" s="55"/>
      <c r="B74" s="51"/>
      <c r="C74" s="52"/>
      <c r="D74" s="53"/>
      <c r="E74" s="53"/>
      <c r="F74" s="53"/>
      <c r="G74" s="53"/>
      <c r="H74" s="53"/>
      <c r="I74" s="54"/>
      <c r="J74" s="54"/>
      <c r="K74" s="54"/>
      <c r="L74" s="54"/>
      <c r="M74" s="54"/>
      <c r="N74" s="54"/>
      <c r="O74" s="3"/>
    </row>
    <row r="75" spans="1:15" ht="12.75">
      <c r="A75" s="55"/>
      <c r="B75" s="51"/>
      <c r="C75" s="52"/>
      <c r="D75" s="53"/>
      <c r="E75" s="53"/>
      <c r="F75" s="53"/>
      <c r="G75" s="53"/>
      <c r="H75" s="53"/>
      <c r="I75" s="54"/>
      <c r="J75" s="54"/>
      <c r="K75" s="54"/>
      <c r="L75" s="54"/>
      <c r="M75" s="54"/>
      <c r="N75" s="54"/>
      <c r="O75" s="3"/>
    </row>
    <row r="76" spans="1:15" ht="13.5" thickBot="1">
      <c r="A76" s="2" t="s">
        <v>3</v>
      </c>
      <c r="B76" s="3"/>
      <c r="C76" s="3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3"/>
    </row>
    <row r="77" spans="1:15" s="9" customFormat="1" ht="18.75" customHeight="1" thickBot="1">
      <c r="A77" s="6" t="s">
        <v>2</v>
      </c>
      <c r="B77" s="6" t="s">
        <v>6</v>
      </c>
      <c r="C77" s="6" t="s">
        <v>6</v>
      </c>
      <c r="D77" s="7">
        <v>2007</v>
      </c>
      <c r="E77" s="7">
        <v>2008</v>
      </c>
      <c r="F77" s="7">
        <v>2009</v>
      </c>
      <c r="G77" s="6">
        <v>2010</v>
      </c>
      <c r="H77" s="6">
        <v>2011</v>
      </c>
      <c r="I77" s="8">
        <v>2012</v>
      </c>
      <c r="J77" s="8">
        <v>2013</v>
      </c>
      <c r="K77" s="8">
        <v>2014</v>
      </c>
      <c r="L77" s="8">
        <v>2015</v>
      </c>
      <c r="M77" s="8">
        <v>2016</v>
      </c>
      <c r="N77" s="8" t="s">
        <v>0</v>
      </c>
      <c r="O77" s="81"/>
    </row>
    <row r="78" spans="1:15" s="9" customFormat="1" ht="14.25" customHeight="1">
      <c r="A78" s="173" t="s">
        <v>68</v>
      </c>
      <c r="B78" s="10" t="s">
        <v>7</v>
      </c>
      <c r="C78" s="176" t="s">
        <v>20</v>
      </c>
      <c r="D78" s="11"/>
      <c r="E78" s="11" t="s">
        <v>4</v>
      </c>
      <c r="F78" s="11" t="s">
        <v>4</v>
      </c>
      <c r="G78" s="68">
        <v>1</v>
      </c>
      <c r="H78" s="11">
        <v>5</v>
      </c>
      <c r="I78" s="31">
        <v>0</v>
      </c>
      <c r="J78" s="15">
        <v>6</v>
      </c>
      <c r="K78" s="15">
        <v>4</v>
      </c>
      <c r="L78" s="15">
        <v>3</v>
      </c>
      <c r="M78" s="134">
        <v>0</v>
      </c>
      <c r="N78" s="32">
        <f>SUM(G78:M78)</f>
        <v>19</v>
      </c>
      <c r="O78" s="81"/>
    </row>
    <row r="79" spans="1:15" s="9" customFormat="1" ht="14.25" customHeight="1">
      <c r="A79" s="174"/>
      <c r="B79" s="17" t="s">
        <v>8</v>
      </c>
      <c r="C79" s="177"/>
      <c r="D79" s="18"/>
      <c r="E79" s="18"/>
      <c r="F79" s="18"/>
      <c r="G79" s="18">
        <v>3</v>
      </c>
      <c r="H79" s="18"/>
      <c r="I79" s="33"/>
      <c r="J79" s="33">
        <v>12</v>
      </c>
      <c r="K79" s="36"/>
      <c r="L79" s="36"/>
      <c r="M79" s="128"/>
      <c r="N79" s="34">
        <v>12</v>
      </c>
      <c r="O79" s="81"/>
    </row>
    <row r="80" spans="1:15" s="9" customFormat="1" ht="23.25" thickBot="1">
      <c r="A80" s="192"/>
      <c r="B80" s="23" t="s">
        <v>9</v>
      </c>
      <c r="C80" s="178"/>
      <c r="D80" s="24"/>
      <c r="E80" s="24">
        <v>0</v>
      </c>
      <c r="F80" s="24">
        <v>0</v>
      </c>
      <c r="G80" s="24">
        <v>0</v>
      </c>
      <c r="H80" s="24">
        <v>0</v>
      </c>
      <c r="I80" s="27">
        <v>0</v>
      </c>
      <c r="J80" s="27">
        <v>0</v>
      </c>
      <c r="K80" s="27">
        <v>0</v>
      </c>
      <c r="L80" s="105">
        <v>0</v>
      </c>
      <c r="M80" s="105">
        <v>0</v>
      </c>
      <c r="N80" s="28">
        <v>0</v>
      </c>
      <c r="O80" s="81"/>
    </row>
    <row r="81" spans="1:15" s="9" customFormat="1" ht="14.25" customHeight="1">
      <c r="A81" s="173" t="s">
        <v>69</v>
      </c>
      <c r="B81" s="10" t="s">
        <v>7</v>
      </c>
      <c r="C81" s="176" t="s">
        <v>20</v>
      </c>
      <c r="D81" s="11"/>
      <c r="E81" s="11" t="s">
        <v>4</v>
      </c>
      <c r="F81" s="11" t="s">
        <v>4</v>
      </c>
      <c r="G81" s="11">
        <v>1</v>
      </c>
      <c r="H81" s="11">
        <v>1</v>
      </c>
      <c r="I81" s="31">
        <v>2</v>
      </c>
      <c r="J81" s="15">
        <v>2</v>
      </c>
      <c r="K81" s="15">
        <v>3</v>
      </c>
      <c r="L81" s="15">
        <v>3</v>
      </c>
      <c r="M81" s="134">
        <v>0</v>
      </c>
      <c r="N81" s="32">
        <f>SUM(G81:M81)</f>
        <v>12</v>
      </c>
      <c r="O81" s="81"/>
    </row>
    <row r="82" spans="1:15" s="9" customFormat="1" ht="14.25" customHeight="1">
      <c r="A82" s="174"/>
      <c r="B82" s="17" t="s">
        <v>8</v>
      </c>
      <c r="C82" s="177"/>
      <c r="D82" s="18"/>
      <c r="E82" s="18"/>
      <c r="F82" s="18"/>
      <c r="G82" s="18">
        <v>5</v>
      </c>
      <c r="H82" s="18"/>
      <c r="I82" s="33"/>
      <c r="J82" s="33">
        <v>10</v>
      </c>
      <c r="K82" s="36"/>
      <c r="L82" s="36"/>
      <c r="M82" s="133"/>
      <c r="N82" s="34">
        <v>10</v>
      </c>
      <c r="O82" s="81"/>
    </row>
    <row r="83" spans="1:15" s="9" customFormat="1" ht="23.25" thickBot="1">
      <c r="A83" s="192"/>
      <c r="B83" s="23" t="s">
        <v>9</v>
      </c>
      <c r="C83" s="178"/>
      <c r="D83" s="24"/>
      <c r="E83" s="24">
        <v>0</v>
      </c>
      <c r="F83" s="24">
        <v>0</v>
      </c>
      <c r="G83" s="24">
        <v>0</v>
      </c>
      <c r="H83" s="24">
        <v>0</v>
      </c>
      <c r="I83" s="27">
        <v>0</v>
      </c>
      <c r="J83" s="27">
        <v>0</v>
      </c>
      <c r="K83" s="27">
        <v>0</v>
      </c>
      <c r="L83" s="105">
        <v>0</v>
      </c>
      <c r="M83" s="105">
        <v>0</v>
      </c>
      <c r="N83" s="28">
        <v>0</v>
      </c>
      <c r="O83" s="81"/>
    </row>
    <row r="84" spans="1:15" s="9" customFormat="1" ht="14.25" customHeight="1">
      <c r="A84" s="173" t="s">
        <v>70</v>
      </c>
      <c r="B84" s="10" t="s">
        <v>7</v>
      </c>
      <c r="C84" s="176" t="s">
        <v>20</v>
      </c>
      <c r="D84" s="11"/>
      <c r="E84" s="11" t="s">
        <v>4</v>
      </c>
      <c r="F84" s="11" t="s">
        <v>4</v>
      </c>
      <c r="G84" s="11" t="s">
        <v>4</v>
      </c>
      <c r="H84" s="11">
        <v>0</v>
      </c>
      <c r="I84" s="31">
        <v>0</v>
      </c>
      <c r="J84" s="15">
        <v>1</v>
      </c>
      <c r="K84" s="15">
        <v>2</v>
      </c>
      <c r="L84" s="15">
        <v>0</v>
      </c>
      <c r="M84" s="134">
        <v>0</v>
      </c>
      <c r="N84" s="32">
        <f>SUM(H84:M84)</f>
        <v>3</v>
      </c>
      <c r="O84" s="81"/>
    </row>
    <row r="85" spans="1:15" s="9" customFormat="1" ht="14.25" customHeight="1">
      <c r="A85" s="174"/>
      <c r="B85" s="17" t="s">
        <v>8</v>
      </c>
      <c r="C85" s="177"/>
      <c r="D85" s="18"/>
      <c r="E85" s="18"/>
      <c r="F85" s="18"/>
      <c r="G85" s="18">
        <v>0</v>
      </c>
      <c r="H85" s="18"/>
      <c r="I85" s="33"/>
      <c r="J85" s="33">
        <v>12</v>
      </c>
      <c r="K85" s="36"/>
      <c r="L85" s="36"/>
      <c r="M85" s="133"/>
      <c r="N85" s="34">
        <v>12</v>
      </c>
      <c r="O85" s="81"/>
    </row>
    <row r="86" spans="1:15" s="9" customFormat="1" ht="23.25" thickBot="1">
      <c r="A86" s="192"/>
      <c r="B86" s="23" t="s">
        <v>9</v>
      </c>
      <c r="C86" s="178"/>
      <c r="D86" s="24"/>
      <c r="E86" s="24">
        <v>0</v>
      </c>
      <c r="F86" s="24">
        <v>0</v>
      </c>
      <c r="G86" s="24">
        <v>0</v>
      </c>
      <c r="H86" s="24">
        <v>0</v>
      </c>
      <c r="I86" s="27">
        <v>0</v>
      </c>
      <c r="J86" s="27">
        <v>0</v>
      </c>
      <c r="K86" s="27">
        <v>0</v>
      </c>
      <c r="L86" s="105">
        <v>0</v>
      </c>
      <c r="M86" s="132">
        <v>0</v>
      </c>
      <c r="N86" s="28">
        <v>0</v>
      </c>
      <c r="O86" s="81"/>
    </row>
    <row r="87" spans="1:15" s="9" customFormat="1" ht="14.25" customHeight="1">
      <c r="A87" s="173" t="s">
        <v>71</v>
      </c>
      <c r="B87" s="10" t="s">
        <v>7</v>
      </c>
      <c r="C87" s="176" t="s">
        <v>20</v>
      </c>
      <c r="D87" s="11"/>
      <c r="E87" s="11" t="s">
        <v>4</v>
      </c>
      <c r="F87" s="11" t="s">
        <v>4</v>
      </c>
      <c r="G87" s="11">
        <v>0</v>
      </c>
      <c r="H87" s="11">
        <v>0</v>
      </c>
      <c r="I87" s="31">
        <v>0</v>
      </c>
      <c r="J87" s="15">
        <v>2</v>
      </c>
      <c r="K87" s="15">
        <v>2</v>
      </c>
      <c r="L87" s="15">
        <v>0</v>
      </c>
      <c r="M87" s="134">
        <v>0</v>
      </c>
      <c r="N87" s="32">
        <f>SUM(G87:M87)</f>
        <v>4</v>
      </c>
      <c r="O87" s="81"/>
    </row>
    <row r="88" spans="1:15" s="9" customFormat="1" ht="14.25" customHeight="1">
      <c r="A88" s="174"/>
      <c r="B88" s="17" t="s">
        <v>8</v>
      </c>
      <c r="C88" s="177"/>
      <c r="D88" s="18"/>
      <c r="E88" s="18"/>
      <c r="F88" s="18"/>
      <c r="G88" s="18">
        <v>7</v>
      </c>
      <c r="H88" s="18"/>
      <c r="I88" s="33"/>
      <c r="J88" s="36">
        <v>8</v>
      </c>
      <c r="K88" s="36"/>
      <c r="L88" s="36"/>
      <c r="M88" s="36"/>
      <c r="N88" s="34">
        <v>8</v>
      </c>
      <c r="O88" s="81"/>
    </row>
    <row r="89" spans="1:15" s="9" customFormat="1" ht="23.25" thickBot="1">
      <c r="A89" s="175"/>
      <c r="B89" s="23" t="s">
        <v>9</v>
      </c>
      <c r="C89" s="178"/>
      <c r="D89" s="24"/>
      <c r="E89" s="24">
        <v>6</v>
      </c>
      <c r="F89" s="24">
        <v>6</v>
      </c>
      <c r="G89" s="24">
        <v>6</v>
      </c>
      <c r="H89" s="24">
        <v>6</v>
      </c>
      <c r="I89" s="27">
        <v>6</v>
      </c>
      <c r="J89" s="27">
        <v>6</v>
      </c>
      <c r="K89" s="105">
        <v>6</v>
      </c>
      <c r="L89" s="105">
        <v>6</v>
      </c>
      <c r="M89" s="105">
        <v>6</v>
      </c>
      <c r="N89" s="28">
        <v>6</v>
      </c>
      <c r="O89" s="81"/>
    </row>
    <row r="90" spans="1:15" s="9" customFormat="1" ht="14.25" customHeight="1">
      <c r="A90" s="173" t="s">
        <v>32</v>
      </c>
      <c r="B90" s="10" t="s">
        <v>7</v>
      </c>
      <c r="C90" s="176" t="s">
        <v>35</v>
      </c>
      <c r="D90" s="11"/>
      <c r="E90" s="11" t="s">
        <v>4</v>
      </c>
      <c r="F90" s="13">
        <v>13.07</v>
      </c>
      <c r="G90" s="13">
        <v>13.05</v>
      </c>
      <c r="H90" s="14">
        <v>12.21</v>
      </c>
      <c r="I90" s="63">
        <v>11.7</v>
      </c>
      <c r="J90" s="109">
        <v>12.17</v>
      </c>
      <c r="K90" s="129">
        <v>13.45</v>
      </c>
      <c r="L90" s="129">
        <v>12.47</v>
      </c>
      <c r="M90" s="129" t="s">
        <v>86</v>
      </c>
      <c r="N90" s="40" t="str">
        <f>M90</f>
        <v>12,56s</v>
      </c>
      <c r="O90" s="81" t="s">
        <v>63</v>
      </c>
    </row>
    <row r="91" spans="1:15" s="9" customFormat="1" ht="14.25" customHeight="1">
      <c r="A91" s="174"/>
      <c r="B91" s="17" t="s">
        <v>8</v>
      </c>
      <c r="C91" s="177"/>
      <c r="D91" s="18"/>
      <c r="E91" s="18"/>
      <c r="F91" s="18"/>
      <c r="G91" s="18">
        <v>14</v>
      </c>
      <c r="H91" s="82"/>
      <c r="I91" s="33"/>
      <c r="J91" s="36">
        <v>16</v>
      </c>
      <c r="K91" s="36"/>
      <c r="L91" s="36"/>
      <c r="M91" s="36"/>
      <c r="N91" s="34">
        <v>16</v>
      </c>
      <c r="O91" s="81"/>
    </row>
    <row r="92" spans="1:15" s="9" customFormat="1" ht="23.25" thickBot="1">
      <c r="A92" s="175"/>
      <c r="B92" s="23" t="s">
        <v>9</v>
      </c>
      <c r="C92" s="178"/>
      <c r="D92" s="83"/>
      <c r="E92" s="83">
        <v>11.83</v>
      </c>
      <c r="F92" s="83">
        <v>11.83</v>
      </c>
      <c r="G92" s="83">
        <v>11.83</v>
      </c>
      <c r="H92" s="83">
        <v>11.83</v>
      </c>
      <c r="I92" s="84">
        <v>11.83</v>
      </c>
      <c r="J92" s="84">
        <v>11.83</v>
      </c>
      <c r="K92" s="84">
        <v>11.83</v>
      </c>
      <c r="L92" s="114">
        <v>11.83</v>
      </c>
      <c r="M92" s="114">
        <v>11.83</v>
      </c>
      <c r="N92" s="85">
        <v>11.83</v>
      </c>
      <c r="O92" s="81"/>
    </row>
    <row r="93" spans="1:15" s="9" customFormat="1" ht="14.25" customHeight="1">
      <c r="A93" s="173" t="s">
        <v>33</v>
      </c>
      <c r="B93" s="10" t="s">
        <v>7</v>
      </c>
      <c r="C93" s="176" t="s">
        <v>16</v>
      </c>
      <c r="D93" s="11"/>
      <c r="E93" s="11" t="s">
        <v>4</v>
      </c>
      <c r="F93" s="86">
        <v>268.0254662260532</v>
      </c>
      <c r="G93" s="86">
        <v>263.156035648125</v>
      </c>
      <c r="H93" s="86">
        <v>286.44446332346229</v>
      </c>
      <c r="I93" s="130">
        <v>247.64579147401295</v>
      </c>
      <c r="J93" s="131">
        <v>245.86063132817154</v>
      </c>
      <c r="K93" s="131">
        <v>358.40581095288155</v>
      </c>
      <c r="L93" s="131">
        <v>379</v>
      </c>
      <c r="M93" s="131">
        <v>391</v>
      </c>
      <c r="N93" s="110">
        <f>M93</f>
        <v>391</v>
      </c>
      <c r="O93" s="81" t="s">
        <v>54</v>
      </c>
    </row>
    <row r="94" spans="1:15" s="9" customFormat="1" ht="14.25" customHeight="1">
      <c r="A94" s="174"/>
      <c r="B94" s="17" t="s">
        <v>8</v>
      </c>
      <c r="C94" s="177"/>
      <c r="D94" s="18"/>
      <c r="E94" s="18"/>
      <c r="F94" s="18"/>
      <c r="G94" s="18">
        <v>304</v>
      </c>
      <c r="H94" s="82"/>
      <c r="I94" s="33"/>
      <c r="J94" s="33">
        <v>361</v>
      </c>
      <c r="K94" s="36"/>
      <c r="L94" s="36"/>
      <c r="M94" s="36"/>
      <c r="N94" s="34">
        <v>361</v>
      </c>
      <c r="O94" s="81"/>
    </row>
    <row r="95" spans="1:15" s="9" customFormat="1" ht="23.25" thickBot="1">
      <c r="A95" s="175"/>
      <c r="B95" s="23" t="s">
        <v>9</v>
      </c>
      <c r="C95" s="178"/>
      <c r="D95" s="24"/>
      <c r="E95" s="24">
        <v>190</v>
      </c>
      <c r="F95" s="24">
        <v>190</v>
      </c>
      <c r="G95" s="24">
        <v>190</v>
      </c>
      <c r="H95" s="24">
        <v>190</v>
      </c>
      <c r="I95" s="27">
        <v>190</v>
      </c>
      <c r="J95" s="27">
        <v>190</v>
      </c>
      <c r="K95" s="27">
        <v>190</v>
      </c>
      <c r="L95" s="105">
        <v>190</v>
      </c>
      <c r="M95" s="105">
        <v>190</v>
      </c>
      <c r="N95" s="28">
        <v>190</v>
      </c>
      <c r="O95" s="81"/>
    </row>
    <row r="96" spans="1:15" ht="12.75">
      <c r="A96" s="1" t="s">
        <v>64</v>
      </c>
      <c r="B96" s="3"/>
      <c r="C96" s="3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3"/>
    </row>
    <row r="97" spans="1:15" ht="12.75">
      <c r="A97" s="1" t="s">
        <v>34</v>
      </c>
      <c r="B97" s="3"/>
      <c r="C97" s="3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3"/>
    </row>
    <row r="98" spans="1:15" ht="12.75">
      <c r="A98" s="1" t="s">
        <v>36</v>
      </c>
      <c r="B98" s="3"/>
      <c r="C98" s="3"/>
      <c r="D98" s="3"/>
      <c r="E98" s="3"/>
      <c r="F98" s="3"/>
      <c r="G98" s="190"/>
      <c r="H98" s="190"/>
      <c r="I98" s="190"/>
      <c r="J98" s="4"/>
      <c r="K98" s="118"/>
      <c r="L98" s="4"/>
      <c r="M98" s="4"/>
      <c r="N98" s="4"/>
      <c r="O98" s="3"/>
    </row>
    <row r="99" spans="1:15" ht="12.75">
      <c r="A99" s="87" t="s">
        <v>25</v>
      </c>
      <c r="B99" s="196" t="s">
        <v>27</v>
      </c>
      <c r="C99" s="196"/>
      <c r="D99" s="196" t="s">
        <v>56</v>
      </c>
      <c r="E99" s="196"/>
      <c r="G99" s="125" t="s">
        <v>72</v>
      </c>
      <c r="H99" s="126"/>
      <c r="I99" s="126"/>
      <c r="J99" s="4"/>
      <c r="K99" s="4"/>
      <c r="L99" s="4"/>
      <c r="M99" s="4"/>
      <c r="N99" s="4"/>
      <c r="O99" s="3"/>
    </row>
    <row r="100" spans="1:15" ht="12.75">
      <c r="A100" s="1" t="s">
        <v>26</v>
      </c>
      <c r="B100" s="196" t="s">
        <v>49</v>
      </c>
      <c r="C100" s="196"/>
      <c r="D100" s="197" t="s">
        <v>73</v>
      </c>
      <c r="E100" s="197"/>
      <c r="G100" s="1" t="s">
        <v>74</v>
      </c>
      <c r="H100" s="123"/>
      <c r="I100" s="123"/>
      <c r="J100" s="4"/>
      <c r="K100" s="4"/>
      <c r="L100" s="4"/>
      <c r="M100" s="4"/>
      <c r="N100" s="4"/>
      <c r="O100" s="3"/>
    </row>
    <row r="101" spans="1:15" ht="12.75">
      <c r="B101" s="3"/>
      <c r="C101" s="3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3"/>
    </row>
    <row r="102" spans="1:15" ht="12.75">
      <c r="B102" s="3"/>
      <c r="C102" s="3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3"/>
    </row>
    <row r="103" spans="1:15" ht="12.75">
      <c r="A103" s="1" t="s">
        <v>46</v>
      </c>
      <c r="B103" s="3"/>
      <c r="C103" s="3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3"/>
    </row>
    <row r="104" spans="1:15" ht="12.75">
      <c r="A104" s="2" t="s">
        <v>51</v>
      </c>
      <c r="B104" s="3"/>
      <c r="C104" s="3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3"/>
    </row>
    <row r="105" spans="1:15" ht="12.75">
      <c r="A105" s="3"/>
      <c r="B105" s="3"/>
      <c r="C105" s="3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3"/>
    </row>
    <row r="106" spans="1:15" ht="12.75">
      <c r="A106" s="3"/>
      <c r="B106" s="3"/>
      <c r="C106" s="3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3"/>
    </row>
    <row r="107" spans="1:15" ht="13.5" thickBot="1">
      <c r="A107" s="2" t="s">
        <v>21</v>
      </c>
      <c r="B107" s="3"/>
      <c r="C107" s="3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3"/>
    </row>
    <row r="108" spans="1:15" ht="13.5" thickBot="1">
      <c r="A108" s="88" t="s">
        <v>2</v>
      </c>
      <c r="B108" s="88" t="s">
        <v>6</v>
      </c>
      <c r="C108" s="88" t="s">
        <v>6</v>
      </c>
      <c r="D108" s="89">
        <v>2007</v>
      </c>
      <c r="E108" s="89">
        <v>2008</v>
      </c>
      <c r="F108" s="89">
        <v>2009</v>
      </c>
      <c r="G108" s="88">
        <v>2010</v>
      </c>
      <c r="H108" s="88">
        <v>2011</v>
      </c>
      <c r="I108" s="90">
        <v>2012</v>
      </c>
      <c r="J108" s="90">
        <v>2013</v>
      </c>
      <c r="K108" s="90">
        <v>2014</v>
      </c>
      <c r="L108" s="90">
        <v>2015</v>
      </c>
      <c r="M108" s="90">
        <v>2016</v>
      </c>
      <c r="N108" s="90" t="s">
        <v>0</v>
      </c>
      <c r="O108" s="3"/>
    </row>
    <row r="109" spans="1:15" ht="12" thickBot="1">
      <c r="A109" s="173" t="s">
        <v>18</v>
      </c>
      <c r="B109" s="91" t="s">
        <v>7</v>
      </c>
      <c r="C109" s="176" t="s">
        <v>20</v>
      </c>
      <c r="D109" s="92" t="s">
        <v>4</v>
      </c>
      <c r="E109" s="92" t="s">
        <v>4</v>
      </c>
      <c r="F109" s="92">
        <v>1</v>
      </c>
      <c r="G109" s="93">
        <v>14</v>
      </c>
      <c r="H109" s="92">
        <v>28</v>
      </c>
      <c r="I109" s="94">
        <v>18</v>
      </c>
      <c r="J109" s="95">
        <v>18</v>
      </c>
      <c r="K109" s="95">
        <v>17</v>
      </c>
      <c r="L109" s="95">
        <v>21</v>
      </c>
      <c r="M109" s="95">
        <v>0</v>
      </c>
      <c r="N109" s="96">
        <f>SUM(F109:M109)</f>
        <v>117</v>
      </c>
    </row>
    <row r="110" spans="1:15" ht="12" thickBot="1">
      <c r="A110" s="174"/>
      <c r="B110" s="97" t="s">
        <v>8</v>
      </c>
      <c r="C110" s="177"/>
      <c r="D110" s="98"/>
      <c r="E110" s="98"/>
      <c r="F110" s="98"/>
      <c r="G110" s="98">
        <v>12</v>
      </c>
      <c r="H110" s="98"/>
      <c r="I110" s="99"/>
      <c r="J110" s="99">
        <v>30</v>
      </c>
      <c r="K110" s="99"/>
      <c r="L110" s="103"/>
      <c r="M110" s="103"/>
      <c r="N110" s="96">
        <v>30</v>
      </c>
    </row>
    <row r="111" spans="1:15" ht="26.25" customHeight="1" thickBot="1">
      <c r="A111" s="192"/>
      <c r="B111" s="100" t="s">
        <v>9</v>
      </c>
      <c r="C111" s="178"/>
      <c r="D111" s="101">
        <v>0</v>
      </c>
      <c r="E111" s="101">
        <v>0</v>
      </c>
      <c r="F111" s="101">
        <v>0</v>
      </c>
      <c r="G111" s="101">
        <v>0</v>
      </c>
      <c r="H111" s="101">
        <v>0</v>
      </c>
      <c r="I111" s="102">
        <v>13</v>
      </c>
      <c r="J111" s="102">
        <v>0</v>
      </c>
      <c r="K111" s="102">
        <v>0</v>
      </c>
      <c r="L111" s="115">
        <v>0</v>
      </c>
      <c r="M111" s="115">
        <v>0</v>
      </c>
      <c r="N111" s="96">
        <v>0</v>
      </c>
    </row>
    <row r="112" spans="1:15" ht="12" thickBot="1">
      <c r="A112" s="173" t="s">
        <v>22</v>
      </c>
      <c r="B112" s="91" t="s">
        <v>7</v>
      </c>
      <c r="C112" s="176" t="s">
        <v>20</v>
      </c>
      <c r="D112" s="92" t="s">
        <v>4</v>
      </c>
      <c r="E112" s="92" t="s">
        <v>4</v>
      </c>
      <c r="F112" s="92">
        <v>1607</v>
      </c>
      <c r="G112" s="92">
        <v>19803</v>
      </c>
      <c r="H112" s="92">
        <v>40389</v>
      </c>
      <c r="I112" s="94">
        <v>18250</v>
      </c>
      <c r="J112" s="95">
        <v>18251</v>
      </c>
      <c r="K112" s="95">
        <v>16331</v>
      </c>
      <c r="L112" s="95">
        <v>22715</v>
      </c>
      <c r="M112" s="95">
        <v>0</v>
      </c>
      <c r="N112" s="96">
        <f>SUM(F112:M112)</f>
        <v>137346</v>
      </c>
    </row>
    <row r="113" spans="1:14" ht="12" thickBot="1">
      <c r="A113" s="174"/>
      <c r="B113" s="97" t="s">
        <v>8</v>
      </c>
      <c r="C113" s="177"/>
      <c r="D113" s="98"/>
      <c r="E113" s="98"/>
      <c r="F113" s="98"/>
      <c r="G113" s="98">
        <v>18000</v>
      </c>
      <c r="H113" s="98"/>
      <c r="I113" s="99"/>
      <c r="J113" s="99">
        <v>45000</v>
      </c>
      <c r="K113" s="99"/>
      <c r="L113" s="103"/>
      <c r="M113" s="103"/>
      <c r="N113" s="96">
        <v>45000</v>
      </c>
    </row>
    <row r="114" spans="1:14" ht="27.75" customHeight="1" thickBot="1">
      <c r="A114" s="192"/>
      <c r="B114" s="100" t="s">
        <v>9</v>
      </c>
      <c r="C114" s="178"/>
      <c r="D114" s="101">
        <v>0</v>
      </c>
      <c r="E114" s="101">
        <v>0</v>
      </c>
      <c r="F114" s="101">
        <v>0</v>
      </c>
      <c r="G114" s="101">
        <v>0</v>
      </c>
      <c r="H114" s="101">
        <v>0</v>
      </c>
      <c r="I114" s="102">
        <v>0</v>
      </c>
      <c r="J114" s="102">
        <v>0</v>
      </c>
      <c r="K114" s="102">
        <v>0</v>
      </c>
      <c r="L114" s="115">
        <v>0</v>
      </c>
      <c r="M114" s="115">
        <v>0</v>
      </c>
      <c r="N114" s="96">
        <f t="shared" ref="N114" si="0">SUM(F114:M114)</f>
        <v>0</v>
      </c>
    </row>
    <row r="115" spans="1:14" ht="12" thickBot="1">
      <c r="A115" s="173" t="s">
        <v>17</v>
      </c>
      <c r="B115" s="91" t="s">
        <v>7</v>
      </c>
      <c r="C115" s="176" t="s">
        <v>20</v>
      </c>
      <c r="D115" s="92" t="s">
        <v>4</v>
      </c>
      <c r="E115" s="92" t="s">
        <v>4</v>
      </c>
      <c r="F115" s="92">
        <v>97691</v>
      </c>
      <c r="G115" s="92">
        <v>991766</v>
      </c>
      <c r="H115" s="92">
        <v>2159421</v>
      </c>
      <c r="I115" s="94">
        <v>1270361</v>
      </c>
      <c r="J115" s="95">
        <v>1271048</v>
      </c>
      <c r="K115" s="95">
        <v>1183285</v>
      </c>
      <c r="L115" s="95">
        <v>1430529</v>
      </c>
      <c r="M115" s="95">
        <v>0</v>
      </c>
      <c r="N115" s="96">
        <f>SUM(F115:M115)</f>
        <v>8404101</v>
      </c>
    </row>
    <row r="116" spans="1:14" ht="12" thickBot="1">
      <c r="A116" s="174"/>
      <c r="B116" s="97" t="s">
        <v>8</v>
      </c>
      <c r="C116" s="177"/>
      <c r="D116" s="98"/>
      <c r="E116" s="98"/>
      <c r="F116" s="98"/>
      <c r="G116" s="98">
        <v>600000</v>
      </c>
      <c r="H116" s="98"/>
      <c r="I116" s="99"/>
      <c r="J116" s="99">
        <v>1500000</v>
      </c>
      <c r="K116" s="99"/>
      <c r="L116" s="103"/>
      <c r="M116" s="103"/>
      <c r="N116" s="96">
        <v>1500000</v>
      </c>
    </row>
    <row r="117" spans="1:14" ht="21.75" customHeight="1" thickBot="1">
      <c r="A117" s="192"/>
      <c r="B117" s="100" t="s">
        <v>9</v>
      </c>
      <c r="C117" s="178"/>
      <c r="D117" s="101">
        <v>0</v>
      </c>
      <c r="E117" s="101">
        <v>0</v>
      </c>
      <c r="F117" s="101">
        <v>0</v>
      </c>
      <c r="G117" s="101">
        <v>276708</v>
      </c>
      <c r="H117" s="101">
        <v>893918</v>
      </c>
      <c r="I117" s="102">
        <v>1625154</v>
      </c>
      <c r="J117" s="102">
        <v>731238</v>
      </c>
      <c r="K117" s="102">
        <v>633439</v>
      </c>
      <c r="L117" s="115">
        <v>635280</v>
      </c>
      <c r="M117" s="115">
        <v>0</v>
      </c>
      <c r="N117" s="96">
        <v>0</v>
      </c>
    </row>
    <row r="118" spans="1:14" ht="12" thickBot="1">
      <c r="A118" s="173" t="s">
        <v>19</v>
      </c>
      <c r="B118" s="91" t="s">
        <v>7</v>
      </c>
      <c r="C118" s="176" t="s">
        <v>20</v>
      </c>
      <c r="D118" s="92" t="s">
        <v>4</v>
      </c>
      <c r="E118" s="92" t="s">
        <v>4</v>
      </c>
      <c r="F118" s="92" t="s">
        <v>4</v>
      </c>
      <c r="G118" s="92">
        <v>12</v>
      </c>
      <c r="H118" s="92">
        <v>111</v>
      </c>
      <c r="I118" s="94">
        <v>400</v>
      </c>
      <c r="J118" s="113">
        <v>885</v>
      </c>
      <c r="K118" s="112">
        <v>1513</v>
      </c>
      <c r="L118" s="112">
        <v>1482</v>
      </c>
      <c r="M118" s="112">
        <v>0</v>
      </c>
      <c r="N118" s="96">
        <f>SUM(G118:M118)</f>
        <v>4403</v>
      </c>
    </row>
    <row r="119" spans="1:14" ht="12" thickBot="1">
      <c r="A119" s="174"/>
      <c r="B119" s="97" t="s">
        <v>8</v>
      </c>
      <c r="C119" s="177"/>
      <c r="D119" s="98"/>
      <c r="E119" s="98"/>
      <c r="F119" s="98"/>
      <c r="G119" s="98">
        <v>600</v>
      </c>
      <c r="H119" s="98"/>
      <c r="I119" s="99"/>
      <c r="J119" s="103">
        <v>2500</v>
      </c>
      <c r="K119" s="103"/>
      <c r="L119" s="103"/>
      <c r="M119" s="103"/>
      <c r="N119" s="96">
        <v>2500</v>
      </c>
    </row>
    <row r="120" spans="1:14" ht="24.75" customHeight="1" thickBot="1">
      <c r="A120" s="175"/>
      <c r="B120" s="100" t="s">
        <v>9</v>
      </c>
      <c r="C120" s="178"/>
      <c r="D120" s="101">
        <v>0</v>
      </c>
      <c r="E120" s="101">
        <v>0</v>
      </c>
      <c r="F120" s="101">
        <v>0</v>
      </c>
      <c r="G120" s="101">
        <v>0</v>
      </c>
      <c r="H120" s="101">
        <v>0</v>
      </c>
      <c r="I120" s="102">
        <v>0</v>
      </c>
      <c r="J120" s="102">
        <v>0</v>
      </c>
      <c r="K120" s="102">
        <v>0</v>
      </c>
      <c r="L120" s="115">
        <v>0</v>
      </c>
      <c r="M120" s="115">
        <v>0</v>
      </c>
      <c r="N120" s="96">
        <f t="shared" ref="N120" si="1">SUM(G120:M120)</f>
        <v>0</v>
      </c>
    </row>
    <row r="121" spans="1:14" ht="12.75">
      <c r="B121" s="51"/>
      <c r="C121" s="104"/>
      <c r="D121" s="53"/>
      <c r="E121" s="53"/>
      <c r="F121" s="53"/>
      <c r="G121" s="53"/>
      <c r="H121" s="53"/>
      <c r="I121" s="54"/>
      <c r="J121" s="54"/>
      <c r="K121" s="54"/>
      <c r="L121" s="54"/>
      <c r="M121" s="54"/>
      <c r="N121" s="54"/>
    </row>
  </sheetData>
  <mergeCells count="56">
    <mergeCell ref="G98:I98"/>
    <mergeCell ref="D99:E99"/>
    <mergeCell ref="D100:E100"/>
    <mergeCell ref="A118:A120"/>
    <mergeCell ref="C118:C120"/>
    <mergeCell ref="C78:C80"/>
    <mergeCell ref="C81:C83"/>
    <mergeCell ref="A115:A117"/>
    <mergeCell ref="A93:A95"/>
    <mergeCell ref="C93:C95"/>
    <mergeCell ref="A109:A111"/>
    <mergeCell ref="C109:C111"/>
    <mergeCell ref="C115:C117"/>
    <mergeCell ref="A112:A114"/>
    <mergeCell ref="C112:C114"/>
    <mergeCell ref="B99:C99"/>
    <mergeCell ref="B100:C100"/>
    <mergeCell ref="A90:A92"/>
    <mergeCell ref="C90:C92"/>
    <mergeCell ref="A46:A48"/>
    <mergeCell ref="C46:C48"/>
    <mergeCell ref="A84:A86"/>
    <mergeCell ref="C84:C86"/>
    <mergeCell ref="A87:A89"/>
    <mergeCell ref="C87:C89"/>
    <mergeCell ref="A81:A83"/>
    <mergeCell ref="A58:A60"/>
    <mergeCell ref="C58:C60"/>
    <mergeCell ref="C49:C51"/>
    <mergeCell ref="A52:A54"/>
    <mergeCell ref="C52:C54"/>
    <mergeCell ref="A55:A57"/>
    <mergeCell ref="C55:C57"/>
    <mergeCell ref="A49:A51"/>
    <mergeCell ref="A78:A80"/>
    <mergeCell ref="A37:A39"/>
    <mergeCell ref="C37:C39"/>
    <mergeCell ref="A40:A42"/>
    <mergeCell ref="C40:C42"/>
    <mergeCell ref="A43:A45"/>
    <mergeCell ref="C43:C45"/>
    <mergeCell ref="A7:A12"/>
    <mergeCell ref="A13:A15"/>
    <mergeCell ref="A16:A18"/>
    <mergeCell ref="C7:C9"/>
    <mergeCell ref="C10:C12"/>
    <mergeCell ref="C13:C15"/>
    <mergeCell ref="C16:C18"/>
    <mergeCell ref="A19:A21"/>
    <mergeCell ref="C19:C21"/>
    <mergeCell ref="A22:A24"/>
    <mergeCell ref="C22:C24"/>
    <mergeCell ref="A34:A36"/>
    <mergeCell ref="C34:C36"/>
    <mergeCell ref="A26:A27"/>
    <mergeCell ref="A29:N29"/>
  </mergeCells>
  <phoneticPr fontId="1" type="noConversion"/>
  <pageMargins left="0.61" right="0.38" top="1" bottom="1" header="0.5" footer="0.5"/>
  <pageSetup paperSize="9" scale="73" orientation="landscape" r:id="rId1"/>
  <headerFooter alignWithMargins="0">
    <oddHeader>&amp;LZałącznik nr 1. Informacje na temat postępów fizycznych dla osi priorytetowych</oddHeader>
    <oddFooter>&amp;R&amp;P z &amp;N</oddFooter>
  </headerFooter>
  <rowBreaks count="3" manualBreakCount="3">
    <brk id="28" max="12" man="1"/>
    <brk id="72" max="1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1"/>
  <sheetViews>
    <sheetView tabSelected="1" workbookViewId="0">
      <selection activeCell="C16" sqref="C16"/>
    </sheetView>
  </sheetViews>
  <sheetFormatPr defaultRowHeight="12.75"/>
  <cols>
    <col min="2" max="2" width="17.5703125" customWidth="1"/>
    <col min="3" max="3" width="22" customWidth="1"/>
    <col min="4" max="4" width="20.42578125" customWidth="1"/>
    <col min="5" max="5" width="19.85546875" customWidth="1"/>
    <col min="6" max="6" width="19.28515625" customWidth="1"/>
    <col min="7" max="8" width="16.85546875" bestFit="1" customWidth="1"/>
    <col min="9" max="9" width="16.7109375" customWidth="1"/>
    <col min="10" max="10" width="16.85546875" bestFit="1" customWidth="1"/>
    <col min="11" max="11" width="13.5703125" bestFit="1" customWidth="1"/>
    <col min="13" max="13" width="15.7109375" bestFit="1" customWidth="1"/>
  </cols>
  <sheetData>
    <row r="2" spans="2:13" ht="15.75" thickBot="1">
      <c r="B2" s="154" t="s">
        <v>96</v>
      </c>
    </row>
    <row r="3" spans="2:13" ht="76.5">
      <c r="B3" s="198" t="s">
        <v>97</v>
      </c>
      <c r="C3" s="155" t="s">
        <v>98</v>
      </c>
      <c r="D3" s="155" t="s">
        <v>99</v>
      </c>
      <c r="E3" s="155" t="s">
        <v>100</v>
      </c>
      <c r="F3" s="155" t="s">
        <v>101</v>
      </c>
      <c r="G3" s="155" t="s">
        <v>102</v>
      </c>
      <c r="H3" s="155" t="s">
        <v>103</v>
      </c>
      <c r="I3" s="156" t="s">
        <v>104</v>
      </c>
    </row>
    <row r="4" spans="2:13">
      <c r="B4" s="199"/>
      <c r="C4" s="157" t="s">
        <v>105</v>
      </c>
      <c r="D4" s="157" t="s">
        <v>106</v>
      </c>
      <c r="E4" s="157" t="s">
        <v>107</v>
      </c>
      <c r="F4" s="157" t="s">
        <v>108</v>
      </c>
      <c r="G4" s="157" t="s">
        <v>109</v>
      </c>
      <c r="H4" s="157" t="s">
        <v>110</v>
      </c>
      <c r="I4" s="158">
        <v>7</v>
      </c>
    </row>
    <row r="5" spans="2:13" ht="38.25">
      <c r="B5" s="159" t="s">
        <v>111</v>
      </c>
      <c r="C5" s="160">
        <v>166414170.7081424</v>
      </c>
      <c r="D5" s="160">
        <v>41603510.463554487</v>
      </c>
      <c r="E5" s="160">
        <v>124810660.24458791</v>
      </c>
      <c r="F5" s="160">
        <v>165696083.40594596</v>
      </c>
      <c r="G5" s="160">
        <v>130941562.81259294</v>
      </c>
      <c r="H5" s="161">
        <v>131204116.94232196</v>
      </c>
      <c r="I5" s="161">
        <v>120076854.82000001</v>
      </c>
      <c r="K5" s="162"/>
      <c r="M5" s="163"/>
    </row>
    <row r="6" spans="2:13" ht="63.75">
      <c r="B6" s="164" t="s">
        <v>112</v>
      </c>
      <c r="C6" s="160">
        <v>270114190.15101922</v>
      </c>
      <c r="D6" s="160">
        <v>67528548.065419078</v>
      </c>
      <c r="E6" s="160">
        <v>202585642.08560014</v>
      </c>
      <c r="F6" s="160">
        <v>261043158.7259306</v>
      </c>
      <c r="G6" s="160">
        <v>204458820.4766404</v>
      </c>
      <c r="H6" s="161">
        <v>204850948.31718493</v>
      </c>
      <c r="I6" s="161">
        <v>184934966.95999998</v>
      </c>
      <c r="K6" s="162"/>
      <c r="M6" s="163"/>
    </row>
    <row r="7" spans="2:13" ht="38.25">
      <c r="B7" s="159" t="s">
        <v>113</v>
      </c>
      <c r="C7" s="160">
        <v>218651151.48648953</v>
      </c>
      <c r="D7" s="160">
        <v>54662787.871622391</v>
      </c>
      <c r="E7" s="160">
        <v>163988363.61486715</v>
      </c>
      <c r="F7" s="160">
        <v>214337380.48262939</v>
      </c>
      <c r="G7" s="160">
        <v>165353671.07415128</v>
      </c>
      <c r="H7" s="161">
        <v>165680988.88510782</v>
      </c>
      <c r="I7" s="161">
        <v>110864280.48999999</v>
      </c>
      <c r="K7" s="162"/>
      <c r="M7" s="163"/>
    </row>
    <row r="8" spans="2:13" ht="63.75">
      <c r="B8" s="164" t="s">
        <v>114</v>
      </c>
      <c r="C8" s="160">
        <v>245713917.71823293</v>
      </c>
      <c r="D8" s="160">
        <v>61428479.429558225</v>
      </c>
      <c r="E8" s="160">
        <v>184285438.28867471</v>
      </c>
      <c r="F8" s="160">
        <v>231365411.26662004</v>
      </c>
      <c r="G8" s="160">
        <v>180842499.49390563</v>
      </c>
      <c r="H8" s="161">
        <v>181205742.91330966</v>
      </c>
      <c r="I8" s="161">
        <v>152049324.33000004</v>
      </c>
      <c r="K8" s="162"/>
      <c r="M8" s="163"/>
    </row>
    <row r="9" spans="2:13" ht="26.25" thickBot="1">
      <c r="B9" s="165" t="s">
        <v>115</v>
      </c>
      <c r="C9" s="166">
        <v>43680255.206663802</v>
      </c>
      <c r="D9" s="166">
        <v>10920064.378428407</v>
      </c>
      <c r="E9" s="166">
        <v>32760190.828235399</v>
      </c>
      <c r="F9" s="166">
        <v>43680255.206663802</v>
      </c>
      <c r="G9" s="166">
        <v>33924219.469999999</v>
      </c>
      <c r="H9" s="167">
        <v>33992352.162076049</v>
      </c>
      <c r="I9" s="161">
        <v>26689558.339999996</v>
      </c>
      <c r="J9" s="168"/>
      <c r="M9" s="163"/>
    </row>
    <row r="10" spans="2:13" ht="15.75" thickBot="1">
      <c r="B10" s="169" t="s">
        <v>116</v>
      </c>
      <c r="C10" s="170">
        <v>925957657.10061181</v>
      </c>
      <c r="D10" s="170">
        <f>SUM(D5:D9)</f>
        <v>236143390.20858258</v>
      </c>
      <c r="E10" s="170">
        <f t="shared" ref="E10:I10" si="0">SUM(E5:E9)</f>
        <v>708430295.06196523</v>
      </c>
      <c r="F10" s="170">
        <f t="shared" si="0"/>
        <v>916122289.08778989</v>
      </c>
      <c r="G10" s="170">
        <f t="shared" si="0"/>
        <v>715520773.3272903</v>
      </c>
      <c r="H10" s="170">
        <f t="shared" si="0"/>
        <v>716934149.22000039</v>
      </c>
      <c r="I10" s="170">
        <f t="shared" si="0"/>
        <v>594614984.94000006</v>
      </c>
    </row>
    <row r="12" spans="2:13">
      <c r="B12" s="171" t="s">
        <v>117</v>
      </c>
    </row>
    <row r="13" spans="2:13">
      <c r="B13" s="171" t="s">
        <v>118</v>
      </c>
      <c r="H13" s="172"/>
      <c r="I13" s="172"/>
      <c r="J13" s="172"/>
    </row>
    <row r="14" spans="2:13" ht="45.75" customHeight="1">
      <c r="B14" s="200" t="s">
        <v>119</v>
      </c>
      <c r="C14" s="200"/>
      <c r="D14" s="200"/>
      <c r="H14" s="172"/>
      <c r="I14" s="172"/>
      <c r="J14" s="172"/>
    </row>
    <row r="15" spans="2:13">
      <c r="B15" s="171" t="s">
        <v>120</v>
      </c>
      <c r="H15" s="172"/>
      <c r="I15" s="172"/>
      <c r="J15" s="172"/>
    </row>
    <row r="16" spans="2:13">
      <c r="B16" s="171" t="s">
        <v>121</v>
      </c>
      <c r="H16" s="172"/>
      <c r="I16" s="172"/>
      <c r="J16" s="172"/>
    </row>
    <row r="17" spans="2:10">
      <c r="B17" s="171" t="s">
        <v>122</v>
      </c>
      <c r="H17" s="172"/>
      <c r="I17" s="172"/>
      <c r="J17" s="172"/>
    </row>
    <row r="18" spans="2:10">
      <c r="B18" s="171" t="s">
        <v>123</v>
      </c>
      <c r="H18" s="172"/>
      <c r="I18" s="172"/>
      <c r="J18" s="172"/>
    </row>
    <row r="21" spans="2:10">
      <c r="C21" s="162"/>
      <c r="D21" s="162"/>
      <c r="E21" s="162"/>
      <c r="F21" s="162"/>
    </row>
    <row r="22" spans="2:10">
      <c r="C22" s="162"/>
      <c r="D22" s="162"/>
      <c r="E22" s="162"/>
      <c r="F22" s="162"/>
    </row>
    <row r="23" spans="2:10">
      <c r="C23" s="162"/>
      <c r="D23" s="162"/>
      <c r="E23" s="162"/>
      <c r="F23" s="162"/>
    </row>
    <row r="24" spans="2:10">
      <c r="C24" s="162"/>
      <c r="D24" s="162"/>
      <c r="E24" s="162"/>
      <c r="F24" s="162"/>
    </row>
    <row r="25" spans="2:10">
      <c r="C25" s="162"/>
      <c r="D25" s="162"/>
      <c r="E25" s="162"/>
      <c r="F25" s="162"/>
    </row>
    <row r="26" spans="2:10">
      <c r="C26" s="162"/>
      <c r="D26" s="162"/>
      <c r="E26" s="162"/>
      <c r="F26" s="162"/>
    </row>
    <row r="27" spans="2:10">
      <c r="C27" s="162"/>
      <c r="D27" s="162"/>
      <c r="E27" s="162"/>
      <c r="F27" s="162"/>
    </row>
    <row r="28" spans="2:10">
      <c r="C28" s="162"/>
      <c r="D28" s="162"/>
      <c r="E28" s="162"/>
      <c r="F28" s="162"/>
    </row>
    <row r="29" spans="2:10">
      <c r="C29" s="162"/>
      <c r="D29" s="162"/>
      <c r="E29" s="162"/>
      <c r="F29" s="162"/>
    </row>
    <row r="30" spans="2:10">
      <c r="C30" s="162"/>
      <c r="D30" s="162"/>
      <c r="E30" s="162"/>
      <c r="F30" s="162"/>
    </row>
    <row r="31" spans="2:10">
      <c r="C31" s="162"/>
      <c r="D31" s="162"/>
      <c r="E31" s="162"/>
      <c r="F31" s="162"/>
    </row>
    <row r="32" spans="2:10">
      <c r="C32" s="162"/>
      <c r="D32" s="162"/>
      <c r="E32" s="162"/>
      <c r="F32" s="162"/>
    </row>
    <row r="33" spans="3:6">
      <c r="C33" s="162"/>
      <c r="D33" s="162"/>
      <c r="E33" s="162"/>
      <c r="F33" s="162"/>
    </row>
    <row r="34" spans="3:6">
      <c r="C34" s="162"/>
      <c r="D34" s="162"/>
      <c r="E34" s="162"/>
      <c r="F34" s="162"/>
    </row>
    <row r="35" spans="3:6">
      <c r="C35" s="162"/>
      <c r="D35" s="162"/>
      <c r="E35" s="162"/>
      <c r="F35" s="162"/>
    </row>
    <row r="36" spans="3:6">
      <c r="C36" s="162"/>
      <c r="D36" s="162"/>
      <c r="E36" s="162"/>
      <c r="F36" s="162"/>
    </row>
    <row r="37" spans="3:6">
      <c r="C37" s="162"/>
      <c r="D37" s="162"/>
      <c r="E37" s="162"/>
      <c r="F37" s="162"/>
    </row>
    <row r="38" spans="3:6">
      <c r="C38" s="162"/>
      <c r="D38" s="162"/>
      <c r="E38" s="162"/>
      <c r="F38" s="162"/>
    </row>
    <row r="39" spans="3:6">
      <c r="C39" s="162"/>
      <c r="D39" s="162"/>
      <c r="E39" s="162"/>
      <c r="F39" s="162"/>
    </row>
    <row r="40" spans="3:6">
      <c r="C40" s="162"/>
      <c r="D40" s="162"/>
      <c r="E40" s="162"/>
      <c r="F40" s="162"/>
    </row>
    <row r="41" spans="3:6">
      <c r="C41" s="162"/>
      <c r="D41" s="162"/>
      <c r="E41" s="162"/>
      <c r="F41" s="162"/>
    </row>
    <row r="42" spans="3:6">
      <c r="C42" s="162"/>
      <c r="D42" s="162"/>
      <c r="E42" s="162"/>
      <c r="F42" s="162"/>
    </row>
    <row r="43" spans="3:6">
      <c r="C43" s="162"/>
      <c r="D43" s="162"/>
      <c r="E43" s="162"/>
      <c r="F43" s="162"/>
    </row>
    <row r="44" spans="3:6">
      <c r="C44" s="162"/>
      <c r="D44" s="162"/>
      <c r="E44" s="162"/>
      <c r="F44" s="162"/>
    </row>
    <row r="45" spans="3:6">
      <c r="C45" s="162"/>
      <c r="D45" s="162"/>
      <c r="E45" s="162"/>
      <c r="F45" s="162"/>
    </row>
    <row r="46" spans="3:6">
      <c r="C46" s="162"/>
      <c r="D46" s="162"/>
      <c r="E46" s="162"/>
      <c r="F46" s="162"/>
    </row>
    <row r="47" spans="3:6">
      <c r="C47" s="162"/>
      <c r="D47" s="162"/>
      <c r="E47" s="162"/>
      <c r="F47" s="162"/>
    </row>
    <row r="48" spans="3:6">
      <c r="C48" s="162"/>
      <c r="D48" s="162"/>
      <c r="E48" s="162"/>
      <c r="F48" s="162"/>
    </row>
    <row r="49" spans="3:6">
      <c r="C49" s="162"/>
      <c r="D49" s="162"/>
      <c r="E49" s="162"/>
      <c r="F49" s="162"/>
    </row>
    <row r="50" spans="3:6">
      <c r="C50" s="162"/>
      <c r="D50" s="162"/>
      <c r="E50" s="162"/>
      <c r="F50" s="162"/>
    </row>
    <row r="51" spans="3:6">
      <c r="C51" s="162"/>
      <c r="D51" s="162"/>
      <c r="E51" s="162"/>
      <c r="F51" s="162"/>
    </row>
    <row r="52" spans="3:6">
      <c r="C52" s="162"/>
      <c r="D52" s="162"/>
      <c r="E52" s="162"/>
      <c r="F52" s="162"/>
    </row>
    <row r="53" spans="3:6">
      <c r="C53" s="162"/>
      <c r="D53" s="162"/>
      <c r="E53" s="162"/>
      <c r="F53" s="162"/>
    </row>
    <row r="54" spans="3:6">
      <c r="C54" s="162"/>
      <c r="D54" s="162"/>
      <c r="E54" s="162"/>
      <c r="F54" s="162"/>
    </row>
    <row r="55" spans="3:6">
      <c r="C55" s="162"/>
      <c r="D55" s="162"/>
      <c r="E55" s="162"/>
      <c r="F55" s="162"/>
    </row>
    <row r="56" spans="3:6">
      <c r="C56" s="162"/>
      <c r="D56" s="162"/>
      <c r="E56" s="162"/>
      <c r="F56" s="162"/>
    </row>
    <row r="57" spans="3:6">
      <c r="C57" s="162"/>
      <c r="D57" s="162"/>
      <c r="E57" s="162"/>
      <c r="F57" s="162"/>
    </row>
    <row r="58" spans="3:6">
      <c r="C58" s="162"/>
      <c r="D58" s="162"/>
      <c r="E58" s="162"/>
      <c r="F58" s="162"/>
    </row>
    <row r="59" spans="3:6">
      <c r="C59" s="162"/>
      <c r="D59" s="162"/>
      <c r="E59" s="162"/>
      <c r="F59" s="162"/>
    </row>
    <row r="60" spans="3:6">
      <c r="C60" s="162"/>
      <c r="D60" s="162"/>
      <c r="E60" s="162"/>
      <c r="F60" s="162"/>
    </row>
    <row r="61" spans="3:6">
      <c r="C61" s="162"/>
      <c r="D61" s="162"/>
      <c r="E61" s="162"/>
      <c r="F61" s="162"/>
    </row>
  </sheetData>
  <mergeCells count="2">
    <mergeCell ref="B3:B4"/>
    <mergeCell ref="B14:D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workbookViewId="0">
      <selection activeCell="G25" sqref="G25"/>
    </sheetView>
  </sheetViews>
  <sheetFormatPr defaultRowHeight="12.75"/>
  <sheetData>
    <row r="2" spans="1:12">
      <c r="A2" t="s">
        <v>87</v>
      </c>
    </row>
    <row r="4" spans="1:12">
      <c r="A4" s="139" t="s">
        <v>88</v>
      </c>
      <c r="B4" s="140"/>
      <c r="C4" s="140">
        <v>2007</v>
      </c>
      <c r="D4" s="140">
        <v>2008</v>
      </c>
      <c r="E4" s="140">
        <v>2009</v>
      </c>
      <c r="F4" s="140">
        <v>2010</v>
      </c>
      <c r="G4" s="140">
        <v>2011</v>
      </c>
      <c r="H4" s="140">
        <v>2012</v>
      </c>
      <c r="I4" s="140">
        <v>2013</v>
      </c>
      <c r="J4" s="140">
        <v>2014</v>
      </c>
      <c r="K4" s="140">
        <v>2015</v>
      </c>
      <c r="L4" s="141" t="s">
        <v>0</v>
      </c>
    </row>
    <row r="5" spans="1:12">
      <c r="A5" s="201" t="s">
        <v>90</v>
      </c>
      <c r="B5" s="142" t="s">
        <v>7</v>
      </c>
      <c r="C5" s="142"/>
      <c r="D5" s="142"/>
      <c r="E5" s="142"/>
      <c r="F5" s="142"/>
      <c r="G5" s="142"/>
      <c r="H5" s="142"/>
      <c r="I5" s="142"/>
      <c r="J5" s="142"/>
      <c r="K5" s="142"/>
      <c r="L5" s="143"/>
    </row>
    <row r="6" spans="1:12">
      <c r="A6" s="202"/>
      <c r="B6" s="144" t="s">
        <v>89</v>
      </c>
      <c r="C6" s="145"/>
      <c r="D6" s="145"/>
      <c r="E6" s="145"/>
      <c r="F6" s="145"/>
      <c r="G6" s="145"/>
      <c r="H6" s="145"/>
      <c r="I6" s="145"/>
      <c r="J6" s="145"/>
      <c r="K6" s="145"/>
      <c r="L6" s="146"/>
    </row>
    <row r="7" spans="1:12" ht="29.25" customHeight="1">
      <c r="A7" s="202"/>
      <c r="B7" s="147" t="s">
        <v>9</v>
      </c>
      <c r="C7" s="142"/>
      <c r="D7" s="142"/>
      <c r="E7" s="142"/>
      <c r="F7" s="142"/>
      <c r="G7" s="142"/>
      <c r="H7" s="142"/>
      <c r="I7" s="142"/>
      <c r="J7" s="142"/>
      <c r="K7" s="142"/>
      <c r="L7" s="143"/>
    </row>
    <row r="8" spans="1:12">
      <c r="A8" s="148" t="s">
        <v>91</v>
      </c>
      <c r="B8" s="144" t="s">
        <v>91</v>
      </c>
      <c r="C8" s="149" t="s">
        <v>92</v>
      </c>
      <c r="D8" s="149" t="s">
        <v>92</v>
      </c>
      <c r="E8" s="149" t="s">
        <v>92</v>
      </c>
      <c r="F8" s="149" t="s">
        <v>92</v>
      </c>
      <c r="G8" s="149" t="s">
        <v>92</v>
      </c>
      <c r="H8" s="149" t="s">
        <v>92</v>
      </c>
      <c r="I8" s="149" t="s">
        <v>92</v>
      </c>
      <c r="J8" s="149" t="s">
        <v>92</v>
      </c>
      <c r="K8" s="149" t="s">
        <v>92</v>
      </c>
      <c r="L8" s="150" t="s">
        <v>92</v>
      </c>
    </row>
    <row r="9" spans="1:12">
      <c r="A9" s="201" t="s">
        <v>93</v>
      </c>
      <c r="B9" s="142" t="s">
        <v>7</v>
      </c>
      <c r="C9" s="142"/>
      <c r="D9" s="142"/>
      <c r="E9" s="142"/>
      <c r="F9" s="142"/>
      <c r="G9" s="142"/>
      <c r="H9" s="142"/>
      <c r="I9" s="142"/>
      <c r="J9" s="142"/>
      <c r="K9" s="142"/>
      <c r="L9" s="143"/>
    </row>
    <row r="10" spans="1:12">
      <c r="A10" s="202"/>
      <c r="B10" s="144" t="s">
        <v>89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6"/>
    </row>
    <row r="11" spans="1:12" ht="38.25">
      <c r="A11" s="202"/>
      <c r="B11" s="147" t="s">
        <v>9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3"/>
    </row>
    <row r="12" spans="1:12">
      <c r="A12" s="151" t="s">
        <v>94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3"/>
    </row>
    <row r="13" spans="1:12">
      <c r="A13" s="138" t="s">
        <v>95</v>
      </c>
    </row>
  </sheetData>
  <mergeCells count="2">
    <mergeCell ref="A5:A7"/>
    <mergeCell ref="A9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Załącznik nr 1</vt:lpstr>
      <vt:lpstr>Załącznik nr 2</vt:lpstr>
      <vt:lpstr>Załącznik nr 3</vt:lpstr>
      <vt:lpstr>'Załącznik nr 1'!Obszar_wydruku</vt:lpstr>
    </vt:vector>
  </TitlesOfParts>
  <Company>Ministerstwo Rolnictwa i Rozwoju Wsi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TOwczar</dc:creator>
  <cp:lastModifiedBy>Kosobucka Edyta</cp:lastModifiedBy>
  <cp:lastPrinted>2015-06-29T13:48:10Z</cp:lastPrinted>
  <dcterms:created xsi:type="dcterms:W3CDTF">2009-10-26T13:12:41Z</dcterms:created>
  <dcterms:modified xsi:type="dcterms:W3CDTF">2020-07-28T09:48:39Z</dcterms:modified>
</cp:coreProperties>
</file>