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4000" windowHeight="9465" activeTab="1"/>
  </bookViews>
  <sheets>
    <sheet name="PWP" sheetId="1" r:id="rId1"/>
    <sheet name="Raport z postępu" sheetId="2" r:id="rId2"/>
    <sheet name="Raport o wskaźnikach" sheetId="3" r:id="rId3"/>
    <sheet name="Legenda" sheetId="4" r:id="rId4"/>
    <sheet name="Zestawienie procedur PZP" sheetId="5" r:id="rId5"/>
  </sheets>
  <definedNames>
    <definedName name="_xlfn._FV" hidden="1">#NAME?</definedName>
    <definedName name="_xlfn.COUNTIFS" hidden="1">#NAME?</definedName>
    <definedName name="_xlfn.DAYS" hidden="1">#NAME?</definedName>
    <definedName name="_xlfn.IFS" hidden="1">#NAME?</definedName>
    <definedName name="_xlfn.MAXIFS" hidden="1">#NAME?</definedName>
    <definedName name="_xlfn.SUMIFS" hidden="1">#NAME?</definedName>
    <definedName name="L_Program">#REF!</definedName>
    <definedName name="L_TypProjektu">#REF!</definedName>
  </definedNames>
  <calcPr fullCalcOnLoad="1"/>
</workbook>
</file>

<file path=xl/sharedStrings.xml><?xml version="1.0" encoding="utf-8"?>
<sst xmlns="http://schemas.openxmlformats.org/spreadsheetml/2006/main" count="581" uniqueCount="391">
  <si>
    <t>Numer identyfikacyjny projektu</t>
  </si>
  <si>
    <t>Nazwa projektu</t>
  </si>
  <si>
    <t>Okres sprawozdawczy</t>
  </si>
  <si>
    <t>Informacja o wykorzystaniu budżetu</t>
  </si>
  <si>
    <t>Budżet 
zatwierdzony (w zł)</t>
  </si>
  <si>
    <t>Budżet 
wykorzystany (w zł)</t>
  </si>
  <si>
    <t>% wykorzystania
 budżetu</t>
  </si>
  <si>
    <t>l.p.</t>
  </si>
  <si>
    <t>Status</t>
  </si>
  <si>
    <t>Pozostało dni</t>
  </si>
  <si>
    <t>Planowana data zakończenia projektu</t>
  </si>
  <si>
    <t>ID</t>
  </si>
  <si>
    <t>Kategoria</t>
  </si>
  <si>
    <t>Data identyfikacji</t>
  </si>
  <si>
    <t>Środki zaangażowane           (w zł)</t>
  </si>
  <si>
    <t>Bliskość</t>
  </si>
  <si>
    <t>III. Postęp rzeczowy projektu</t>
  </si>
  <si>
    <t>I. Postęp finansowy projektu</t>
  </si>
  <si>
    <t>II. Analiza ryzyka projektu</t>
  </si>
  <si>
    <t>Prawdopodobieństwo</t>
  </si>
  <si>
    <t>Wpływ</t>
  </si>
  <si>
    <t>umiarkowany</t>
  </si>
  <si>
    <t>istotny</t>
  </si>
  <si>
    <t>krytyczny</t>
  </si>
  <si>
    <t>Skutek/Ekspozycja</t>
  </si>
  <si>
    <t>mały</t>
  </si>
  <si>
    <t>średni</t>
  </si>
  <si>
    <t>duży</t>
  </si>
  <si>
    <t>b. duży</t>
  </si>
  <si>
    <t>b.wysokie</t>
  </si>
  <si>
    <t>wysokie</t>
  </si>
  <si>
    <t>średnie</t>
  </si>
  <si>
    <t>niskie</t>
  </si>
  <si>
    <t>od 12 do 16</t>
  </si>
  <si>
    <t>od 1 do 5</t>
  </si>
  <si>
    <t>od 6 do 11</t>
  </si>
  <si>
    <t>Skutek wystąpienia</t>
  </si>
  <si>
    <t>ID ryzyka</t>
  </si>
  <si>
    <t>Kategoria ryzyka</t>
  </si>
  <si>
    <r>
      <rPr>
        <b/>
        <u val="single"/>
        <sz val="7"/>
        <color indexed="55"/>
        <rFont val="Arial"/>
        <family val="2"/>
      </rPr>
      <t>Bliskość</t>
    </r>
    <r>
      <rPr>
        <sz val="7"/>
        <color indexed="55"/>
        <rFont val="Arial"/>
        <family val="2"/>
      </rPr>
      <t xml:space="preserve"> – określenie czasu, jaki upłynie od chwili obecnej do przewidywanego terminu wystąpienia ryzyka.</t>
    </r>
  </si>
  <si>
    <t>S – szansa.</t>
  </si>
  <si>
    <r>
      <t>1.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Ryzyko techniczne – ryzyko wynikające z technicznych aspektów realizacji projektu, przy uwzględnieniu wymagań wydajnościowych i jakościowych.</t>
    </r>
  </si>
  <si>
    <r>
      <t>1.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Mały – materializacja ryzyka ma niewielki wpływ na harmonogram, zasoby, zakres projektu lub jakość produktów.</t>
    </r>
  </si>
  <si>
    <t>1-5 - umiarkowany</t>
  </si>
  <si>
    <r>
      <t>1.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Po zakończeniu projektu</t>
    </r>
  </si>
  <si>
    <t>Z – zagrożenie.</t>
  </si>
  <si>
    <r>
      <t>2.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Ryzyko zarządzania projektem – ryzyko związane z efektywnością tworzenia planu projektu oraz w obszarze współpracy z interesariuszami projektu.</t>
    </r>
  </si>
  <si>
    <r>
      <t>2.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Średnie (25% - 50%) – zdarzenie jest dosyć prawdopodobne.</t>
    </r>
  </si>
  <si>
    <r>
      <t>2.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Średni – materializacja ryzyka ma umiarkowany wpływ na harmonogram, zasoby, zakres projektu lub jakość produktów.</t>
    </r>
  </si>
  <si>
    <t>6-11 - istotny</t>
  </si>
  <si>
    <r>
      <t>2.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W trakcie projektu</t>
    </r>
  </si>
  <si>
    <r>
      <t>3.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Ryzyko zasobów – ryzyko związane z kompetencjami członków zespołu projektowego oraz ograniczeniami w dostępie do zasobów (ludzkich, finansowych, infrastrukturalnych, etc.).</t>
    </r>
  </si>
  <si>
    <r>
      <t>3.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Wysokie (50%-75%) – zdarzenie jest bardzo prawdopodobne.</t>
    </r>
  </si>
  <si>
    <r>
      <t>3.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Duży – materializacja ryzyka ma istotny wpływ na harmonogram, zasoby, zakres projektu lub jakość produktów.</t>
    </r>
  </si>
  <si>
    <t>12-16 - krytyczny</t>
  </si>
  <si>
    <r>
      <t>3.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W trakcie etapu</t>
    </r>
  </si>
  <si>
    <r>
      <t>4.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 xml:space="preserve">Ryzyko prawne – ryzyko związane z czynnikami wynikającymi z regulacji prawnych. </t>
    </r>
  </si>
  <si>
    <r>
      <t>4.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Bardzo wysokie &gt;75% – oczekuje się, że zdarzenie wystąpi.</t>
    </r>
  </si>
  <si>
    <r>
      <t>4.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Bardzo duży – materializacja ryzyka stanowi uniemożliwi realizację projektu w określonym harmonogramie, zakresie, przy określonych zasobach lub wymaganej jakości produktów.</t>
    </r>
  </si>
  <si>
    <r>
      <t>5.</t>
    </r>
    <r>
      <rPr>
        <sz val="7"/>
        <color indexed="55"/>
        <rFont val="Times New Roman"/>
        <family val="1"/>
      </rPr>
      <t xml:space="preserve">    </t>
    </r>
    <r>
      <rPr>
        <sz val="7"/>
        <color indexed="55"/>
        <rFont val="Arial"/>
        <family val="2"/>
      </rPr>
      <t>Ryzyko zewnętrzne – ryzyko związane z czynnikami środowiska zewnętrznego (czynniki polityczne, społeczno-kulturowe, obszar współpracy z wykonawcami).</t>
    </r>
  </si>
  <si>
    <t>Legenda do analizy ryzyka projektu</t>
  </si>
  <si>
    <t>Wariant VI matrycy</t>
  </si>
  <si>
    <r>
      <t>1.</t>
    </r>
    <r>
      <rPr>
        <sz val="7"/>
        <color indexed="55"/>
        <rFont val="Times New Roman"/>
        <family val="1"/>
      </rPr>
      <t>   Małe</t>
    </r>
    <r>
      <rPr>
        <sz val="7"/>
        <color indexed="55"/>
        <rFont val="Arial"/>
        <family val="2"/>
      </rPr>
      <t xml:space="preserve"> (&lt;25%) – istnieje małe prawdopodobieństwo zaistnienia tego zdarzenia.</t>
    </r>
  </si>
  <si>
    <r>
      <t xml:space="preserve">Opis Ryzyka
aktualnego w danym okresie sprawozdawczym 
</t>
    </r>
    <r>
      <rPr>
        <sz val="11"/>
        <color rgb="FF000000"/>
        <rFont val="Arial"/>
        <family val="2"/>
      </rPr>
      <t>(charakterystyka okoliczności wystąpienia zdarzenia oraz skutki wystąpienia ryzyka dla projektu)</t>
    </r>
  </si>
  <si>
    <r>
      <t xml:space="preserve">Planowane/podjęte reakcje
</t>
    </r>
    <r>
      <rPr>
        <sz val="11"/>
        <color rgb="FF000000"/>
        <rFont val="Arial"/>
        <family val="2"/>
      </rPr>
      <t>(działania zarządcze)</t>
    </r>
  </si>
  <si>
    <t>Opis</t>
  </si>
  <si>
    <t xml:space="preserve">   Nr wersji: 1.0</t>
  </si>
  <si>
    <t>`</t>
  </si>
  <si>
    <t>Cześć I. INFORMACJE OGÓLNE</t>
  </si>
  <si>
    <t xml:space="preserve">1.1. Typ Projektu </t>
  </si>
  <si>
    <t>PROJEKT PREDEFINIOWANY</t>
  </si>
  <si>
    <t>1.3. Tytuł Projektu</t>
  </si>
  <si>
    <r>
      <t xml:space="preserve">1.4. Planowany czas trwania </t>
    </r>
    <r>
      <rPr>
        <b/>
        <sz val="7.5"/>
        <rFont val="Times New Roman"/>
        <family val="1"/>
      </rPr>
      <t> </t>
    </r>
    <r>
      <rPr>
        <b/>
        <sz val="7.5"/>
        <rFont val="Arial"/>
        <family val="2"/>
      </rPr>
      <t>Projektu</t>
    </r>
  </si>
  <si>
    <t xml:space="preserve">Planowana data rozpoczęcia Projektu </t>
  </si>
  <si>
    <t>miesiąc:</t>
  </si>
  <si>
    <t>rok:</t>
  </si>
  <si>
    <t xml:space="preserve">Planowana data zakończenia Projektu </t>
  </si>
  <si>
    <t>1.5. Budżet Projektu (całkowity koszt kwalifikowalny w  PLN )</t>
  </si>
  <si>
    <t>Całkowity koszt kwalifikowalny w PLN:</t>
  </si>
  <si>
    <t>Ulica, numer lokalu</t>
  </si>
  <si>
    <t>Kod pocztowy</t>
  </si>
  <si>
    <t>Miejscowość</t>
  </si>
  <si>
    <t>Województwo</t>
  </si>
  <si>
    <t>Kraj</t>
  </si>
  <si>
    <t>Telefon</t>
  </si>
  <si>
    <t>Fax.</t>
  </si>
  <si>
    <t>e-mail</t>
  </si>
  <si>
    <t>Strona www.</t>
  </si>
  <si>
    <t>Imię</t>
  </si>
  <si>
    <t>Nazwisko</t>
  </si>
  <si>
    <t>Telefon stacjonarny</t>
  </si>
  <si>
    <t>Telefon kom.</t>
  </si>
  <si>
    <t>Fax</t>
  </si>
  <si>
    <t>Wartość bazowa</t>
  </si>
  <si>
    <t>Wartość docelowa</t>
  </si>
  <si>
    <t>Zarządzanie</t>
  </si>
  <si>
    <t>Informacja i promocja</t>
  </si>
  <si>
    <t>Finansowanie</t>
  </si>
  <si>
    <t>Kwota (PLN)</t>
  </si>
  <si>
    <t>%</t>
  </si>
  <si>
    <t>Wnioskowana kwota całkowita dofinansowania</t>
  </si>
  <si>
    <t>Wartość wkładu kwalifikowalnego wnioskodawcy</t>
  </si>
  <si>
    <t>Całkowite koszty kwalifikowalne</t>
  </si>
  <si>
    <t>Łączna wartość Projektu</t>
  </si>
  <si>
    <t>Nazwa działania</t>
  </si>
  <si>
    <t>Kwota działania (PLN)</t>
  </si>
  <si>
    <t>Koszty kwalifikowalne wg kategorii</t>
  </si>
  <si>
    <t>PODPIS</t>
  </si>
  <si>
    <t>Imię i nazwisko</t>
  </si>
  <si>
    <t>Stanowisko</t>
  </si>
  <si>
    <t>Data
(dzień/miesiąc/rok)</t>
  </si>
  <si>
    <t>Podpis</t>
  </si>
  <si>
    <t>1.2. Obszar Programowy</t>
  </si>
  <si>
    <r>
      <t xml:space="preserve">PLAN  WDRAŻANIA  PROJEKTU
</t>
    </r>
    <r>
      <rPr>
        <sz val="12"/>
        <rFont val="Arial"/>
        <family val="2"/>
      </rPr>
      <t xml:space="preserve">w ramach Programu </t>
    </r>
    <r>
      <rPr>
        <i/>
        <sz val="12"/>
        <rFont val="Arial"/>
        <family val="2"/>
      </rPr>
      <t>Sprawiedliwość 
 Norweski Mechanizm Finansowy 2014-2021</t>
    </r>
  </si>
  <si>
    <t>1.6 Pełna nazwa Beneficjenta</t>
  </si>
  <si>
    <t>1.7 Dane tele-adresowe siedziby Beneficjenta</t>
  </si>
  <si>
    <t>Adres ePUAP</t>
  </si>
  <si>
    <t xml:space="preserve">Cel ogólny </t>
  </si>
  <si>
    <t>Oczekiwane rezultaty</t>
  </si>
  <si>
    <t>Produkty</t>
  </si>
  <si>
    <t>Całkowite koszty niekwalifikowalne</t>
  </si>
  <si>
    <t>Amortyzacja nowego lub używanego sprzętu - Art. 8.2.4  Reg.</t>
  </si>
  <si>
    <t>Koszty materiałów eksploatacyjnych i dostaw - Art. 8.3.1e Reg.</t>
  </si>
  <si>
    <t>Koszty personelu przydzielonego do projektu - Art. 8.3.1 a Reg.</t>
  </si>
  <si>
    <t>Koszty podróży i diety dla personelu uczestniczącego w projekcie - Art. 8.3.1 b Reg.</t>
  </si>
  <si>
    <t>Koszt zakupu nowego lub używanego sprzętu - Art. 8.3.1 c  i Art. 8.3.2 Reg.</t>
  </si>
  <si>
    <t>Zakup gruntów i nieruchomości - Art. 8.3.1 d i Art. 8.6</t>
  </si>
  <si>
    <t xml:space="preserve">Koszty wynikające z innych umów zawartych przez Beneficjenta w celu wdrożenia projektu - Art. 8.3.1 f Reg. </t>
  </si>
  <si>
    <t>Koszty wynikające bezpośrednio z wymogów nałożonych umową ws. projektu - Art. 8.3.1 g Reg.</t>
  </si>
  <si>
    <t>II
(maj-sierpień)</t>
  </si>
  <si>
    <t>III
(wrzesień-grudzień)</t>
  </si>
  <si>
    <t>I
(styczeń-kwiecień)</t>
  </si>
  <si>
    <t>III
(wresień-grudzień)</t>
  </si>
  <si>
    <t>RAZEM</t>
  </si>
  <si>
    <t>Raport z postępów wdrażania projektu</t>
  </si>
  <si>
    <t>Beneficjent</t>
  </si>
  <si>
    <t xml:space="preserve">Wskaźniki
określone we wniosku o dofinansowanie </t>
  </si>
  <si>
    <t>Wartość osiągnięta w danym okresie sprawozdawczym</t>
  </si>
  <si>
    <t>Wartość osiągnięta od początku realizacji projektu</t>
  </si>
  <si>
    <t>Stopień realizacji wskaźnika</t>
  </si>
  <si>
    <t>Część II. HARMONOGRAM FINANSOWY WDRAŻANIA PROJEKTU</t>
  </si>
  <si>
    <t>2.1 Harmonogram finansowy w podziale na okresy sprawozdawcze</t>
  </si>
  <si>
    <t xml:space="preserve">Część III. BUDŻET </t>
  </si>
  <si>
    <t>3.1. Finansowanie</t>
  </si>
  <si>
    <t>3.2. Wydatki w podziale na działania i kategorie kosztów</t>
  </si>
  <si>
    <t>Nazwa rezultatu</t>
  </si>
  <si>
    <t>Faktyczna data osiągnięcia kamienia milowego</t>
  </si>
  <si>
    <t>Planowane Produkty</t>
  </si>
  <si>
    <t>Kamienie milowe</t>
  </si>
  <si>
    <t>Faktyczna data osiągnięcia produktu</t>
  </si>
  <si>
    <t>IV.  Planowane działania w kolejnym okresie sprawozdawczym ( w tym zamówienia publiczne)</t>
  </si>
  <si>
    <t>Syntetyczny opis planowanych działań w kolejnym okresie sprawozdawczym</t>
  </si>
  <si>
    <t>V. Sprawy i problemy pozostające do rozwiązania</t>
  </si>
  <si>
    <t>Nazwa</t>
  </si>
  <si>
    <t>Rozwiązanie lub planowane działania</t>
  </si>
  <si>
    <t>Osoba/ podmiot odpowiedzialna (-y) za rozwiązanie</t>
  </si>
  <si>
    <t xml:space="preserve">Termin rozwiązania sprawy/ problemu  </t>
  </si>
  <si>
    <t>VII. WSKAŹNIKI</t>
  </si>
  <si>
    <t>Przeciwdziałanie przemocy wobec osób starszych i niepełnosprawnych</t>
  </si>
  <si>
    <t>30.04.2024</t>
  </si>
  <si>
    <t>Liczba przeprowadzonych diagnoz</t>
  </si>
  <si>
    <t>R2. Rozwój wsparcia dla osób doznających przemocy w rodzinie, należących do grup ze specjalnymi potrzebami</t>
  </si>
  <si>
    <t>R3. Przeprowadzenie ogólnopolskiej kampanii społecznej nt. przyczyn przemocy w rodzinie</t>
  </si>
  <si>
    <t>Liczba przeprowadzonych kampanii zwiększających świadomość społeczną nt. przemocy wobec kobiet i przemocy w rodzinie</t>
  </si>
  <si>
    <t>R4. Wzrost kompetencji służb realizujących zadania w obszarze przeciwdziałania przemocy w rodzinie</t>
  </si>
  <si>
    <t xml:space="preserve">Liczba osób biorących udział w badaniach </t>
  </si>
  <si>
    <t>Liczba rekomendacji i zaleceń dotyczacych funkcjonowania systemu wsparcia</t>
  </si>
  <si>
    <t>P2.2. Publikacja modelu wsparcia rodziny</t>
  </si>
  <si>
    <t>Nakład publikacji</t>
  </si>
  <si>
    <t>Raport z ewaluacji</t>
  </si>
  <si>
    <t>P3. Przeprowadzenie działań medialnych w ramach ogólnopolskiej kampanii społecznej</t>
  </si>
  <si>
    <t>Liczba środków przekazu o zasięgu ogólnokrajowym</t>
  </si>
  <si>
    <t>Liczba szkoleń</t>
  </si>
  <si>
    <t xml:space="preserve">Realizacja badań mających na celu ustalenie skali oraz charakterystyki zjawiska przemocy w rodzinie wobec osób starszych i osób z niepełnosprawnościami </t>
  </si>
  <si>
    <t>W harmonogramie</t>
  </si>
  <si>
    <t>Rozwój wsparcia dla osób doznających przemocy w rodzinie, należących do grup ze specjalnymi potrzebami - opracowanie modelu profilaktyki i wsparcia</t>
  </si>
  <si>
    <t>Przeprowadzenie ogólnopolskiej kampanii społecznej nt. przyczyn przemocy w rodzinie</t>
  </si>
  <si>
    <t>Przeprowadzenie działań medialnych w ramach ogólnopolskiej kampanii społecznej</t>
  </si>
  <si>
    <t>Wzrost kompetencji służb realizujących zadania w obszarze przeciwdziałania przemocy w rodzinie</t>
  </si>
  <si>
    <t>Cykl szkoleń dla przedstawicieli służb i instytucji działających w obszarze przeciwdziałania przemocy w rodzinie</t>
  </si>
  <si>
    <t>22 - Przeciwdziałanie przemocy w rodzinie i przemocy ze względu na płeć</t>
  </si>
  <si>
    <t>Warszawa</t>
  </si>
  <si>
    <t>mazowieckie</t>
  </si>
  <si>
    <t>Polska</t>
  </si>
  <si>
    <t>Diagnoza zjawiska przemocy wobec osób starszych i niepełnosprawnych</t>
  </si>
  <si>
    <t>Opracowanie i ewaluacja modelu profilaktyki i wsparcia rodziny</t>
  </si>
  <si>
    <t>Kampania społeczna</t>
  </si>
  <si>
    <t>Szkolenia dla służb</t>
  </si>
  <si>
    <t>Koszty pośrednie</t>
  </si>
  <si>
    <t>Razem</t>
  </si>
  <si>
    <t xml:space="preserve">  </t>
  </si>
  <si>
    <t>Liczba osób, które zetknęły się z przekazem kampanii (% grupy docelowej)</t>
  </si>
  <si>
    <t>Dokument potwierdzający odbiór kamienia milowego</t>
  </si>
  <si>
    <t>Diagnoza zjawiska przemocy w rodzinie wobec osób starszych i niepełnosprawnych</t>
  </si>
  <si>
    <t>Opublikowane ogłoszenie</t>
  </si>
  <si>
    <t>Zaakceptowane narzędzie badawcze</t>
  </si>
  <si>
    <t>Broszura informacyjna</t>
  </si>
  <si>
    <t>Prezentacja</t>
  </si>
  <si>
    <t>Podpisany protokół odbioru</t>
  </si>
  <si>
    <t>Protokoły ze spotkań</t>
  </si>
  <si>
    <t>Zaakceptowane założenia dot. ewaluacji</t>
  </si>
  <si>
    <t>Opracowana baza danych</t>
  </si>
  <si>
    <t>Protokół odbioru</t>
  </si>
  <si>
    <t>Zaakceptowane narzędzia badawcze</t>
  </si>
  <si>
    <t>Zaakceptowany zespół ekspertów</t>
  </si>
  <si>
    <t>Opracowana finalna wersja modelu profilaktyki i wsparcia</t>
  </si>
  <si>
    <t>Protokół z wyboru oferty</t>
  </si>
  <si>
    <t>Zaakceptowana koncepcja i strategia kampanii</t>
  </si>
  <si>
    <t>Zaakceptowane artykuły prasowe</t>
  </si>
  <si>
    <t>Zaakceptowany projekt strony internetowej</t>
  </si>
  <si>
    <t>Raport poemisyjny</t>
  </si>
  <si>
    <t xml:space="preserve">Protokół z wyboru oferty </t>
  </si>
  <si>
    <t>Zaakceptowane materiały szkoleniowe</t>
  </si>
  <si>
    <t xml:space="preserve">P4. Cykl szkoleń dla przedstawicieli służb i instytucji działających w obszarze przeciwdziałania przemocy w rodzinie </t>
  </si>
  <si>
    <t>Zaakceptowane spoty TV</t>
  </si>
  <si>
    <t>Podpisana umowa z wykonawcą</t>
  </si>
  <si>
    <t>Realizacja działań w ramach Planu Komunikacji</t>
  </si>
  <si>
    <t>Opracowany opis przedmiotu zamówienia</t>
  </si>
  <si>
    <t>Opublikowane ogłoszenie dot. zamówienia</t>
  </si>
  <si>
    <t>Wybrany wykonawca</t>
  </si>
  <si>
    <t>Przygotowane narzędzia badawcze</t>
  </si>
  <si>
    <t>Przeszkoleni ankieterzy przeprowadzający badania</t>
  </si>
  <si>
    <t>Przeprowadzone badanie</t>
  </si>
  <si>
    <t>Przygotowana broszura informacyjna z wynikami badań</t>
  </si>
  <si>
    <t>Przygotowana prezentacja z wynikami badań</t>
  </si>
  <si>
    <t>Opłacona faktura</t>
  </si>
  <si>
    <t>Faktura z potwierdzeniem zapłaty</t>
  </si>
  <si>
    <t>Zaakceptowany opis przedmiotu zamówienia</t>
  </si>
  <si>
    <t>Umowa z wykonawcą</t>
  </si>
  <si>
    <t xml:space="preserve">Informacja od wykonawcy </t>
  </si>
  <si>
    <t>Odebrane zamówienie</t>
  </si>
  <si>
    <t>Zorganizowane spotkania konsultacyjne na poziomie regionalnym (16)</t>
  </si>
  <si>
    <t xml:space="preserve"> Opracowane założenia dot. ewaluacji oraz wybór metod i technik badawczych</t>
  </si>
  <si>
    <t>Opłacona faktura
(III transza)</t>
  </si>
  <si>
    <t xml:space="preserve">Wyprodukowane 2 spoty TV </t>
  </si>
  <si>
    <t>Artykuły prasowe</t>
  </si>
  <si>
    <t>Odebrany raport z realizacji kampanii</t>
  </si>
  <si>
    <t>Opracowana koncepcja artystyczna i strategia kampanii</t>
  </si>
  <si>
    <t>Opracowana strona internetowa</t>
  </si>
  <si>
    <t>Opracowane artykuły prasowe</t>
  </si>
  <si>
    <t>Opracowane materiały szkoleniowe</t>
  </si>
  <si>
    <t>Zrealizowane szkolenia (96)</t>
  </si>
  <si>
    <t>Protokół odnioru</t>
  </si>
  <si>
    <t>Listy  osób zgłoszonych do udziału w szkoleniach</t>
  </si>
  <si>
    <t>W trakcie projektu</t>
  </si>
  <si>
    <t>Zagrożenie</t>
  </si>
  <si>
    <t>Ryzyko zewnetrzne</t>
  </si>
  <si>
    <t>Ryzyko zasobów</t>
  </si>
  <si>
    <t>Ryzyko zarządcze</t>
  </si>
  <si>
    <t>W trakcie etapu</t>
  </si>
  <si>
    <t>Przeprowadzona rekrutacja uczestników szkoleń</t>
  </si>
  <si>
    <t>Przygotowana strona internetowa projektu</t>
  </si>
  <si>
    <t>Zorganizowana konferencja inaugurująca projekt</t>
  </si>
  <si>
    <t>Wyprodukowany film animowany promujący projekt</t>
  </si>
  <si>
    <t>Przygotowane materiały drukowane promujące projekt</t>
  </si>
  <si>
    <t>Zorganizowana konferencja podsumowująca projekt</t>
  </si>
  <si>
    <t>Ministerstwo Rodziny i Polityki Społecznej</t>
  </si>
  <si>
    <t>Dopuszczenie zmiany form oraz sposobu realizacji niektórych działań w projekcie, np.: wdrożenie zasad reżimu sanitarnego, wykorzystanie środków komunikacji zdalnej.</t>
  </si>
  <si>
    <t>Ustalenie składu zespołu projektowego i zakresu zadań poszczególnych członków, w tym osób zastępujących.</t>
  </si>
  <si>
    <t>Beneficjent odpowiednio wcześniej przygotuje dokumentację przetargową, tak aby ewentualne powtórzenie procedury wyłonienia wykonawcy nie wpłynęło negatywnie na terminową realizację projektu.</t>
  </si>
  <si>
    <t>Zorganizowana konferencja prasowa</t>
  </si>
  <si>
    <t>Przygotowane informacje prasowe</t>
  </si>
  <si>
    <t>W sytuacji zmaterializowania się ryzyka, zmiana w projekcie powodująca, że ryzyko nie będzie miało konsekwencji - dopuszczenie zmiany form oraz sposobu realizacji niektórych działań w projekcie</t>
  </si>
  <si>
    <t>W przypadku zmaterializowania się ryzyka, dokonywanie zmian w projekcie, w tym, przesunięcia kosztów w ramach poszczególnych działań.</t>
  </si>
  <si>
    <t xml:space="preserve">1.8 Osoba do kontaktu </t>
  </si>
  <si>
    <t>Opracowany raport z ewaluacji zawierający wnioski i rekomendacje
(część III zamówienia)</t>
  </si>
  <si>
    <t>Opublikowany model w formie papierowej i elektronicznej  
(IV część zamówienia)</t>
  </si>
  <si>
    <t xml:space="preserve">Zaakceptowana  koncepcja badania </t>
  </si>
  <si>
    <t>Notatka ze spotkania</t>
  </si>
  <si>
    <t>Kierownik projektu (w zastępstwie)</t>
  </si>
  <si>
    <t>Planowana data osiągnięcia kamienia milowego - AKTUALNA</t>
  </si>
  <si>
    <t>Planowana data osiągnięcia kamienia milowego - BAZOWA</t>
  </si>
  <si>
    <t>Pozostało dni
HARMPONOGRAM BAZOWY</t>
  </si>
  <si>
    <t>Pozostało dni
HARMPONOGRAM AKTUALNY</t>
  </si>
  <si>
    <t>Średnie opóźnienie kamieni milowych w dniach</t>
  </si>
  <si>
    <t>Procent dostarczenia kamieni milowych</t>
  </si>
  <si>
    <t>Suma opóźnień kamieni milowych (w dniach)</t>
  </si>
  <si>
    <t>nd</t>
  </si>
  <si>
    <t>Liczba opóźnionych kamieni milowych</t>
  </si>
  <si>
    <t>Liczba kamieni milowych planowanych  do osiągnięcia do końca obecnego okresu sprawozdawczego</t>
  </si>
  <si>
    <t>Syntetyczny opis  działań zrealizowanych w bieżącym okresie sprawozdawczym (max. 500 znaków)</t>
  </si>
  <si>
    <t>1.</t>
  </si>
  <si>
    <t>3.</t>
  </si>
  <si>
    <t>2.</t>
  </si>
  <si>
    <t>Od:</t>
  </si>
  <si>
    <t>Do:</t>
  </si>
  <si>
    <t>Planowana data osiągnięcia produktu - bazowa</t>
  </si>
  <si>
    <t>Planowana data osiągnięcia produktu - aktualna</t>
  </si>
  <si>
    <t>LP.</t>
  </si>
  <si>
    <t>Zamawiający</t>
  </si>
  <si>
    <t xml:space="preserve">Nazwa postępowania </t>
  </si>
  <si>
    <t>nr Postepowania u Zamawiającego</t>
  </si>
  <si>
    <t>Data ogłoszenia</t>
  </si>
  <si>
    <t>Link do ogłoszenia</t>
  </si>
  <si>
    <t>Data rozstrzygnięcia</t>
  </si>
  <si>
    <t>Przedmiot umowy - WG kodu CPV</t>
  </si>
  <si>
    <t>Tryb zakupu (art. Pzp )</t>
  </si>
  <si>
    <t>Dostarczony</t>
  </si>
  <si>
    <t>VI. Informacja nt. zagadnień horyzontalnych i zgodności z międzynarodowymi standardami w zakresie praw człowieka</t>
  </si>
  <si>
    <r>
      <t>Czy projekt wdrażany jest zgodnie z określonymi we wniosku o dofinansowanie zagadnieniami horyzontalnymi? Proszę zamieścić krótki opis wraz z uzasadnieniem i informacją o ew. działaniach naprawczych.</t>
    </r>
    <r>
      <rPr>
        <b/>
        <sz val="12"/>
        <rFont val="Arial"/>
        <family val="2"/>
      </rPr>
      <t xml:space="preserve"> Proszę również wskazać, w jaki sposób została zapewniona zgodność projektu z Konwencją Rady Europy o zapobieganiu i zwalczaniu przemocy wobec kobiet i przemocy domowej, w szczególności z art. 4 Konwencji.</t>
    </r>
  </si>
  <si>
    <t>P2.1. Opracowanie rekomendacji i zaleceń w ramach modelu profilaktyki i wsparcia dla osób starszych i osób niepełnosprawnych, zagrożonych lub doznających przemocy w rodzinie</t>
  </si>
  <si>
    <t xml:space="preserve"> </t>
  </si>
  <si>
    <t xml:space="preserve">Opracowana koncepcja badania oraz wybór metod i technik badawczych </t>
  </si>
  <si>
    <t>Opracowany raport z badań wraz z rekomendacjami dot. kampanii społecznej i modelu profilaktyki i wsparcia</t>
  </si>
  <si>
    <t xml:space="preserve"> Raport z badań</t>
  </si>
  <si>
    <t>Powołanie zespołu ekspertów</t>
  </si>
  <si>
    <t>Zrealizowane badanie w wybranych gminach realizujących projekty w ramach FMG</t>
  </si>
  <si>
    <t>Zakończona emisja spotów TV</t>
  </si>
  <si>
    <t>Opublikowane artykuły prasowe</t>
  </si>
  <si>
    <t>P1. Realizacja badań mających na celu ustalenie skali oraz charakterystyki zjawiska przemocy w rodzinie wobec osób starszych i osób  niepełnosprawnych</t>
  </si>
  <si>
    <t>P2.3. Ewaluacja projektów realizowanych w ramach Funduszu Małych Grantów</t>
  </si>
  <si>
    <t>Usunięty</t>
  </si>
  <si>
    <t>Opracowanie szczegółowego harmonogramu i przedłożenie go do akceptacji Zamawiającego (MRiPS)</t>
  </si>
  <si>
    <t>Opracowana finalna wersja modelu profilaktyki i wsparcia, uwzględniająca wnioski i  rekomendacje z ewaluacji</t>
  </si>
  <si>
    <t>Konsultacja założeń metodologicznych i formalnych</t>
  </si>
  <si>
    <t xml:space="preserve">Opracowanie rekomendacji i zaleceń w ramach modelu profilaktyki i wsparcia dla osób starszych i osób niepełnosprawnych, zagrożonych lub doznających przemocy w rodzinie </t>
  </si>
  <si>
    <t>Informacja o akceptacji harmonogramu</t>
  </si>
  <si>
    <r>
      <t xml:space="preserve">Liczba przedstawicieli służb  i instytucji działających w obszarze przeciwdziałania przemocy w rodzinie, którzy wzięli udział w szkoleniach </t>
    </r>
    <r>
      <rPr>
        <sz val="10"/>
        <rFont val="Calibri"/>
        <family val="2"/>
      </rPr>
      <t>(w podziale na płeć)</t>
    </r>
  </si>
  <si>
    <t xml:space="preserve">Zaplanowane działania w projekcie wymagają przeprowadzenia procedury przetargowej. Prowadzone przez MRiPS wcześniejsze/podobne zamowienia wskazują na problemy z wyborem wykonawcy, co skutkuje kilkakrotnym wznawianiem postępowania. Dodatkowo na opóźnienia mogą mieć wpływ odwołania oferentów, czy wydłużona procedura akceptacji dokumentów, ze wzgledu na zwiększone obciażenie zadaniami pracowników merytorycznych.  </t>
  </si>
  <si>
    <t>Dobrana próba badawcza</t>
  </si>
  <si>
    <t>Opłacona faktura 
(I transza)</t>
  </si>
  <si>
    <t>Zakończony desk research i przedstawienie raportu  (I część zamówienia)</t>
  </si>
  <si>
    <t>Opłacona faktura
(II transza)</t>
  </si>
  <si>
    <t>Opracowana analiza danych zastanych (raport)</t>
  </si>
  <si>
    <t>Opracowany wstępny model profilaktyki i wsparcia, zawierający rekomendacje i zalecenia (model teoretyczny)
 (II część zamówienia)</t>
  </si>
  <si>
    <r>
      <t xml:space="preserve">Poprawa funkcjonowania systemu przeciwdziałania przemocy w rodzinie, w szczególności wobec osób starszych i osób </t>
    </r>
    <r>
      <rPr>
        <sz val="10"/>
        <rFont val="Calibri"/>
        <family val="2"/>
      </rPr>
      <t>niepełnosprawnych</t>
    </r>
  </si>
  <si>
    <t>Opracowany i opublikowany model profilaktyki i wsparcia dla osób starszych i osób niepełnosprawnych doznających przemocy w rodzinie</t>
  </si>
  <si>
    <r>
      <t xml:space="preserve">R1. Diagnoza zjawiska przemocy w rodzinie wobec osób starszych i osób </t>
    </r>
    <r>
      <rPr>
        <sz val="10"/>
        <rFont val="Calibri"/>
        <family val="2"/>
      </rPr>
      <t>niepełnosprawnych</t>
    </r>
  </si>
  <si>
    <r>
      <t>Liczba</t>
    </r>
    <r>
      <rPr>
        <sz val="10"/>
        <rFont val="Calibri"/>
        <family val="2"/>
      </rPr>
      <t xml:space="preserve"> opracowanych modeli profilaktyki i wsparcia dla osób starszych i osób niepełnosprawnych  doznających przemocy w rodzinie</t>
    </r>
  </si>
  <si>
    <t>Zorganizowane spotkania konsultacyjne na poziomie lokalnym (32)  z realizotarami FMG</t>
  </si>
  <si>
    <t>PDP 3</t>
  </si>
  <si>
    <t xml:space="preserve">Ewaluacja projektów realizowanych w ramach Funduszu Małych Grantów </t>
  </si>
  <si>
    <t xml:space="preserve">Publikacja modelu  </t>
  </si>
  <si>
    <t>4.</t>
  </si>
  <si>
    <t>Zarządzanie Projektem Predefiniowanym</t>
  </si>
  <si>
    <t>Dyrektor</t>
  </si>
  <si>
    <t>Zespół Projektowy</t>
  </si>
  <si>
    <t>Zadanie-Rezultat</t>
  </si>
  <si>
    <t>b. wysokie</t>
  </si>
  <si>
    <t>Ryzyko związane z sytuacją pandemii, która może mieć wpływ na realizację projektu  (np. powodować opóźnienia lub ograniczać możliwość przeprowadzenia niektórych działań).</t>
  </si>
  <si>
    <t>Ryzyko związane ze zmianą priorytetów politycznych w obszarze przeciwdziałania przemocy w rodzinie.</t>
  </si>
  <si>
    <t>Ryzyko związane ze zmianami kadrowymi w zespole projektowym (które mogą powodować opóźnienia w  realizacji projektu w związku z koniecznością rekrutacji nowych członków zespołu).</t>
  </si>
  <si>
    <t>Prawdopodobieństwo wystąpienia</t>
  </si>
  <si>
    <t>Dopuszczenie zmiany form oraz sposobu realizacji niektórych działań w ramach realizacji i ewaluacji modelu profilaktyki i wsparcia. Zalecane ciągłe monitorowanie prac w ramach FMG.</t>
  </si>
  <si>
    <t>Ryzyko związane z zarządzaniem czasem w projekcie, w obrębie ewaluacji modelu i zapewnieniem kwalifikowalności wydatków (ryzyko zidentyfikowane po wprowadzeniu zmian).</t>
  </si>
  <si>
    <t>Ryzyko opóźnienia</t>
  </si>
  <si>
    <t>Opóźniony</t>
  </si>
  <si>
    <t>5.</t>
  </si>
  <si>
    <t>Kumulacja działań projektowych oraz konieczność synchronizacji podejmowanych akcji przez Zespół Projektowy z Operatorem w ramach Funduszy Małych Grantów, może spowodować konieczność zmian w strukturze ewaluacji modelu, w celu zapewnienia kwalifikowalności wydatków.</t>
  </si>
  <si>
    <t xml:space="preserve">Działania projektowe wynikające z Harmonogramu </t>
  </si>
  <si>
    <t xml:space="preserve">Monitorowanie postępów w projekcie. </t>
  </si>
  <si>
    <t xml:space="preserve">Kumulacja działań od II połowy 2022, zgodnie z aktualnym PWP, wymagać będzie zintensyfikowania działań zespołu projektowego i podejmowanie kilku czynności równocześnie. </t>
  </si>
  <si>
    <t>Zmiany w strukturze personelu przydzielonego do projektu 
( aktualizacja WOD w tym obszarze).</t>
  </si>
  <si>
    <t>Kluczowe ryzyka: 1) przeciągająca się procedura uniemożliwi wyłonienie Wykonawcy w bieżącym roku kalendarzowym (konieczność wprowadzenia zmian do dokumentacji przetargowej), 2) brak Wykonawcy z kwalifikacjami do realizacji innowacyjnego i złożonego zamówienia (opracowywanie listy potencjalnych Wykonawców), 3) wzrost inflacji uniemożliwiający realizacja zamówienia, zgodnie z kwotą wnioskowana w WOD (konieczność wprowadzenia zmian w budżecie projektu).</t>
  </si>
  <si>
    <t>Opracowanie modelu profilaktyki i wsparcia rodziny - ryzyko związane z przedłużającą się procedurą akceptacji dokumentacji przetargowej.</t>
  </si>
  <si>
    <t>BDG-V.2711.6.2022.JM</t>
  </si>
  <si>
    <t>https://www.przetargi.egospodarka.pl/20023969401_Wykonanie-uslugi-badawczej-pn-Ogolnopolska-diagnoza-zjawiska-przemocy-wobec-osob-starszych-i-niepelnosprawnych_2022_2.html</t>
  </si>
  <si>
    <t>73110000-6 - Usługi badawcze</t>
  </si>
  <si>
    <t>Zamówienie udzielane jest w trybie podstawowym na podstawie: art. 275 pkt 1 ustawy</t>
  </si>
  <si>
    <t>2022.12.</t>
  </si>
  <si>
    <t>Ministerstwo Sprawiedliwości</t>
  </si>
  <si>
    <t>9 - istotny</t>
  </si>
  <si>
    <t>1 - umiarkoway</t>
  </si>
  <si>
    <t>6 - istotny</t>
  </si>
  <si>
    <t>Ryzyko związane ze zmianą cen usług w perspektywie 44 miesięcy zaplanowanych na projekt (inflancja).</t>
  </si>
  <si>
    <t>16 - krytyczny</t>
  </si>
  <si>
    <t>4 - umiarkowany</t>
  </si>
  <si>
    <t xml:space="preserve">Przygotowanie dokumentacji przetargowej (w tym OPZ) na opracowanie i ewaluację modelu wsparcia dla osób starszych i niepełnosprawnych zagrożonych i doznających przemocy oraz dla ich rodzin. </t>
  </si>
  <si>
    <t xml:space="preserve">Beneficjent planuje zatrudnić osobę do wsparcia przy przygotowaniu dokumentacji przetargowej na postępowanie dotyczące opracowania i ewaluacji modelu wsparcia dla osób starszych i niepełnosprawnych zagrożonych i doznających przemocy oraz dla ich rodzin. </t>
  </si>
  <si>
    <t xml:space="preserve">Beneficjent planuje zatrudnić na umowę zlecenie eksperta przy pracach badawczych na opracowanie i ewaluację modelu wsparcia dla osób starszych i niepełnosprawnych zagrożonych i doznających przemocy oraz dla ich rodzin. </t>
  </si>
  <si>
    <t>-</t>
  </si>
  <si>
    <t>Al. Ujazdowskie 11</t>
  </si>
  <si>
    <t>00-950</t>
  </si>
  <si>
    <t>22 521 28 88</t>
  </si>
  <si>
    <t>kontakt@ms.gov.pl</t>
  </si>
  <si>
    <t>/f976dwh2m2/SkrytkaESP</t>
  </si>
  <si>
    <t>https://www.gov.pl/web/sprawiedliwosc</t>
  </si>
  <si>
    <t>Tomasz Gajewski</t>
  </si>
  <si>
    <t>Zastępca Dyrektora w Departamencie Strategii i Funduszy Europejskich w Ministerstwie Sprawiedliwości</t>
  </si>
  <si>
    <t>Aneta Drastich</t>
  </si>
  <si>
    <t>Aneta</t>
  </si>
  <si>
    <t>Drastich</t>
  </si>
  <si>
    <t>22 23-90-563</t>
  </si>
  <si>
    <t>aneta.drastich@ms.gov.pl</t>
  </si>
  <si>
    <t>2023 r.</t>
  </si>
  <si>
    <t>W czerwcu br. podpisano umowę z nowym kierownikiem projektu, panią Anetą Drastich.</t>
  </si>
  <si>
    <r>
      <t xml:space="preserve">Projekt realizowany jest zgodnie z zagadnieniami horyzontalnymi określonymi we wniosku o dofinansowanie. Wśród kluczowych zagadnień należy wskazać potrzeby grup szczególnie wrażliwych, przeciwdziałanie dyskryminacji oraz równość płci. Projekt ma na celu poprawę funkcjonowania systemu przeciwdziałania przemocy w rodzinie, w szczególności wobec osób starszych i niepełnosprawnych. Osoby te należą do grup szczególnie wrażliwych, narażonych na dyskryminację m.in. ze względu na wiek, stan zdrowia i niepełnosprawność. Działania w ramach projektu przyczynią się do rozwoju wsparcia i poprawy sytuacji osób należących do tych grup. Przemoc w rodzinie dotyka w większym stopniu kobiety, projekt przyczyni się do zapobiegania tej formie dyskryminacji. 
Projekt odnosi się również do aspektu społecznego zrównoważonego rozwoju poprzez przeciwdziałanie problemowi społecznemu jakim jest przemoc w rodzinie i zapobieganie wykluczeniu społecznemu osób i rodzin nim dotkniętych. </t>
    </r>
    <r>
      <rPr>
        <sz val="11"/>
        <color indexed="45"/>
        <rFont val="Arial"/>
        <family val="2"/>
      </rPr>
      <t>Nie bez znaczenia jest również aspekt ekonomiczny dlatego większość korespondencji wysyłana jest elektronicznie, a drukowane są wyłącznie dokumenty wymagające wersji papierowej. Ważną rolę odgrywa także aspekt środowiskowy, którego celem jest ograniczenie drukowania dokumentacji papierowej i zastąpienie jej wersją elektroniczną, a także warto wspomnieć, że pomieszczenia oświetlane są żarówkami led.</t>
    </r>
    <r>
      <rPr>
        <sz val="11"/>
        <color rgb="FF000000"/>
        <rFont val="Arial"/>
        <family val="2"/>
      </rPr>
      <t xml:space="preserve"> 
Projekt przyczyni się do poprawy systemu przeciwdziałania przemocy w rodzinie wobec osób starszych i niepełnosprawnych, a przez to bezpośrednio przyczyni się do realizacji zapisów art.4 Konwencji, zgodnie z którym wdrażanie jej postanowień przez Strony, zwłaszcza środków chroniących prawa osób doznających przemocy w rodzinie, będzie zapewnione bez jakiejkolwiek dyskryminacji, w tym bez dyskryminacji ze względu na wiek i niepełnosprawność.
Zasada równości szans kobiet i mężczyzn będzie wdrażana na każdym etapie realizacji projektu. 
</t>
    </r>
    <r>
      <rPr>
        <sz val="11"/>
        <color indexed="45"/>
        <rFont val="Arial"/>
        <family val="2"/>
      </rPr>
      <t>Zatrudniając nowego kierownika projektu, brano pod uwagę kandydaturę zarówno kobiet, jak i mężczyzn.</t>
    </r>
    <r>
      <rPr>
        <sz val="11"/>
        <color rgb="FF000000"/>
        <rFont val="Arial"/>
        <family val="2"/>
      </rPr>
      <t xml:space="preserve"> 
 </t>
    </r>
  </si>
  <si>
    <t xml:space="preserve">Opracowanie i ewaluacja modelu wsparcia dla osób starszych i niepełnosprawnych zagrożonych i doznających przemocy oraz dla ich rodzin </t>
  </si>
  <si>
    <t>Beneficjent planuje zatrudnić na umowę zlecenie eksperta przy pracach badawczych na opracowanie i ewaluację modelu wsparcia dla osób starszych i niepełnosprawnych zagrożonych i doznających przemocy oraz dla ich rodzin, a także osobę do wsparcia przy przygotowaniu dokumentacji przetargowej.</t>
  </si>
  <si>
    <t>lipiec/sierpień 2023 r.</t>
  </si>
  <si>
    <t>Zapotrzebowanie na zatrudnienie eksperta przy pracach badawczych na opracowanie i ewaluację modelu oraz osoby do wsparcia przy przygotowaniu dokumentacji przetargowej na postępowanie dotyczące opracowania i ewaluacji modelu.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</si>
</sst>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yyyy/mm/dd;@"/>
    <numFmt numFmtId="169" formatCode="yy/mm/dd;@"/>
    <numFmt numFmtId="170" formatCode="#,##0.00\ &quot;zł&quot;"/>
    <numFmt numFmtId="171" formatCode="dd/mm/yyyy;@"/>
    <numFmt numFmtId="172" formatCode="#,##0.00\ _z_ł;[Red]#,##0.00\ _z_ł"/>
    <numFmt numFmtId="173" formatCode="#,##0.00;[Red]#,##0.00"/>
    <numFmt numFmtId="174" formatCode="0.00;[Red]0.00"/>
    <numFmt numFmtId="175" formatCode="#,##0.00\ &quot;zł&quot;;[Red]#,##0.00\ &quot;zł&quot;"/>
    <numFmt numFmtId="176" formatCode="#,##0\ &quot;zł&quot;"/>
    <numFmt numFmtId="177" formatCode="[$-415]d\ mmmm\ yyyy"/>
    <numFmt numFmtId="178" formatCode="mmm/yyyy"/>
    <numFmt numFmtId="179" formatCode="[$-415]dddd\,\ d\ mmmm\ yyyy"/>
    <numFmt numFmtId="180" formatCode="yyyy\-mm\-dd;@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00"/>
    <numFmt numFmtId="186" formatCode="0.0000"/>
    <numFmt numFmtId="187" formatCode="0.0"/>
  </numFmts>
  <fonts count="134">
    <font>
      <sz val="11"/>
      <color rgb="FF000000"/>
      <name val="Arial"/>
      <family val="2"/>
    </font>
    <font>
      <sz val="11"/>
      <color indexed="55"/>
      <name val="Czcionka tekstu podstawowego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u val="single"/>
      <sz val="7"/>
      <color indexed="55"/>
      <name val="Arial"/>
      <family val="2"/>
    </font>
    <font>
      <sz val="7"/>
      <color indexed="55"/>
      <name val="Arial"/>
      <family val="2"/>
    </font>
    <font>
      <sz val="7"/>
      <color indexed="55"/>
      <name val="Times New Roman"/>
      <family val="1"/>
    </font>
    <font>
      <b/>
      <sz val="8"/>
      <name val="Arial"/>
      <family val="2"/>
    </font>
    <font>
      <sz val="7.5"/>
      <name val="Arial"/>
      <family val="2"/>
    </font>
    <font>
      <sz val="18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7.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2"/>
      <name val="Arial"/>
      <family val="2"/>
    </font>
    <font>
      <sz val="10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trike/>
      <sz val="11"/>
      <name val="Arial"/>
      <family val="2"/>
    </font>
    <font>
      <sz val="11"/>
      <color indexed="45"/>
      <name val="Arial"/>
      <family val="2"/>
    </font>
    <font>
      <sz val="11"/>
      <color indexed="55"/>
      <name val="Arial"/>
      <family val="2"/>
    </font>
    <font>
      <sz val="11"/>
      <color indexed="14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55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55"/>
      <name val="Calibri"/>
      <family val="2"/>
    </font>
    <font>
      <u val="single"/>
      <sz val="10"/>
      <color indexed="31"/>
      <name val="Arial"/>
      <family val="2"/>
    </font>
    <font>
      <sz val="11"/>
      <color indexed="44"/>
      <name val="Czcionka tekstu podstawowego"/>
      <family val="2"/>
    </font>
    <font>
      <b/>
      <sz val="11"/>
      <color indexed="14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44"/>
      <name val="Czcionka tekstu podstawowego"/>
      <family val="2"/>
    </font>
    <font>
      <u val="single"/>
      <sz val="11"/>
      <color indexed="12"/>
      <name val="Arial"/>
      <family val="2"/>
    </font>
    <font>
      <i/>
      <sz val="11"/>
      <color indexed="15"/>
      <name val="Czcionka tekstu podstawowego"/>
      <family val="2"/>
    </font>
    <font>
      <sz val="11"/>
      <color indexed="45"/>
      <name val="Czcionka tekstu podstawowego"/>
      <family val="2"/>
    </font>
    <font>
      <b/>
      <sz val="18"/>
      <color indexed="54"/>
      <name val="Cambria"/>
      <family val="2"/>
    </font>
    <font>
      <sz val="11"/>
      <color indexed="12"/>
      <name val="Czcionka tekstu podstawowego"/>
      <family val="2"/>
    </font>
    <font>
      <sz val="12"/>
      <color indexed="55"/>
      <name val="Arial"/>
      <family val="2"/>
    </font>
    <font>
      <u val="single"/>
      <sz val="7"/>
      <color indexed="55"/>
      <name val="Arial"/>
      <family val="2"/>
    </font>
    <font>
      <sz val="8"/>
      <color indexed="55"/>
      <name val="Arial"/>
      <family val="2"/>
    </font>
    <font>
      <b/>
      <u val="single"/>
      <sz val="8"/>
      <color indexed="55"/>
      <name val="Arial"/>
      <family val="2"/>
    </font>
    <font>
      <b/>
      <sz val="8"/>
      <color indexed="55"/>
      <name val="Arial"/>
      <family val="2"/>
    </font>
    <font>
      <sz val="10"/>
      <color indexed="45"/>
      <name val="Arial"/>
      <family val="2"/>
    </font>
    <font>
      <b/>
      <sz val="11"/>
      <color indexed="55"/>
      <name val="Arial"/>
      <family val="2"/>
    </font>
    <font>
      <b/>
      <sz val="9"/>
      <color indexed="55"/>
      <name val="Arial"/>
      <family val="2"/>
    </font>
    <font>
      <b/>
      <u val="single"/>
      <sz val="12"/>
      <color indexed="55"/>
      <name val="Arial"/>
      <family val="2"/>
    </font>
    <font>
      <b/>
      <sz val="12"/>
      <color indexed="55"/>
      <name val="Arial"/>
      <family val="2"/>
    </font>
    <font>
      <b/>
      <u val="single"/>
      <sz val="11"/>
      <color indexed="55"/>
      <name val="Arial"/>
      <family val="2"/>
    </font>
    <font>
      <b/>
      <sz val="10"/>
      <name val="Calibri"/>
      <family val="2"/>
    </font>
    <font>
      <b/>
      <sz val="8"/>
      <color indexed="45"/>
      <name val="Times New Roman"/>
      <family val="1"/>
    </font>
    <font>
      <sz val="7.5"/>
      <color indexed="45"/>
      <name val="Times New Roman"/>
      <family val="1"/>
    </font>
    <font>
      <sz val="11"/>
      <color indexed="55"/>
      <name val="Cambria"/>
      <family val="1"/>
    </font>
    <font>
      <sz val="7"/>
      <color indexed="55"/>
      <name val="Tahoma"/>
      <family val="2"/>
    </font>
    <font>
      <b/>
      <sz val="11"/>
      <color indexed="55"/>
      <name val="Calibri"/>
      <family val="2"/>
    </font>
    <font>
      <sz val="7.5"/>
      <name val="Calibri"/>
      <family val="2"/>
    </font>
    <font>
      <sz val="8"/>
      <name val="Calibri"/>
      <family val="2"/>
    </font>
    <font>
      <u val="single"/>
      <sz val="8"/>
      <color indexed="31"/>
      <name val="Arial"/>
      <family val="2"/>
    </font>
    <font>
      <b/>
      <sz val="7.5"/>
      <color indexed="55"/>
      <name val="Calibri"/>
      <family val="2"/>
    </font>
    <font>
      <b/>
      <sz val="10"/>
      <color indexed="55"/>
      <name val="Arial"/>
      <family val="2"/>
    </font>
    <font>
      <b/>
      <sz val="14"/>
      <color indexed="55"/>
      <name val="Arial"/>
      <family val="2"/>
    </font>
    <font>
      <sz val="10"/>
      <color indexed="55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theme="1"/>
      <name val="Calibri"/>
      <family val="2"/>
    </font>
    <font>
      <u val="single"/>
      <sz val="10"/>
      <color rgb="FF0000FF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Arial"/>
      <family val="2"/>
    </font>
    <font>
      <sz val="7"/>
      <color rgb="FF000000"/>
      <name val="Arial"/>
      <family val="2"/>
    </font>
    <font>
      <u val="single"/>
      <sz val="7"/>
      <color rgb="FF000000"/>
      <name val="Arial"/>
      <family val="2"/>
    </font>
    <font>
      <sz val="8"/>
      <color rgb="FF000000"/>
      <name val="Arial"/>
      <family val="2"/>
    </font>
    <font>
      <b/>
      <u val="single"/>
      <sz val="8"/>
      <color rgb="FF000000"/>
      <name val="Arial"/>
      <family val="2"/>
    </font>
    <font>
      <b/>
      <u val="single"/>
      <sz val="7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FF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u val="single"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u val="single"/>
      <sz val="11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Times New Roman"/>
      <family val="1"/>
    </font>
    <font>
      <sz val="7.5"/>
      <color rgb="FFFF0000"/>
      <name val="Times New Roman"/>
      <family val="1"/>
    </font>
    <font>
      <sz val="11"/>
      <color rgb="FFFF0000"/>
      <name val="Arial"/>
      <family val="2"/>
    </font>
    <font>
      <sz val="11"/>
      <color rgb="FF000000"/>
      <name val="Cambria"/>
      <family val="1"/>
    </font>
    <font>
      <sz val="11"/>
      <color theme="1"/>
      <name val="Cambria"/>
      <family val="1"/>
    </font>
    <font>
      <sz val="7"/>
      <color rgb="FF000000"/>
      <name val="Tahoma"/>
      <family val="2"/>
    </font>
    <font>
      <b/>
      <sz val="7.5"/>
      <color theme="1"/>
      <name val="Calibri"/>
      <family val="2"/>
    </font>
    <font>
      <b/>
      <sz val="9"/>
      <color theme="1"/>
      <name val="Arial"/>
      <family val="2"/>
    </font>
    <font>
      <u val="single"/>
      <sz val="8"/>
      <color rgb="FF0000FF"/>
      <name val="Arial"/>
      <family val="2"/>
    </font>
    <font>
      <b/>
      <sz val="11"/>
      <color theme="1"/>
      <name val="Calibri"/>
      <family val="2"/>
    </font>
    <font>
      <sz val="12"/>
      <color rgb="FF333333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</fonts>
  <fills count="7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0"/>
      </bottom>
    </border>
    <border>
      <left/>
      <right/>
      <top/>
      <bottom style="thick">
        <color indexed="51"/>
      </bottom>
    </border>
    <border>
      <left/>
      <right/>
      <top/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0"/>
      </top>
      <bottom style="double">
        <color indexed="4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>
        <color indexed="63"/>
      </bottom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/>
      <bottom style="medium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87" fillId="34" borderId="0" applyNumberFormat="0" applyBorder="0" applyAlignment="0" applyProtection="0"/>
    <xf numFmtId="0" fontId="87" fillId="35" borderId="0" applyNumberFormat="0" applyBorder="0" applyAlignment="0" applyProtection="0"/>
    <xf numFmtId="0" fontId="87" fillId="36" borderId="0" applyNumberFormat="0" applyBorder="0" applyAlignment="0" applyProtection="0"/>
    <xf numFmtId="0" fontId="87" fillId="37" borderId="0" applyNumberFormat="0" applyBorder="0" applyAlignment="0" applyProtection="0"/>
    <xf numFmtId="0" fontId="87" fillId="38" borderId="0" applyNumberFormat="0" applyBorder="0" applyAlignment="0" applyProtection="0"/>
    <xf numFmtId="0" fontId="87" fillId="39" borderId="0" applyNumberFormat="0" applyBorder="0" applyAlignment="0" applyProtection="0"/>
    <xf numFmtId="0" fontId="7" fillId="40" borderId="0" applyNumberFormat="0" applyBorder="0" applyAlignment="0" applyProtection="0"/>
    <xf numFmtId="0" fontId="8" fillId="41" borderId="1" applyNumberFormat="0" applyAlignment="0" applyProtection="0"/>
    <xf numFmtId="0" fontId="9" fillId="42" borderId="2" applyNumberFormat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88" fillId="43" borderId="3" applyNumberFormat="0" applyAlignment="0" applyProtection="0"/>
    <xf numFmtId="0" fontId="89" fillId="44" borderId="4" applyNumberFormat="0" applyAlignment="0" applyProtection="0"/>
    <xf numFmtId="0" fontId="90" fillId="45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9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6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5" fillId="23" borderId="1" applyNumberFormat="0" applyAlignment="0" applyProtection="0"/>
    <xf numFmtId="0" fontId="93" fillId="0" borderId="8" applyNumberFormat="0" applyFill="0" applyAlignment="0" applyProtection="0"/>
    <xf numFmtId="0" fontId="94" fillId="47" borderId="9" applyNumberFormat="0" applyAlignment="0" applyProtection="0"/>
    <xf numFmtId="0" fontId="16" fillId="0" borderId="10" applyNumberFormat="0" applyFill="0" applyAlignment="0" applyProtection="0"/>
    <xf numFmtId="0" fontId="95" fillId="0" borderId="11" applyNumberFormat="0" applyFill="0" applyAlignment="0" applyProtection="0"/>
    <xf numFmtId="0" fontId="96" fillId="0" borderId="12" applyNumberFormat="0" applyFill="0" applyAlignment="0" applyProtection="0"/>
    <xf numFmtId="0" fontId="97" fillId="0" borderId="13" applyNumberFormat="0" applyFill="0" applyAlignment="0" applyProtection="0"/>
    <xf numFmtId="0" fontId="97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98" fillId="4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4" fillId="5" borderId="14" applyNumberFormat="0" applyFont="0" applyAlignment="0" applyProtection="0"/>
    <xf numFmtId="0" fontId="99" fillId="44" borderId="3" applyNumberFormat="0" applyAlignment="0" applyProtection="0"/>
    <xf numFmtId="0" fontId="100" fillId="0" borderId="0" applyNumberFormat="0" applyFill="0" applyBorder="0" applyAlignment="0" applyProtection="0"/>
    <xf numFmtId="0" fontId="18" fillId="41" borderId="15" applyNumberFormat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1" fillId="0" borderId="16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104" fillId="0" borderId="0" applyNumberFormat="0" applyFill="0" applyBorder="0" applyAlignment="0" applyProtection="0"/>
    <xf numFmtId="0" fontId="0" fillId="49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9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5" fillId="50" borderId="0" applyNumberFormat="0" applyBorder="0" applyAlignment="0" applyProtection="0"/>
  </cellStyleXfs>
  <cellXfs count="8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06" fillId="0" borderId="0" xfId="0" applyFont="1" applyAlignment="1">
      <alignment/>
    </xf>
    <xf numFmtId="0" fontId="0" fillId="0" borderId="0" xfId="0" applyFill="1" applyAlignment="1">
      <alignment/>
    </xf>
    <xf numFmtId="16" fontId="0" fillId="0" borderId="0" xfId="0" applyNumberFormat="1" applyFill="1" applyAlignment="1">
      <alignment/>
    </xf>
    <xf numFmtId="0" fontId="107" fillId="0" borderId="0" xfId="0" applyFont="1" applyAlignment="1">
      <alignment horizontal="justify" vertical="center"/>
    </xf>
    <xf numFmtId="0" fontId="108" fillId="0" borderId="0" xfId="0" applyFont="1" applyAlignment="1">
      <alignment horizontal="justify" vertical="center"/>
    </xf>
    <xf numFmtId="0" fontId="109" fillId="0" borderId="0" xfId="0" applyFont="1" applyAlignment="1">
      <alignment/>
    </xf>
    <xf numFmtId="0" fontId="109" fillId="51" borderId="0" xfId="0" applyFont="1" applyFill="1" applyAlignment="1">
      <alignment/>
    </xf>
    <xf numFmtId="16" fontId="109" fillId="0" borderId="0" xfId="0" applyNumberFormat="1" applyFont="1" applyAlignment="1">
      <alignment/>
    </xf>
    <xf numFmtId="0" fontId="109" fillId="52" borderId="0" xfId="0" applyFont="1" applyFill="1" applyAlignment="1">
      <alignment/>
    </xf>
    <xf numFmtId="0" fontId="109" fillId="53" borderId="0" xfId="0" applyFont="1" applyFill="1" applyAlignment="1">
      <alignment/>
    </xf>
    <xf numFmtId="0" fontId="0" fillId="0" borderId="0" xfId="0" applyAlignment="1">
      <alignment wrapText="1"/>
    </xf>
    <xf numFmtId="0" fontId="110" fillId="0" borderId="0" xfId="0" applyFont="1" applyAlignment="1">
      <alignment/>
    </xf>
    <xf numFmtId="0" fontId="109" fillId="0" borderId="0" xfId="0" applyFont="1" applyFill="1" applyAlignment="1">
      <alignment/>
    </xf>
    <xf numFmtId="0" fontId="107" fillId="0" borderId="19" xfId="0" applyFont="1" applyBorder="1" applyAlignment="1">
      <alignment horizontal="justify" vertical="center"/>
    </xf>
    <xf numFmtId="0" fontId="107" fillId="0" borderId="20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108" fillId="0" borderId="19" xfId="0" applyFont="1" applyBorder="1" applyAlignment="1">
      <alignment horizontal="justify" vertical="center"/>
    </xf>
    <xf numFmtId="0" fontId="108" fillId="0" borderId="21" xfId="0" applyFont="1" applyBorder="1" applyAlignment="1">
      <alignment horizontal="justify" vertical="center"/>
    </xf>
    <xf numFmtId="0" fontId="107" fillId="0" borderId="22" xfId="0" applyFont="1" applyBorder="1" applyAlignment="1">
      <alignment horizontal="justify" vertical="center"/>
    </xf>
    <xf numFmtId="0" fontId="0" fillId="0" borderId="22" xfId="0" applyBorder="1" applyAlignment="1">
      <alignment/>
    </xf>
    <xf numFmtId="0" fontId="107" fillId="0" borderId="23" xfId="0" applyFont="1" applyBorder="1" applyAlignment="1">
      <alignment horizontal="justify" vertical="center"/>
    </xf>
    <xf numFmtId="0" fontId="107" fillId="0" borderId="24" xfId="0" applyFont="1" applyBorder="1" applyAlignment="1">
      <alignment horizontal="justify" vertical="center"/>
    </xf>
    <xf numFmtId="0" fontId="107" fillId="0" borderId="25" xfId="0" applyFont="1" applyBorder="1" applyAlignment="1">
      <alignment horizontal="justify" vertical="center"/>
    </xf>
    <xf numFmtId="0" fontId="111" fillId="0" borderId="26" xfId="0" applyFont="1" applyBorder="1" applyAlignment="1">
      <alignment horizontal="left" vertical="center" wrapText="1"/>
    </xf>
    <xf numFmtId="0" fontId="111" fillId="0" borderId="27" xfId="0" applyFont="1" applyBorder="1" applyAlignment="1">
      <alignment horizontal="left" vertical="center" wrapText="1"/>
    </xf>
    <xf numFmtId="0" fontId="112" fillId="54" borderId="28" xfId="0" applyFont="1" applyFill="1" applyBorder="1" applyAlignment="1">
      <alignment/>
    </xf>
    <xf numFmtId="0" fontId="109" fillId="54" borderId="29" xfId="0" applyFont="1" applyFill="1" applyBorder="1" applyAlignment="1">
      <alignment/>
    </xf>
    <xf numFmtId="0" fontId="109" fillId="54" borderId="30" xfId="0" applyFont="1" applyFill="1" applyBorder="1" applyAlignment="1">
      <alignment/>
    </xf>
    <xf numFmtId="0" fontId="26" fillId="54" borderId="19" xfId="0" applyFont="1" applyFill="1" applyBorder="1" applyAlignment="1">
      <alignment/>
    </xf>
    <xf numFmtId="0" fontId="109" fillId="0" borderId="20" xfId="0" applyFont="1" applyBorder="1" applyAlignment="1">
      <alignment/>
    </xf>
    <xf numFmtId="0" fontId="109" fillId="55" borderId="20" xfId="0" applyFont="1" applyFill="1" applyBorder="1" applyAlignment="1">
      <alignment/>
    </xf>
    <xf numFmtId="0" fontId="109" fillId="55" borderId="31" xfId="0" applyFont="1" applyFill="1" applyBorder="1" applyAlignment="1">
      <alignment/>
    </xf>
    <xf numFmtId="0" fontId="109" fillId="54" borderId="19" xfId="0" applyFont="1" applyFill="1" applyBorder="1" applyAlignment="1">
      <alignment/>
    </xf>
    <xf numFmtId="0" fontId="109" fillId="51" borderId="20" xfId="0" applyFont="1" applyFill="1" applyBorder="1" applyAlignment="1">
      <alignment/>
    </xf>
    <xf numFmtId="0" fontId="109" fillId="51" borderId="31" xfId="0" applyFont="1" applyFill="1" applyBorder="1" applyAlignment="1">
      <alignment/>
    </xf>
    <xf numFmtId="0" fontId="109" fillId="52" borderId="20" xfId="0" applyFont="1" applyFill="1" applyBorder="1" applyAlignment="1">
      <alignment/>
    </xf>
    <xf numFmtId="0" fontId="109" fillId="52" borderId="31" xfId="0" applyFont="1" applyFill="1" applyBorder="1" applyAlignment="1">
      <alignment/>
    </xf>
    <xf numFmtId="0" fontId="109" fillId="53" borderId="31" xfId="0" applyFont="1" applyFill="1" applyBorder="1" applyAlignment="1">
      <alignment/>
    </xf>
    <xf numFmtId="0" fontId="109" fillId="54" borderId="21" xfId="0" applyFont="1" applyFill="1" applyBorder="1" applyAlignment="1">
      <alignment/>
    </xf>
    <xf numFmtId="0" fontId="109" fillId="56" borderId="22" xfId="0" applyFont="1" applyFill="1" applyBorder="1" applyAlignment="1">
      <alignment/>
    </xf>
    <xf numFmtId="0" fontId="109" fillId="51" borderId="22" xfId="0" applyFont="1" applyFill="1" applyBorder="1" applyAlignment="1">
      <alignment/>
    </xf>
    <xf numFmtId="0" fontId="109" fillId="52" borderId="22" xfId="0" applyFont="1" applyFill="1" applyBorder="1" applyAlignment="1">
      <alignment/>
    </xf>
    <xf numFmtId="0" fontId="109" fillId="53" borderId="22" xfId="0" applyFont="1" applyFill="1" applyBorder="1" applyAlignment="1">
      <alignment/>
    </xf>
    <xf numFmtId="0" fontId="109" fillId="53" borderId="32" xfId="0" applyFont="1" applyFill="1" applyBorder="1" applyAlignment="1">
      <alignment/>
    </xf>
    <xf numFmtId="0" fontId="112" fillId="0" borderId="0" xfId="0" applyFont="1" applyAlignment="1">
      <alignment wrapText="1"/>
    </xf>
    <xf numFmtId="0" fontId="107" fillId="0" borderId="0" xfId="0" applyFont="1" applyAlignment="1">
      <alignment wrapText="1"/>
    </xf>
    <xf numFmtId="0" fontId="110" fillId="0" borderId="0" xfId="0" applyFont="1" applyAlignment="1">
      <alignment horizontal="left" vertical="center"/>
    </xf>
    <xf numFmtId="0" fontId="111" fillId="0" borderId="0" xfId="0" applyFont="1" applyBorder="1" applyAlignment="1">
      <alignment horizontal="left" vertical="center" wrapText="1"/>
    </xf>
    <xf numFmtId="0" fontId="107" fillId="0" borderId="0" xfId="0" applyFont="1" applyBorder="1" applyAlignment="1">
      <alignment horizontal="justify" vertical="center"/>
    </xf>
    <xf numFmtId="0" fontId="108" fillId="0" borderId="0" xfId="0" applyFont="1" applyBorder="1" applyAlignment="1">
      <alignment horizontal="left" vertical="center" wrapText="1"/>
    </xf>
    <xf numFmtId="0" fontId="108" fillId="0" borderId="33" xfId="0" applyFont="1" applyBorder="1" applyAlignment="1">
      <alignment horizontal="left" vertical="center" wrapText="1"/>
    </xf>
    <xf numFmtId="0" fontId="107" fillId="0" borderId="31" xfId="0" applyFont="1" applyBorder="1" applyAlignment="1">
      <alignment horizontal="justify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7" fillId="57" borderId="34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/>
      <protection/>
    </xf>
    <xf numFmtId="171" fontId="27" fillId="58" borderId="35" xfId="0" applyNumberFormat="1" applyFont="1" applyFill="1" applyBorder="1" applyAlignment="1" applyProtection="1">
      <alignment/>
      <protection/>
    </xf>
    <xf numFmtId="171" fontId="27" fillId="58" borderId="36" xfId="0" applyNumberFormat="1" applyFont="1" applyFill="1" applyBorder="1" applyAlignment="1" applyProtection="1">
      <alignment/>
      <protection/>
    </xf>
    <xf numFmtId="1" fontId="27" fillId="0" borderId="20" xfId="0" applyNumberFormat="1" applyFont="1" applyFill="1" applyBorder="1" applyAlignment="1" applyProtection="1">
      <alignment/>
      <protection locked="0"/>
    </xf>
    <xf numFmtId="1" fontId="27" fillId="59" borderId="20" xfId="0" applyNumberFormat="1" applyFont="1" applyFill="1" applyBorder="1" applyAlignment="1" applyProtection="1">
      <alignment/>
      <protection locked="0"/>
    </xf>
    <xf numFmtId="171" fontId="27" fillId="58" borderId="35" xfId="0" applyNumberFormat="1" applyFont="1" applyFill="1" applyBorder="1" applyAlignment="1" applyProtection="1">
      <alignment wrapText="1"/>
      <protection/>
    </xf>
    <xf numFmtId="49" fontId="30" fillId="59" borderId="0" xfId="0" applyNumberFormat="1" applyFont="1" applyFill="1" applyBorder="1" applyAlignment="1" applyProtection="1">
      <alignment horizontal="left" vertical="center" wrapText="1"/>
      <protection locked="0"/>
    </xf>
    <xf numFmtId="0" fontId="113" fillId="0" borderId="0" xfId="0" applyFont="1" applyFill="1" applyBorder="1" applyAlignment="1" applyProtection="1">
      <alignment/>
      <protection/>
    </xf>
    <xf numFmtId="0" fontId="27" fillId="58" borderId="37" xfId="0" applyFont="1" applyFill="1" applyBorder="1" applyAlignment="1" applyProtection="1">
      <alignment horizontal="center"/>
      <protection/>
    </xf>
    <xf numFmtId="0" fontId="27" fillId="60" borderId="37" xfId="0" applyFont="1" applyFill="1" applyBorder="1" applyAlignment="1" applyProtection="1">
      <alignment horizontal="center" vertical="center"/>
      <protection/>
    </xf>
    <xf numFmtId="0" fontId="29" fillId="58" borderId="37" xfId="0" applyFont="1" applyFill="1" applyBorder="1" applyAlignment="1" applyProtection="1">
      <alignment horizontal="left" vertical="center"/>
      <protection/>
    </xf>
    <xf numFmtId="0" fontId="29" fillId="58" borderId="38" xfId="0" applyFont="1" applyFill="1" applyBorder="1" applyAlignment="1" applyProtection="1">
      <alignment horizontal="left" vertical="center"/>
      <protection/>
    </xf>
    <xf numFmtId="0" fontId="27" fillId="58" borderId="38" xfId="0" applyFont="1" applyFill="1" applyBorder="1" applyAlignment="1" applyProtection="1">
      <alignment horizontal="left" vertical="center"/>
      <protection/>
    </xf>
    <xf numFmtId="0" fontId="27" fillId="58" borderId="34" xfId="0" applyFont="1" applyFill="1" applyBorder="1" applyAlignment="1" applyProtection="1">
      <alignment horizontal="left" vertical="center"/>
      <protection/>
    </xf>
    <xf numFmtId="0" fontId="27" fillId="58" borderId="37" xfId="0" applyFont="1" applyFill="1" applyBorder="1" applyAlignment="1" applyProtection="1">
      <alignment horizontal="left" vertical="center"/>
      <protection/>
    </xf>
    <xf numFmtId="0" fontId="27" fillId="58" borderId="0" xfId="0" applyFont="1" applyFill="1" applyBorder="1" applyAlignment="1" applyProtection="1">
      <alignment horizontal="left" vertical="center"/>
      <protection/>
    </xf>
    <xf numFmtId="0" fontId="27" fillId="58" borderId="39" xfId="0" applyFont="1" applyFill="1" applyBorder="1" applyAlignment="1" applyProtection="1">
      <alignment horizontal="left" vertical="center"/>
      <protection/>
    </xf>
    <xf numFmtId="0" fontId="27" fillId="58" borderId="37" xfId="0" applyFont="1" applyFill="1" applyBorder="1" applyAlignment="1">
      <alignment vertical="top" wrapText="1"/>
    </xf>
    <xf numFmtId="49" fontId="29" fillId="58" borderId="40" xfId="0" applyNumberFormat="1" applyFont="1" applyFill="1" applyBorder="1" applyAlignment="1" applyProtection="1">
      <alignment horizontal="left" vertical="center" wrapText="1"/>
      <protection/>
    </xf>
    <xf numFmtId="0" fontId="29" fillId="58" borderId="0" xfId="0" applyFont="1" applyFill="1" applyBorder="1" applyAlignment="1">
      <alignment vertical="top" wrapText="1"/>
    </xf>
    <xf numFmtId="0" fontId="29" fillId="58" borderId="39" xfId="0" applyFont="1" applyFill="1" applyBorder="1" applyAlignment="1">
      <alignment vertical="top" wrapText="1"/>
    </xf>
    <xf numFmtId="172" fontId="34" fillId="61" borderId="0" xfId="0" applyNumberFormat="1" applyFont="1" applyFill="1" applyBorder="1" applyAlignment="1">
      <alignment vertical="center" wrapText="1"/>
    </xf>
    <xf numFmtId="0" fontId="35" fillId="58" borderId="34" xfId="0" applyFont="1" applyFill="1" applyBorder="1" applyAlignment="1">
      <alignment vertical="top" wrapText="1"/>
    </xf>
    <xf numFmtId="0" fontId="35" fillId="58" borderId="37" xfId="0" applyFont="1" applyFill="1" applyBorder="1" applyAlignment="1">
      <alignment vertical="top" wrapText="1"/>
    </xf>
    <xf numFmtId="0" fontId="4" fillId="58" borderId="41" xfId="0" applyFont="1" applyFill="1" applyBorder="1" applyAlignment="1" applyProtection="1">
      <alignment horizontal="center"/>
      <protection/>
    </xf>
    <xf numFmtId="0" fontId="4" fillId="58" borderId="36" xfId="0" applyFont="1" applyFill="1" applyBorder="1" applyAlignment="1" applyProtection="1">
      <alignment horizontal="center"/>
      <protection/>
    </xf>
    <xf numFmtId="0" fontId="4" fillId="58" borderId="42" xfId="0" applyFont="1" applyFill="1" applyBorder="1" applyAlignment="1" applyProtection="1">
      <alignment horizontal="center"/>
      <protection/>
    </xf>
    <xf numFmtId="0" fontId="4" fillId="58" borderId="41" xfId="0" applyFont="1" applyFill="1" applyBorder="1" applyAlignment="1" applyProtection="1">
      <alignment horizontal="left" vertical="center"/>
      <protection/>
    </xf>
    <xf numFmtId="0" fontId="4" fillId="58" borderId="42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1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5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 vertical="center" wrapText="1"/>
    </xf>
    <xf numFmtId="1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06" fillId="0" borderId="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106" fillId="0" borderId="0" xfId="0" applyFont="1" applyBorder="1" applyAlignment="1">
      <alignment/>
    </xf>
    <xf numFmtId="0" fontId="106" fillId="0" borderId="0" xfId="0" applyFont="1" applyAlignment="1">
      <alignment/>
    </xf>
    <xf numFmtId="0" fontId="116" fillId="0" borderId="0" xfId="0" applyFont="1" applyAlignment="1">
      <alignment vertical="center"/>
    </xf>
    <xf numFmtId="0" fontId="116" fillId="0" borderId="0" xfId="0" applyFont="1" applyAlignment="1">
      <alignment horizontal="left" vertical="center"/>
    </xf>
    <xf numFmtId="0" fontId="106" fillId="62" borderId="0" xfId="0" applyFont="1" applyFill="1" applyAlignment="1">
      <alignment/>
    </xf>
    <xf numFmtId="0" fontId="106" fillId="0" borderId="0" xfId="0" applyFont="1" applyBorder="1" applyAlignment="1">
      <alignment horizontal="center"/>
    </xf>
    <xf numFmtId="0" fontId="117" fillId="0" borderId="0" xfId="0" applyFont="1" applyFill="1" applyBorder="1" applyAlignment="1">
      <alignment horizontal="center" vertical="center" wrapText="1"/>
    </xf>
    <xf numFmtId="0" fontId="30" fillId="57" borderId="38" xfId="0" applyFont="1" applyFill="1" applyBorder="1" applyAlignment="1" applyProtection="1">
      <alignment horizontal="center" vertical="center"/>
      <protection/>
    </xf>
    <xf numFmtId="0" fontId="27" fillId="58" borderId="37" xfId="0" applyFont="1" applyFill="1" applyBorder="1" applyAlignment="1" applyProtection="1">
      <alignment horizontal="center"/>
      <protection/>
    </xf>
    <xf numFmtId="0" fontId="27" fillId="58" borderId="0" xfId="0" applyFont="1" applyFill="1" applyBorder="1" applyAlignment="1" applyProtection="1">
      <alignment horizontal="center"/>
      <protection/>
    </xf>
    <xf numFmtId="0" fontId="29" fillId="58" borderId="35" xfId="0" applyFont="1" applyFill="1" applyBorder="1" applyAlignment="1">
      <alignment horizontal="right" vertical="center" wrapText="1"/>
    </xf>
    <xf numFmtId="0" fontId="29" fillId="58" borderId="36" xfId="0" applyFont="1" applyFill="1" applyBorder="1" applyAlignment="1">
      <alignment horizontal="right" vertical="center" wrapText="1"/>
    </xf>
    <xf numFmtId="0" fontId="33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 applyProtection="1">
      <alignment/>
      <protection/>
    </xf>
    <xf numFmtId="0" fontId="27" fillId="57" borderId="37" xfId="0" applyFont="1" applyFill="1" applyBorder="1" applyAlignment="1" applyProtection="1">
      <alignment/>
      <protection/>
    </xf>
    <xf numFmtId="49" fontId="27" fillId="0" borderId="35" xfId="0" applyNumberFormat="1" applyFont="1" applyFill="1" applyBorder="1" applyAlignment="1" applyProtection="1">
      <alignment horizontal="center" vertical="center" wrapText="1"/>
      <protection/>
    </xf>
    <xf numFmtId="0" fontId="27" fillId="63" borderId="42" xfId="0" applyFont="1" applyFill="1" applyBorder="1" applyAlignment="1" applyProtection="1">
      <alignment horizontal="center" vertical="center"/>
      <protection/>
    </xf>
    <xf numFmtId="0" fontId="4" fillId="58" borderId="0" xfId="0" applyFont="1" applyFill="1" applyBorder="1" applyAlignment="1" applyProtection="1">
      <alignment horizontal="left" vertical="center"/>
      <protection/>
    </xf>
    <xf numFmtId="0" fontId="35" fillId="58" borderId="0" xfId="0" applyFont="1" applyFill="1" applyBorder="1" applyAlignment="1">
      <alignment vertical="top" wrapText="1"/>
    </xf>
    <xf numFmtId="0" fontId="36" fillId="58" borderId="0" xfId="0" applyFont="1" applyFill="1" applyBorder="1" applyAlignment="1">
      <alignment horizontal="center" vertical="top" textRotation="180" wrapText="1"/>
    </xf>
    <xf numFmtId="0" fontId="113" fillId="0" borderId="37" xfId="0" applyFont="1" applyFill="1" applyBorder="1" applyAlignment="1" applyProtection="1">
      <alignment/>
      <protection/>
    </xf>
    <xf numFmtId="176" fontId="4" fillId="0" borderId="37" xfId="0" applyNumberFormat="1" applyFont="1" applyFill="1" applyBorder="1" applyAlignment="1" applyProtection="1">
      <alignment/>
      <protection/>
    </xf>
    <xf numFmtId="49" fontId="36" fillId="62" borderId="44" xfId="0" applyNumberFormat="1" applyFont="1" applyFill="1" applyBorder="1" applyAlignment="1" applyProtection="1">
      <alignment horizontal="center" vertical="top" wrapText="1" readingOrder="1"/>
      <protection locked="0"/>
    </xf>
    <xf numFmtId="49" fontId="36" fillId="62" borderId="22" xfId="0" applyNumberFormat="1" applyFont="1" applyFill="1" applyBorder="1" applyAlignment="1" applyProtection="1">
      <alignment horizontal="center" vertical="top" wrapText="1" readingOrder="1"/>
      <protection locked="0"/>
    </xf>
    <xf numFmtId="0" fontId="36" fillId="62" borderId="22" xfId="0" applyFont="1" applyFill="1" applyBorder="1" applyAlignment="1" applyProtection="1">
      <alignment horizontal="center" vertical="top" wrapText="1" readingOrder="1"/>
      <protection locked="0"/>
    </xf>
    <xf numFmtId="0" fontId="29" fillId="58" borderId="38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top" wrapText="1" readingOrder="1"/>
    </xf>
    <xf numFmtId="0" fontId="29" fillId="57" borderId="20" xfId="0" applyFont="1" applyFill="1" applyBorder="1" applyAlignment="1">
      <alignment vertical="center" wrapText="1"/>
    </xf>
    <xf numFmtId="0" fontId="29" fillId="58" borderId="0" xfId="0" applyFont="1" applyFill="1" applyBorder="1" applyAlignment="1" applyProtection="1">
      <alignment horizontal="left" vertical="center"/>
      <protection/>
    </xf>
    <xf numFmtId="170" fontId="0" fillId="62" borderId="0" xfId="0" applyNumberFormat="1" applyFont="1" applyFill="1" applyBorder="1" applyAlignment="1">
      <alignment horizontal="center" vertical="center" wrapText="1"/>
    </xf>
    <xf numFmtId="0" fontId="0" fillId="62" borderId="0" xfId="0" applyFill="1" applyBorder="1" applyAlignment="1">
      <alignment/>
    </xf>
    <xf numFmtId="0" fontId="117" fillId="64" borderId="45" xfId="0" applyFont="1" applyFill="1" applyBorder="1" applyAlignment="1">
      <alignment horizontal="center" vertical="center" wrapText="1"/>
    </xf>
    <xf numFmtId="0" fontId="114" fillId="64" borderId="46" xfId="0" applyFont="1" applyFill="1" applyBorder="1" applyAlignment="1">
      <alignment horizontal="center" vertical="center" wrapText="1"/>
    </xf>
    <xf numFmtId="0" fontId="114" fillId="14" borderId="46" xfId="0" applyFont="1" applyFill="1" applyBorder="1" applyAlignment="1">
      <alignment horizontal="center" vertical="center" wrapText="1"/>
    </xf>
    <xf numFmtId="173" fontId="34" fillId="65" borderId="20" xfId="0" applyNumberFormat="1" applyFont="1" applyFill="1" applyBorder="1" applyAlignment="1" applyProtection="1">
      <alignment horizontal="right" wrapText="1"/>
      <protection/>
    </xf>
    <xf numFmtId="0" fontId="27" fillId="58" borderId="37" xfId="0" applyFont="1" applyFill="1" applyBorder="1" applyAlignment="1" applyProtection="1">
      <alignment horizontal="center"/>
      <protection/>
    </xf>
    <xf numFmtId="0" fontId="27" fillId="58" borderId="0" xfId="0" applyFont="1" applyFill="1" applyBorder="1" applyAlignment="1" applyProtection="1">
      <alignment horizontal="center"/>
      <protection/>
    </xf>
    <xf numFmtId="0" fontId="118" fillId="0" borderId="0" xfId="0" applyFont="1" applyAlignment="1">
      <alignment/>
    </xf>
    <xf numFmtId="0" fontId="27" fillId="58" borderId="37" xfId="0" applyFont="1" applyFill="1" applyBorder="1" applyAlignment="1" applyProtection="1">
      <alignment horizontal="center"/>
      <protection/>
    </xf>
    <xf numFmtId="0" fontId="2" fillId="56" borderId="20" xfId="0" applyFont="1" applyFill="1" applyBorder="1" applyAlignment="1">
      <alignment horizontal="center" vertical="center"/>
    </xf>
    <xf numFmtId="0" fontId="0" fillId="14" borderId="47" xfId="0" applyFill="1" applyBorder="1" applyAlignment="1">
      <alignment/>
    </xf>
    <xf numFmtId="0" fontId="0" fillId="24" borderId="48" xfId="0" applyFill="1" applyBorder="1" applyAlignment="1">
      <alignment/>
    </xf>
    <xf numFmtId="0" fontId="0" fillId="24" borderId="49" xfId="0" applyFill="1" applyBorder="1" applyAlignment="1">
      <alignment/>
    </xf>
    <xf numFmtId="0" fontId="117" fillId="64" borderId="47" xfId="0" applyFont="1" applyFill="1" applyBorder="1" applyAlignment="1">
      <alignment horizontal="center" vertical="center" wrapText="1"/>
    </xf>
    <xf numFmtId="0" fontId="73" fillId="0" borderId="20" xfId="0" applyFont="1" applyBorder="1" applyAlignment="1" applyProtection="1">
      <alignment horizontal="center" vertical="center" wrapText="1"/>
      <protection locked="0"/>
    </xf>
    <xf numFmtId="0" fontId="38" fillId="56" borderId="20" xfId="0" applyFont="1" applyFill="1" applyBorder="1" applyAlignment="1">
      <alignment horizontal="center" vertical="center" wrapText="1"/>
    </xf>
    <xf numFmtId="0" fontId="73" fillId="0" borderId="20" xfId="0" applyFont="1" applyBorder="1" applyAlignment="1" applyProtection="1">
      <alignment horizontal="center" vertical="center"/>
      <protection locked="0"/>
    </xf>
    <xf numFmtId="0" fontId="73" fillId="0" borderId="35" xfId="0" applyFont="1" applyBorder="1" applyAlignment="1" applyProtection="1">
      <alignment horizontal="center" vertical="center"/>
      <protection locked="0"/>
    </xf>
    <xf numFmtId="9" fontId="73" fillId="0" borderId="20" xfId="100" applyFont="1" applyBorder="1" applyAlignment="1" applyProtection="1">
      <alignment horizontal="center" vertical="center" wrapText="1"/>
      <protection locked="0"/>
    </xf>
    <xf numFmtId="0" fontId="0" fillId="65" borderId="0" xfId="0" applyFill="1" applyAlignment="1">
      <alignment/>
    </xf>
    <xf numFmtId="4" fontId="27" fillId="0" borderId="20" xfId="0" applyNumberFormat="1" applyFont="1" applyBorder="1" applyAlignment="1" applyProtection="1">
      <alignment horizontal="right" vertical="center" wrapText="1"/>
      <protection locked="0"/>
    </xf>
    <xf numFmtId="4" fontId="27" fillId="0" borderId="20" xfId="0" applyNumberFormat="1" applyFont="1" applyBorder="1" applyAlignment="1">
      <alignment horizontal="right" vertical="center"/>
    </xf>
    <xf numFmtId="173" fontId="34" fillId="61" borderId="24" xfId="0" applyNumberFormat="1" applyFont="1" applyFill="1" applyBorder="1" applyAlignment="1">
      <alignment horizontal="right" wrapText="1"/>
    </xf>
    <xf numFmtId="173" fontId="34" fillId="0" borderId="24" xfId="0" applyNumberFormat="1" applyFont="1" applyBorder="1" applyAlignment="1" applyProtection="1">
      <alignment horizontal="right" wrapText="1"/>
      <protection locked="0"/>
    </xf>
    <xf numFmtId="173" fontId="34" fillId="61" borderId="20" xfId="0" applyNumberFormat="1" applyFont="1" applyFill="1" applyBorder="1" applyAlignment="1">
      <alignment horizontal="right" wrapText="1"/>
    </xf>
    <xf numFmtId="173" fontId="34" fillId="0" borderId="20" xfId="0" applyNumberFormat="1" applyFont="1" applyBorder="1" applyAlignment="1" applyProtection="1">
      <alignment horizontal="right" wrapText="1"/>
      <protection locked="0"/>
    </xf>
    <xf numFmtId="0" fontId="29" fillId="57" borderId="35" xfId="0" applyFont="1" applyFill="1" applyBorder="1" applyAlignment="1">
      <alignment vertical="center" wrapText="1"/>
    </xf>
    <xf numFmtId="4" fontId="29" fillId="66" borderId="35" xfId="0" applyNumberFormat="1" applyFont="1" applyFill="1" applyBorder="1" applyAlignment="1">
      <alignment horizontal="right" vertical="center" wrapText="1"/>
    </xf>
    <xf numFmtId="0" fontId="27" fillId="0" borderId="28" xfId="0" applyFont="1" applyBorder="1" applyAlignment="1" applyProtection="1">
      <alignment horizontal="center" vertical="center" wrapText="1"/>
      <protection locked="0"/>
    </xf>
    <xf numFmtId="0" fontId="27" fillId="0" borderId="30" xfId="0" applyFont="1" applyBorder="1" applyAlignment="1" applyProtection="1">
      <alignment horizontal="center" vertical="center" wrapText="1"/>
      <protection locked="0"/>
    </xf>
    <xf numFmtId="4" fontId="27" fillId="0" borderId="19" xfId="0" applyNumberFormat="1" applyFont="1" applyBorder="1" applyAlignment="1" applyProtection="1">
      <alignment horizontal="right" vertical="center" wrapText="1"/>
      <protection locked="0"/>
    </xf>
    <xf numFmtId="4" fontId="27" fillId="0" borderId="31" xfId="0" applyNumberFormat="1" applyFont="1" applyBorder="1" applyAlignment="1" applyProtection="1">
      <alignment horizontal="right" vertical="center" wrapText="1"/>
      <protection locked="0"/>
    </xf>
    <xf numFmtId="0" fontId="27" fillId="0" borderId="29" xfId="0" applyFont="1" applyBorder="1" applyAlignment="1" applyProtection="1">
      <alignment horizontal="center" vertical="center" wrapText="1"/>
      <protection locked="0"/>
    </xf>
    <xf numFmtId="0" fontId="119" fillId="66" borderId="50" xfId="0" applyFont="1" applyFill="1" applyBorder="1" applyAlignment="1">
      <alignment horizontal="center" vertical="center" wrapText="1"/>
    </xf>
    <xf numFmtId="0" fontId="27" fillId="0" borderId="51" xfId="0" applyFont="1" applyBorder="1" applyAlignment="1" applyProtection="1">
      <alignment horizontal="center" vertical="center" wrapText="1"/>
      <protection locked="0"/>
    </xf>
    <xf numFmtId="4" fontId="27" fillId="0" borderId="52" xfId="0" applyNumberFormat="1" applyFont="1" applyBorder="1" applyAlignment="1" applyProtection="1">
      <alignment horizontal="right" vertical="center" wrapText="1"/>
      <protection locked="0"/>
    </xf>
    <xf numFmtId="4" fontId="27" fillId="0" borderId="53" xfId="0" applyNumberFormat="1" applyFont="1" applyBorder="1" applyAlignment="1" applyProtection="1">
      <alignment horizontal="right" vertical="center" wrapText="1"/>
      <protection locked="0"/>
    </xf>
    <xf numFmtId="4" fontId="27" fillId="0" borderId="54" xfId="0" applyNumberFormat="1" applyFont="1" applyBorder="1" applyAlignment="1" applyProtection="1">
      <alignment horizontal="right" vertical="center" wrapText="1"/>
      <protection locked="0"/>
    </xf>
    <xf numFmtId="4" fontId="27" fillId="0" borderId="50" xfId="0" applyNumberFormat="1" applyFont="1" applyBorder="1" applyAlignment="1">
      <alignment horizontal="right" vertical="center"/>
    </xf>
    <xf numFmtId="4" fontId="27" fillId="0" borderId="50" xfId="0" applyNumberFormat="1" applyFont="1" applyBorder="1" applyAlignment="1" applyProtection="1">
      <alignment horizontal="right" vertical="center" wrapText="1"/>
      <protection locked="0"/>
    </xf>
    <xf numFmtId="4" fontId="27" fillId="0" borderId="55" xfId="0" applyNumberFormat="1" applyFont="1" applyBorder="1" applyAlignment="1" applyProtection="1">
      <alignment horizontal="right" vertical="center" wrapText="1"/>
      <protection locked="0"/>
    </xf>
    <xf numFmtId="4" fontId="27" fillId="0" borderId="26" xfId="0" applyNumberFormat="1" applyFont="1" applyBorder="1" applyAlignment="1" applyProtection="1">
      <alignment horizontal="right" vertical="center" wrapText="1"/>
      <protection locked="0"/>
    </xf>
    <xf numFmtId="49" fontId="120" fillId="59" borderId="22" xfId="0" applyNumberFormat="1" applyFont="1" applyFill="1" applyBorder="1" applyAlignment="1" applyProtection="1">
      <alignment horizontal="center" vertical="top" textRotation="180" wrapText="1" readingOrder="1"/>
      <protection locked="0"/>
    </xf>
    <xf numFmtId="173" fontId="121" fillId="0" borderId="24" xfId="0" applyNumberFormat="1" applyFont="1" applyBorder="1" applyAlignment="1" applyProtection="1">
      <alignment horizontal="right" wrapText="1"/>
      <protection locked="0"/>
    </xf>
    <xf numFmtId="173" fontId="121" fillId="0" borderId="20" xfId="0" applyNumberFormat="1" applyFont="1" applyBorder="1" applyAlignment="1" applyProtection="1">
      <alignment horizontal="right" wrapText="1"/>
      <protection locked="0"/>
    </xf>
    <xf numFmtId="0" fontId="2" fillId="56" borderId="22" xfId="0" applyFont="1" applyFill="1" applyBorder="1" applyAlignment="1">
      <alignment horizontal="center" vertical="center"/>
    </xf>
    <xf numFmtId="4" fontId="29" fillId="0" borderId="31" xfId="0" applyNumberFormat="1" applyFont="1" applyBorder="1" applyAlignment="1" applyProtection="1">
      <alignment horizontal="right" vertical="center" wrapText="1"/>
      <protection locked="0"/>
    </xf>
    <xf numFmtId="4" fontId="33" fillId="0" borderId="56" xfId="0" applyNumberFormat="1" applyFont="1" applyBorder="1" applyAlignment="1">
      <alignment horizontal="right" vertical="center"/>
    </xf>
    <xf numFmtId="4" fontId="27" fillId="0" borderId="33" xfId="0" applyNumberFormat="1" applyFont="1" applyBorder="1" applyAlignment="1" applyProtection="1">
      <alignment horizontal="right" vertical="center" wrapText="1"/>
      <protection locked="0"/>
    </xf>
    <xf numFmtId="4" fontId="27" fillId="0" borderId="27" xfId="0" applyNumberFormat="1" applyFont="1" applyBorder="1" applyAlignment="1" applyProtection="1">
      <alignment horizontal="right" vertical="center" wrapText="1"/>
      <protection locked="0"/>
    </xf>
    <xf numFmtId="4" fontId="27" fillId="0" borderId="46" xfId="0" applyNumberFormat="1" applyFont="1" applyBorder="1" applyAlignment="1" applyProtection="1">
      <alignment horizontal="right" vertical="center" wrapTex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4" fillId="67" borderId="57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168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68" borderId="58" xfId="0" applyNumberFormat="1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1" fontId="0" fillId="25" borderId="20" xfId="0" applyNumberFormat="1" applyFill="1" applyBorder="1" applyAlignment="1">
      <alignment horizontal="center" vertical="center"/>
    </xf>
    <xf numFmtId="10" fontId="0" fillId="25" borderId="20" xfId="0" applyNumberFormat="1" applyFill="1" applyBorder="1" applyAlignment="1">
      <alignment horizontal="center" vertical="center"/>
    </xf>
    <xf numFmtId="0" fontId="122" fillId="53" borderId="20" xfId="0" applyFont="1" applyFill="1" applyBorder="1" applyAlignment="1">
      <alignment horizontal="center" vertical="center"/>
    </xf>
    <xf numFmtId="0" fontId="123" fillId="0" borderId="59" xfId="0" applyFont="1" applyBorder="1" applyAlignment="1">
      <alignment/>
    </xf>
    <xf numFmtId="0" fontId="123" fillId="0" borderId="24" xfId="0" applyFont="1" applyBorder="1" applyAlignment="1">
      <alignment/>
    </xf>
    <xf numFmtId="0" fontId="124" fillId="0" borderId="24" xfId="94" applyFont="1" applyBorder="1" applyAlignment="1">
      <alignment wrapText="1"/>
      <protection/>
    </xf>
    <xf numFmtId="0" fontId="124" fillId="0" borderId="41" xfId="94" applyFont="1" applyBorder="1" applyAlignment="1">
      <alignment wrapText="1"/>
      <protection/>
    </xf>
    <xf numFmtId="0" fontId="123" fillId="0" borderId="43" xfId="0" applyFont="1" applyBorder="1" applyAlignment="1">
      <alignment/>
    </xf>
    <xf numFmtId="0" fontId="123" fillId="0" borderId="20" xfId="0" applyFont="1" applyBorder="1" applyAlignment="1">
      <alignment/>
    </xf>
    <xf numFmtId="0" fontId="124" fillId="0" borderId="20" xfId="94" applyFont="1" applyBorder="1" applyAlignment="1">
      <alignment wrapText="1"/>
      <protection/>
    </xf>
    <xf numFmtId="0" fontId="124" fillId="0" borderId="35" xfId="94" applyFont="1" applyBorder="1" applyAlignment="1">
      <alignment wrapText="1"/>
      <protection/>
    </xf>
    <xf numFmtId="0" fontId="123" fillId="0" borderId="40" xfId="0" applyFont="1" applyBorder="1" applyAlignment="1">
      <alignment/>
    </xf>
    <xf numFmtId="0" fontId="123" fillId="0" borderId="50" xfId="0" applyFont="1" applyBorder="1" applyAlignment="1">
      <alignment/>
    </xf>
    <xf numFmtId="0" fontId="124" fillId="0" borderId="50" xfId="94" applyFont="1" applyBorder="1" applyAlignment="1">
      <alignment wrapText="1"/>
      <protection/>
    </xf>
    <xf numFmtId="0" fontId="124" fillId="0" borderId="60" xfId="94" applyFont="1" applyBorder="1" applyAlignment="1">
      <alignment wrapText="1"/>
      <protection/>
    </xf>
    <xf numFmtId="0" fontId="0" fillId="62" borderId="0" xfId="0" applyFill="1" applyAlignment="1">
      <alignment/>
    </xf>
    <xf numFmtId="0" fontId="2" fillId="56" borderId="24" xfId="0" applyFont="1" applyFill="1" applyBorder="1" applyAlignment="1">
      <alignment horizontal="center" vertical="center"/>
    </xf>
    <xf numFmtId="0" fontId="114" fillId="64" borderId="20" xfId="0" applyFont="1" applyFill="1" applyBorder="1" applyAlignment="1">
      <alignment horizontal="center" vertical="center" wrapText="1"/>
    </xf>
    <xf numFmtId="4" fontId="27" fillId="62" borderId="20" xfId="0" applyNumberFormat="1" applyFont="1" applyFill="1" applyBorder="1" applyAlignment="1">
      <alignment horizontal="right" vertical="center"/>
    </xf>
    <xf numFmtId="0" fontId="0" fillId="64" borderId="20" xfId="0" applyFill="1" applyBorder="1" applyAlignment="1">
      <alignment horizontal="center" vertical="center" wrapText="1"/>
    </xf>
    <xf numFmtId="168" fontId="2" fillId="69" borderId="20" xfId="0" applyNumberFormat="1" applyFont="1" applyFill="1" applyBorder="1" applyAlignment="1">
      <alignment horizontal="center" vertical="center" wrapText="1"/>
    </xf>
    <xf numFmtId="4" fontId="27" fillId="62" borderId="31" xfId="0" applyNumberFormat="1" applyFont="1" applyFill="1" applyBorder="1" applyAlignment="1" applyProtection="1">
      <alignment horizontal="right" vertical="center" wrapText="1"/>
      <protection locked="0"/>
    </xf>
    <xf numFmtId="0" fontId="3" fillId="64" borderId="20" xfId="0" applyFont="1" applyFill="1" applyBorder="1" applyAlignment="1">
      <alignment horizontal="center" vertical="center" wrapText="1"/>
    </xf>
    <xf numFmtId="168" fontId="2" fillId="56" borderId="20" xfId="0" applyNumberFormat="1" applyFont="1" applyFill="1" applyBorder="1" applyAlignment="1">
      <alignment horizontal="center" vertical="center"/>
    </xf>
    <xf numFmtId="0" fontId="116" fillId="0" borderId="0" xfId="0" applyFont="1" applyBorder="1" applyAlignment="1">
      <alignment horizontal="center" vertical="center"/>
    </xf>
    <xf numFmtId="0" fontId="0" fillId="62" borderId="0" xfId="0" applyFill="1" applyBorder="1" applyAlignment="1">
      <alignment horizontal="center"/>
    </xf>
    <xf numFmtId="0" fontId="106" fillId="0" borderId="0" xfId="0" applyFont="1" applyAlignment="1">
      <alignment horizontal="center"/>
    </xf>
    <xf numFmtId="168" fontId="2" fillId="56" borderId="20" xfId="0" applyNumberFormat="1" applyFont="1" applyFill="1" applyBorder="1" applyAlignment="1">
      <alignment horizontal="center" vertical="center"/>
    </xf>
    <xf numFmtId="0" fontId="114" fillId="67" borderId="48" xfId="0" applyFont="1" applyFill="1" applyBorder="1" applyAlignment="1" applyProtection="1">
      <alignment horizontal="center" vertical="center" wrapText="1"/>
      <protection locked="0"/>
    </xf>
    <xf numFmtId="0" fontId="2" fillId="70" borderId="20" xfId="0" applyFont="1" applyFill="1" applyBorder="1" applyAlignment="1">
      <alignment horizontal="center" vertical="center"/>
    </xf>
    <xf numFmtId="0" fontId="0" fillId="62" borderId="0" xfId="0" applyFill="1" applyAlignment="1">
      <alignment horizontal="left"/>
    </xf>
    <xf numFmtId="0" fontId="0" fillId="0" borderId="0" xfId="0" applyAlignment="1" applyProtection="1">
      <alignment horizontal="center" vertical="center"/>
      <protection locked="0"/>
    </xf>
    <xf numFmtId="0" fontId="0" fillId="62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62" borderId="0" xfId="0" applyFill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62" borderId="0" xfId="0" applyFill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11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68" fontId="0" fillId="0" borderId="0" xfId="0" applyNumberFormat="1" applyFill="1" applyBorder="1" applyAlignment="1">
      <alignment vertical="center" wrapText="1"/>
    </xf>
    <xf numFmtId="168" fontId="2" fillId="62" borderId="20" xfId="0" applyNumberFormat="1" applyFont="1" applyFill="1" applyBorder="1" applyAlignment="1">
      <alignment horizontal="center" vertical="center"/>
    </xf>
    <xf numFmtId="168" fontId="2" fillId="62" borderId="22" xfId="0" applyNumberFormat="1" applyFont="1" applyFill="1" applyBorder="1" applyAlignment="1">
      <alignment horizontal="center" vertical="center"/>
    </xf>
    <xf numFmtId="168" fontId="2" fillId="62" borderId="24" xfId="0" applyNumberFormat="1" applyFont="1" applyFill="1" applyBorder="1" applyAlignment="1">
      <alignment horizontal="center" vertical="center"/>
    </xf>
    <xf numFmtId="168" fontId="122" fillId="62" borderId="20" xfId="0" applyNumberFormat="1" applyFont="1" applyFill="1" applyBorder="1" applyAlignment="1">
      <alignment horizontal="center" vertical="center"/>
    </xf>
    <xf numFmtId="168" fontId="2" fillId="56" borderId="24" xfId="0" applyNumberFormat="1" applyFont="1" applyFill="1" applyBorder="1" applyAlignment="1">
      <alignment horizontal="center" vertical="center"/>
    </xf>
    <xf numFmtId="1" fontId="0" fillId="68" borderId="61" xfId="0" applyNumberFormat="1" applyFill="1" applyBorder="1" applyAlignment="1">
      <alignment horizontal="center" vertical="center"/>
    </xf>
    <xf numFmtId="168" fontId="2" fillId="69" borderId="22" xfId="0" applyNumberFormat="1" applyFont="1" applyFill="1" applyBorder="1" applyAlignment="1">
      <alignment horizontal="center" vertical="center" wrapText="1"/>
    </xf>
    <xf numFmtId="1" fontId="0" fillId="68" borderId="62" xfId="0" applyNumberFormat="1" applyFill="1" applyBorder="1" applyAlignment="1">
      <alignment horizontal="center" vertical="center"/>
    </xf>
    <xf numFmtId="168" fontId="2" fillId="56" borderId="22" xfId="0" applyNumberFormat="1" applyFont="1" applyFill="1" applyBorder="1" applyAlignment="1">
      <alignment horizontal="center" vertical="center"/>
    </xf>
    <xf numFmtId="0" fontId="0" fillId="25" borderId="24" xfId="0" applyFill="1" applyBorder="1" applyAlignment="1">
      <alignment horizontal="center" vertical="center"/>
    </xf>
    <xf numFmtId="0" fontId="0" fillId="62" borderId="20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0" fillId="62" borderId="0" xfId="0" applyFill="1" applyAlignment="1">
      <alignment/>
    </xf>
    <xf numFmtId="0" fontId="0" fillId="62" borderId="0" xfId="0" applyFill="1" applyBorder="1" applyAlignment="1" applyProtection="1">
      <alignment horizontal="center" vertical="center" wrapText="1"/>
      <protection locked="0"/>
    </xf>
    <xf numFmtId="0" fontId="0" fillId="62" borderId="0" xfId="0" applyFill="1" applyBorder="1" applyAlignment="1">
      <alignment horizontal="center" vertical="center" wrapText="1"/>
    </xf>
    <xf numFmtId="0" fontId="0" fillId="62" borderId="0" xfId="0" applyFill="1" applyBorder="1" applyAlignment="1" applyProtection="1">
      <alignment horizontal="center" wrapText="1"/>
      <protection locked="0"/>
    </xf>
    <xf numFmtId="0" fontId="0" fillId="62" borderId="0" xfId="0" applyFill="1" applyBorder="1" applyAlignment="1">
      <alignment horizontal="center" wrapText="1"/>
    </xf>
    <xf numFmtId="4" fontId="27" fillId="62" borderId="19" xfId="0" applyNumberFormat="1" applyFont="1" applyFill="1" applyBorder="1" applyAlignment="1" applyProtection="1">
      <alignment horizontal="right" vertical="center" wrapText="1"/>
      <protection locked="0"/>
    </xf>
    <xf numFmtId="4" fontId="27" fillId="62" borderId="20" xfId="0" applyNumberFormat="1" applyFont="1" applyFill="1" applyBorder="1" applyAlignment="1" applyProtection="1">
      <alignment horizontal="right" vertical="center" wrapText="1"/>
      <protection locked="0"/>
    </xf>
    <xf numFmtId="0" fontId="114" fillId="54" borderId="41" xfId="0" applyFont="1" applyFill="1" applyBorder="1" applyAlignment="1" applyProtection="1">
      <alignment horizontal="center" vertical="center"/>
      <protection locked="0"/>
    </xf>
    <xf numFmtId="0" fontId="114" fillId="54" borderId="59" xfId="0" applyFont="1" applyFill="1" applyBorder="1" applyAlignment="1" applyProtection="1">
      <alignment horizontal="center" vertical="center"/>
      <protection locked="0"/>
    </xf>
    <xf numFmtId="0" fontId="114" fillId="54" borderId="4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62" borderId="35" xfId="0" applyFill="1" applyBorder="1" applyAlignment="1" applyProtection="1">
      <alignment horizontal="left"/>
      <protection locked="0"/>
    </xf>
    <xf numFmtId="0" fontId="0" fillId="62" borderId="36" xfId="0" applyFill="1" applyBorder="1" applyAlignment="1" applyProtection="1">
      <alignment horizontal="left"/>
      <protection locked="0"/>
    </xf>
    <xf numFmtId="0" fontId="0" fillId="62" borderId="35" xfId="0" applyFill="1" applyBorder="1" applyAlignment="1" applyProtection="1">
      <alignment horizontal="left"/>
      <protection locked="0"/>
    </xf>
    <xf numFmtId="0" fontId="0" fillId="62" borderId="36" xfId="0" applyFill="1" applyBorder="1" applyAlignment="1" applyProtection="1">
      <alignment horizontal="left"/>
      <protection locked="0"/>
    </xf>
    <xf numFmtId="0" fontId="0" fillId="62" borderId="20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4" fontId="27" fillId="0" borderId="20" xfId="0" applyNumberFormat="1" applyFont="1" applyBorder="1" applyAlignment="1" applyProtection="1">
      <alignment vertical="center" wrapText="1"/>
      <protection locked="0"/>
    </xf>
    <xf numFmtId="4" fontId="27" fillId="0" borderId="20" xfId="0" applyNumberFormat="1" applyFont="1" applyBorder="1" applyAlignment="1">
      <alignment vertical="center"/>
    </xf>
    <xf numFmtId="4" fontId="27" fillId="0" borderId="35" xfId="0" applyNumberFormat="1" applyFont="1" applyBorder="1" applyAlignment="1" applyProtection="1">
      <alignment vertical="center" wrapText="1"/>
      <protection locked="0"/>
    </xf>
    <xf numFmtId="0" fontId="0" fillId="62" borderId="36" xfId="0" applyFill="1" applyBorder="1" applyAlignment="1" applyProtection="1">
      <alignment vertical="center"/>
      <protection locked="0"/>
    </xf>
    <xf numFmtId="0" fontId="0" fillId="62" borderId="43" xfId="0" applyFill="1" applyBorder="1" applyAlignment="1" applyProtection="1">
      <alignment vertical="center"/>
      <protection locked="0"/>
    </xf>
    <xf numFmtId="6" fontId="0" fillId="62" borderId="46" xfId="0" applyNumberFormat="1" applyFont="1" applyFill="1" applyBorder="1" applyAlignment="1">
      <alignment horizontal="center" vertical="center" wrapText="1"/>
    </xf>
    <xf numFmtId="0" fontId="0" fillId="62" borderId="0" xfId="0" applyFill="1" applyAlignment="1">
      <alignment horizontal="center"/>
    </xf>
    <xf numFmtId="0" fontId="0" fillId="62" borderId="36" xfId="0" applyFill="1" applyBorder="1" applyAlignment="1">
      <alignment/>
    </xf>
    <xf numFmtId="0" fontId="0" fillId="62" borderId="43" xfId="0" applyFill="1" applyBorder="1" applyAlignment="1">
      <alignment/>
    </xf>
    <xf numFmtId="1" fontId="122" fillId="25" borderId="20" xfId="0" applyNumberFormat="1" applyFont="1" applyFill="1" applyBorder="1" applyAlignment="1">
      <alignment horizontal="center" vertical="center"/>
    </xf>
    <xf numFmtId="0" fontId="122" fillId="25" borderId="20" xfId="0" applyFont="1" applyFill="1" applyBorder="1" applyAlignment="1">
      <alignment horizontal="center" vertical="center"/>
    </xf>
    <xf numFmtId="14" fontId="123" fillId="0" borderId="20" xfId="0" applyNumberFormat="1" applyFont="1" applyBorder="1" applyAlignment="1">
      <alignment/>
    </xf>
    <xf numFmtId="0" fontId="92" fillId="0" borderId="20" xfId="80" applyBorder="1" applyAlignment="1" applyProtection="1">
      <alignment/>
      <protection/>
    </xf>
    <xf numFmtId="0" fontId="125" fillId="0" borderId="0" xfId="0" applyFont="1" applyAlignment="1">
      <alignment/>
    </xf>
    <xf numFmtId="1" fontId="122" fillId="25" borderId="24" xfId="0" applyNumberFormat="1" applyFont="1" applyFill="1" applyBorder="1" applyAlignment="1">
      <alignment horizontal="center" vertical="center"/>
    </xf>
    <xf numFmtId="0" fontId="2" fillId="52" borderId="20" xfId="0" applyFont="1" applyFill="1" applyBorder="1" applyAlignment="1">
      <alignment horizontal="center" vertical="center"/>
    </xf>
    <xf numFmtId="0" fontId="2" fillId="51" borderId="20" xfId="0" applyFont="1" applyFill="1" applyBorder="1" applyAlignment="1">
      <alignment horizontal="center" vertical="center"/>
    </xf>
    <xf numFmtId="0" fontId="2" fillId="53" borderId="20" xfId="0" applyFont="1" applyFill="1" applyBorder="1" applyAlignment="1">
      <alignment horizontal="center" vertical="center"/>
    </xf>
    <xf numFmtId="0" fontId="114" fillId="62" borderId="0" xfId="0" applyFont="1" applyFill="1" applyAlignment="1">
      <alignment vertical="center"/>
    </xf>
    <xf numFmtId="0" fontId="0" fillId="62" borderId="0" xfId="0" applyFill="1" applyBorder="1" applyAlignment="1">
      <alignment horizontal="center" vertical="center"/>
    </xf>
    <xf numFmtId="14" fontId="2" fillId="62" borderId="20" xfId="0" applyNumberFormat="1" applyFont="1" applyFill="1" applyBorder="1" applyAlignment="1">
      <alignment horizontal="center" vertical="center" wrapText="1"/>
    </xf>
    <xf numFmtId="14" fontId="2" fillId="62" borderId="22" xfId="0" applyNumberFormat="1" applyFont="1" applyFill="1" applyBorder="1" applyAlignment="1">
      <alignment horizontal="center" vertical="center" wrapText="1"/>
    </xf>
    <xf numFmtId="0" fontId="2" fillId="62" borderId="20" xfId="0" applyFont="1" applyFill="1" applyBorder="1" applyAlignment="1">
      <alignment horizontal="center" vertical="center" wrapText="1"/>
    </xf>
    <xf numFmtId="49" fontId="30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0" fillId="62" borderId="36" xfId="0" applyFill="1" applyBorder="1" applyAlignment="1" applyProtection="1">
      <alignment horizontal="left"/>
      <protection locked="0"/>
    </xf>
    <xf numFmtId="0" fontId="2" fillId="62" borderId="19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43" xfId="0" applyBorder="1" applyAlignment="1">
      <alignment/>
    </xf>
    <xf numFmtId="0" fontId="0" fillId="62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 wrapText="1"/>
    </xf>
    <xf numFmtId="0" fontId="10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 wrapText="1"/>
    </xf>
    <xf numFmtId="0" fontId="114" fillId="0" borderId="0" xfId="0" applyFont="1" applyFill="1" applyAlignment="1">
      <alignment vertical="center"/>
    </xf>
    <xf numFmtId="0" fontId="29" fillId="0" borderId="35" xfId="0" applyFont="1" applyBorder="1" applyAlignment="1">
      <alignment horizontal="left" vertical="center" wrapText="1"/>
    </xf>
    <xf numFmtId="0" fontId="29" fillId="0" borderId="36" xfId="0" applyFont="1" applyBorder="1" applyAlignment="1">
      <alignment horizontal="left" vertical="center" wrapText="1"/>
    </xf>
    <xf numFmtId="0" fontId="29" fillId="0" borderId="43" xfId="0" applyFont="1" applyBorder="1" applyAlignment="1">
      <alignment horizontal="left" vertical="center" wrapText="1"/>
    </xf>
    <xf numFmtId="0" fontId="29" fillId="58" borderId="35" xfId="0" applyFont="1" applyFill="1" applyBorder="1" applyAlignment="1" applyProtection="1">
      <alignment horizontal="left"/>
      <protection/>
    </xf>
    <xf numFmtId="0" fontId="29" fillId="58" borderId="36" xfId="0" applyFont="1" applyFill="1" applyBorder="1" applyAlignment="1" applyProtection="1">
      <alignment horizontal="left"/>
      <protection/>
    </xf>
    <xf numFmtId="0" fontId="29" fillId="71" borderId="20" xfId="0" applyFont="1" applyFill="1" applyBorder="1" applyAlignment="1" applyProtection="1">
      <alignment horizontal="center" vertical="center"/>
      <protection/>
    </xf>
    <xf numFmtId="0" fontId="29" fillId="58" borderId="43" xfId="0" applyFont="1" applyFill="1" applyBorder="1" applyAlignment="1" applyProtection="1">
      <alignment horizontal="left"/>
      <protection/>
    </xf>
    <xf numFmtId="0" fontId="29" fillId="58" borderId="35" xfId="0" applyFont="1" applyFill="1" applyBorder="1" applyAlignment="1">
      <alignment horizontal="right" vertical="center" wrapText="1"/>
    </xf>
    <xf numFmtId="0" fontId="29" fillId="58" borderId="36" xfId="0" applyFont="1" applyFill="1" applyBorder="1" applyAlignment="1">
      <alignment horizontal="right" vertical="center" wrapText="1"/>
    </xf>
    <xf numFmtId="0" fontId="29" fillId="58" borderId="43" xfId="0" applyFont="1" applyFill="1" applyBorder="1" applyAlignment="1">
      <alignment horizontal="right" vertical="center" wrapText="1"/>
    </xf>
    <xf numFmtId="0" fontId="33" fillId="0" borderId="35" xfId="0" applyFont="1" applyFill="1" applyBorder="1" applyAlignment="1" applyProtection="1">
      <alignment horizontal="center" vertical="center" wrapText="1"/>
      <protection locked="0"/>
    </xf>
    <xf numFmtId="0" fontId="33" fillId="0" borderId="36" xfId="0" applyFont="1" applyFill="1" applyBorder="1" applyAlignment="1" applyProtection="1">
      <alignment horizontal="center" vertical="center" wrapText="1"/>
      <protection locked="0"/>
    </xf>
    <xf numFmtId="0" fontId="33" fillId="0" borderId="43" xfId="0" applyFont="1" applyFill="1" applyBorder="1" applyAlignment="1" applyProtection="1">
      <alignment horizontal="center" vertical="center" wrapText="1"/>
      <protection locked="0"/>
    </xf>
    <xf numFmtId="49" fontId="29" fillId="58" borderId="35" xfId="0" applyNumberFormat="1" applyFont="1" applyFill="1" applyBorder="1" applyAlignment="1" applyProtection="1">
      <alignment horizontal="right"/>
      <protection/>
    </xf>
    <xf numFmtId="49" fontId="29" fillId="58" borderId="36" xfId="0" applyNumberFormat="1" applyFont="1" applyFill="1" applyBorder="1" applyAlignment="1" applyProtection="1">
      <alignment horizontal="right"/>
      <protection/>
    </xf>
    <xf numFmtId="49" fontId="29" fillId="58" borderId="43" xfId="0" applyNumberFormat="1" applyFont="1" applyFill="1" applyBorder="1" applyAlignment="1" applyProtection="1">
      <alignment horizontal="right"/>
      <protection/>
    </xf>
    <xf numFmtId="49" fontId="29" fillId="58" borderId="35" xfId="0" applyNumberFormat="1" applyFont="1" applyFill="1" applyBorder="1" applyAlignment="1" applyProtection="1">
      <alignment horizontal="left"/>
      <protection/>
    </xf>
    <xf numFmtId="49" fontId="29" fillId="58" borderId="36" xfId="0" applyNumberFormat="1" applyFont="1" applyFill="1" applyBorder="1" applyAlignment="1" applyProtection="1">
      <alignment horizontal="left"/>
      <protection/>
    </xf>
    <xf numFmtId="49" fontId="29" fillId="58" borderId="43" xfId="0" applyNumberFormat="1" applyFont="1" applyFill="1" applyBorder="1" applyAlignment="1" applyProtection="1">
      <alignment horizontal="left"/>
      <protection/>
    </xf>
    <xf numFmtId="49" fontId="31" fillId="59" borderId="20" xfId="0" applyNumberFormat="1" applyFont="1" applyFill="1" applyBorder="1" applyAlignment="1" applyProtection="1">
      <alignment horizontal="center" wrapText="1"/>
      <protection locked="0"/>
    </xf>
    <xf numFmtId="0" fontId="31" fillId="0" borderId="20" xfId="0" applyFont="1" applyFill="1" applyBorder="1" applyAlignment="1">
      <alignment horizontal="center" wrapText="1"/>
    </xf>
    <xf numFmtId="0" fontId="33" fillId="0" borderId="35" xfId="0" applyFont="1" applyFill="1" applyBorder="1" applyAlignment="1" applyProtection="1">
      <alignment horizontal="center" vertical="center"/>
      <protection locked="0"/>
    </xf>
    <xf numFmtId="0" fontId="33" fillId="0" borderId="36" xfId="0" applyFont="1" applyFill="1" applyBorder="1" applyAlignment="1" applyProtection="1">
      <alignment horizontal="center" vertical="center"/>
      <protection locked="0"/>
    </xf>
    <xf numFmtId="0" fontId="33" fillId="0" borderId="43" xfId="0" applyFont="1" applyFill="1" applyBorder="1" applyAlignment="1" applyProtection="1">
      <alignment horizontal="center" vertical="center"/>
      <protection locked="0"/>
    </xf>
    <xf numFmtId="0" fontId="29" fillId="58" borderId="35" xfId="0" applyFont="1" applyFill="1" applyBorder="1" applyAlignment="1" applyProtection="1">
      <alignment horizontal="right" vertical="center"/>
      <protection/>
    </xf>
    <xf numFmtId="0" fontId="29" fillId="58" borderId="36" xfId="0" applyFont="1" applyFill="1" applyBorder="1" applyAlignment="1" applyProtection="1">
      <alignment horizontal="right" vertical="center"/>
      <protection/>
    </xf>
    <xf numFmtId="0" fontId="29" fillId="58" borderId="43" xfId="0" applyFont="1" applyFill="1" applyBorder="1" applyAlignment="1" applyProtection="1">
      <alignment horizontal="right" vertical="center"/>
      <protection/>
    </xf>
    <xf numFmtId="0" fontId="4" fillId="57" borderId="60" xfId="0" applyFont="1" applyFill="1" applyBorder="1" applyAlignment="1" applyProtection="1">
      <alignment horizontal="center"/>
      <protection/>
    </xf>
    <xf numFmtId="0" fontId="4" fillId="57" borderId="38" xfId="0" applyFont="1" applyFill="1" applyBorder="1" applyAlignment="1" applyProtection="1">
      <alignment horizontal="center"/>
      <protection/>
    </xf>
    <xf numFmtId="0" fontId="4" fillId="57" borderId="40" xfId="0" applyFont="1" applyFill="1" applyBorder="1" applyAlignment="1" applyProtection="1">
      <alignment horizontal="center"/>
      <protection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29" fillId="57" borderId="41" xfId="0" applyFont="1" applyFill="1" applyBorder="1" applyAlignment="1" applyProtection="1">
      <alignment horizontal="center" vertical="center" wrapText="1"/>
      <protection/>
    </xf>
    <xf numFmtId="0" fontId="29" fillId="57" borderId="42" xfId="0" applyFont="1" applyFill="1" applyBorder="1" applyAlignment="1" applyProtection="1">
      <alignment horizontal="center" vertical="center" wrapText="1"/>
      <protection/>
    </xf>
    <xf numFmtId="0" fontId="29" fillId="57" borderId="59" xfId="0" applyFont="1" applyFill="1" applyBorder="1" applyAlignment="1" applyProtection="1">
      <alignment horizontal="center" vertical="center" wrapText="1"/>
      <protection/>
    </xf>
    <xf numFmtId="49" fontId="29" fillId="59" borderId="20" xfId="0" applyNumberFormat="1" applyFont="1" applyFill="1" applyBorder="1" applyAlignment="1" applyProtection="1">
      <alignment horizontal="center" vertical="center" wrapText="1"/>
      <protection locked="0"/>
    </xf>
    <xf numFmtId="170" fontId="29" fillId="0" borderId="35" xfId="0" applyNumberFormat="1" applyFont="1" applyFill="1" applyBorder="1" applyAlignment="1" applyProtection="1">
      <alignment horizontal="center" wrapText="1"/>
      <protection/>
    </xf>
    <xf numFmtId="0" fontId="29" fillId="0" borderId="36" xfId="0" applyFont="1" applyFill="1" applyBorder="1" applyAlignment="1" applyProtection="1">
      <alignment/>
      <protection/>
    </xf>
    <xf numFmtId="0" fontId="29" fillId="0" borderId="43" xfId="0" applyFont="1" applyFill="1" applyBorder="1" applyAlignment="1" applyProtection="1">
      <alignment/>
      <protection/>
    </xf>
    <xf numFmtId="0" fontId="29" fillId="58" borderId="35" xfId="0" applyFont="1" applyFill="1" applyBorder="1" applyAlignment="1">
      <alignment horizontal="left"/>
    </xf>
    <xf numFmtId="0" fontId="29" fillId="58" borderId="36" xfId="0" applyFont="1" applyFill="1" applyBorder="1" applyAlignment="1">
      <alignment horizontal="left"/>
    </xf>
    <xf numFmtId="0" fontId="29" fillId="58" borderId="43" xfId="0" applyFont="1" applyFill="1" applyBorder="1" applyAlignment="1">
      <alignment horizontal="left"/>
    </xf>
    <xf numFmtId="0" fontId="29" fillId="58" borderId="35" xfId="0" applyFont="1" applyFill="1" applyBorder="1" applyAlignment="1">
      <alignment horizontal="right"/>
    </xf>
    <xf numFmtId="0" fontId="29" fillId="58" borderId="36" xfId="0" applyFont="1" applyFill="1" applyBorder="1" applyAlignment="1">
      <alignment horizontal="right"/>
    </xf>
    <xf numFmtId="0" fontId="29" fillId="58" borderId="43" xfId="0" applyFont="1" applyFill="1" applyBorder="1" applyAlignment="1">
      <alignment horizontal="right"/>
    </xf>
    <xf numFmtId="0" fontId="126" fillId="0" borderId="36" xfId="0" applyFont="1" applyBorder="1" applyAlignment="1">
      <alignment/>
    </xf>
    <xf numFmtId="0" fontId="126" fillId="0" borderId="43" xfId="0" applyFont="1" applyBorder="1" applyAlignment="1">
      <alignment/>
    </xf>
    <xf numFmtId="0" fontId="127" fillId="0" borderId="36" xfId="0" applyFont="1" applyBorder="1" applyAlignment="1">
      <alignment horizontal="center"/>
    </xf>
    <xf numFmtId="0" fontId="127" fillId="0" borderId="43" xfId="0" applyFont="1" applyBorder="1" applyAlignment="1">
      <alignment horizontal="center"/>
    </xf>
    <xf numFmtId="0" fontId="128" fillId="0" borderId="35" xfId="80" applyFont="1" applyFill="1" applyBorder="1" applyAlignment="1" applyProtection="1">
      <alignment horizontal="center" vertical="center" wrapText="1"/>
      <protection locked="0"/>
    </xf>
    <xf numFmtId="0" fontId="128" fillId="0" borderId="36" xfId="80" applyFont="1" applyFill="1" applyBorder="1" applyAlignment="1" applyProtection="1">
      <alignment horizontal="center" vertical="center" wrapText="1"/>
      <protection locked="0"/>
    </xf>
    <xf numFmtId="0" fontId="29" fillId="58" borderId="35" xfId="0" applyFont="1" applyFill="1" applyBorder="1" applyAlignment="1">
      <alignment horizontal="right" vertical="top" wrapText="1"/>
    </xf>
    <xf numFmtId="0" fontId="29" fillId="58" borderId="36" xfId="0" applyFont="1" applyFill="1" applyBorder="1" applyAlignment="1">
      <alignment horizontal="right" vertical="top" wrapText="1"/>
    </xf>
    <xf numFmtId="0" fontId="29" fillId="58" borderId="43" xfId="0" applyFont="1" applyFill="1" applyBorder="1" applyAlignment="1">
      <alignment horizontal="right" vertical="top" wrapText="1"/>
    </xf>
    <xf numFmtId="0" fontId="92" fillId="0" borderId="35" xfId="80" applyFill="1" applyBorder="1" applyAlignment="1" applyProtection="1">
      <alignment horizontal="center" vertical="center"/>
      <protection locked="0"/>
    </xf>
    <xf numFmtId="0" fontId="128" fillId="0" borderId="36" xfId="80" applyFont="1" applyFill="1" applyBorder="1" applyAlignment="1" applyProtection="1">
      <alignment horizontal="center" vertical="center"/>
      <protection locked="0"/>
    </xf>
    <xf numFmtId="0" fontId="92" fillId="0" borderId="35" xfId="80" applyFill="1" applyBorder="1" applyAlignment="1" applyProtection="1">
      <alignment horizontal="center" vertical="center" wrapText="1"/>
      <protection locked="0"/>
    </xf>
    <xf numFmtId="0" fontId="29" fillId="58" borderId="35" xfId="0" applyFont="1" applyFill="1" applyBorder="1" applyAlignment="1" applyProtection="1">
      <alignment horizontal="left" vertical="center"/>
      <protection/>
    </xf>
    <xf numFmtId="0" fontId="29" fillId="58" borderId="36" xfId="0" applyFont="1" applyFill="1" applyBorder="1" applyAlignment="1" applyProtection="1">
      <alignment horizontal="left" vertical="center"/>
      <protection/>
    </xf>
    <xf numFmtId="0" fontId="29" fillId="58" borderId="43" xfId="0" applyFont="1" applyFill="1" applyBorder="1" applyAlignment="1" applyProtection="1">
      <alignment horizontal="left" vertical="center"/>
      <protection/>
    </xf>
    <xf numFmtId="0" fontId="29" fillId="0" borderId="35" xfId="0" applyFont="1" applyBorder="1" applyAlignment="1">
      <alignment vertical="center" wrapText="1"/>
    </xf>
    <xf numFmtId="0" fontId="29" fillId="0" borderId="36" xfId="0" applyFont="1" applyBorder="1" applyAlignment="1">
      <alignment vertical="center" wrapText="1"/>
    </xf>
    <xf numFmtId="0" fontId="26" fillId="72" borderId="50" xfId="0" applyFont="1" applyFill="1" applyBorder="1" applyAlignment="1">
      <alignment horizontal="center" vertical="center" wrapText="1"/>
    </xf>
    <xf numFmtId="0" fontId="119" fillId="66" borderId="50" xfId="0" applyFont="1" applyFill="1" applyBorder="1" applyAlignment="1">
      <alignment horizontal="center" vertical="center" wrapText="1"/>
    </xf>
    <xf numFmtId="0" fontId="26" fillId="72" borderId="50" xfId="0" applyFont="1" applyFill="1" applyBorder="1" applyAlignment="1">
      <alignment horizontal="center" vertical="top" wrapText="1"/>
    </xf>
    <xf numFmtId="0" fontId="26" fillId="58" borderId="37" xfId="0" applyFont="1" applyFill="1" applyBorder="1" applyAlignment="1" applyProtection="1">
      <alignment horizontal="center" vertical="center"/>
      <protection/>
    </xf>
    <xf numFmtId="0" fontId="26" fillId="58" borderId="0" xfId="0" applyFont="1" applyFill="1" applyBorder="1" applyAlignment="1" applyProtection="1">
      <alignment horizontal="center" vertical="center"/>
      <protection/>
    </xf>
    <xf numFmtId="0" fontId="26" fillId="58" borderId="39" xfId="0" applyFont="1" applyFill="1" applyBorder="1" applyAlignment="1" applyProtection="1">
      <alignment horizontal="center" vertical="center"/>
      <protection/>
    </xf>
    <xf numFmtId="10" fontId="27" fillId="0" borderId="35" xfId="0" applyNumberFormat="1" applyFont="1" applyFill="1" applyBorder="1" applyAlignment="1" applyProtection="1">
      <alignment horizontal="right"/>
      <protection/>
    </xf>
    <xf numFmtId="10" fontId="27" fillId="0" borderId="43" xfId="0" applyNumberFormat="1" applyFont="1" applyFill="1" applyBorder="1" applyAlignment="1" applyProtection="1">
      <alignment horizontal="right"/>
      <protection/>
    </xf>
    <xf numFmtId="0" fontId="26" fillId="57" borderId="36" xfId="0" applyFont="1" applyFill="1" applyBorder="1" applyAlignment="1" applyProtection="1">
      <alignment horizontal="center" vertical="center"/>
      <protection/>
    </xf>
    <xf numFmtId="0" fontId="27" fillId="58" borderId="35" xfId="0" applyFont="1" applyFill="1" applyBorder="1" applyAlignment="1" applyProtection="1">
      <alignment horizontal="center" vertical="center"/>
      <protection/>
    </xf>
    <xf numFmtId="0" fontId="27" fillId="58" borderId="36" xfId="0" applyFont="1" applyFill="1" applyBorder="1" applyAlignment="1" applyProtection="1">
      <alignment horizontal="center" vertical="center"/>
      <protection/>
    </xf>
    <xf numFmtId="0" fontId="27" fillId="58" borderId="43" xfId="0" applyFont="1" applyFill="1" applyBorder="1" applyAlignment="1" applyProtection="1">
      <alignment horizontal="center" vertical="center"/>
      <protection/>
    </xf>
    <xf numFmtId="0" fontId="79" fillId="0" borderId="36" xfId="0" applyFont="1" applyBorder="1" applyAlignment="1">
      <alignment horizontal="center" vertical="center"/>
    </xf>
    <xf numFmtId="0" fontId="79" fillId="0" borderId="43" xfId="0" applyFont="1" applyBorder="1" applyAlignment="1">
      <alignment horizontal="center" vertical="center"/>
    </xf>
    <xf numFmtId="0" fontId="29" fillId="58" borderId="37" xfId="0" applyFont="1" applyFill="1" applyBorder="1" applyAlignment="1" applyProtection="1">
      <alignment horizontal="left" vertical="top"/>
      <protection/>
    </xf>
    <xf numFmtId="0" fontId="29" fillId="58" borderId="0" xfId="0" applyFont="1" applyFill="1" applyBorder="1" applyAlignment="1" applyProtection="1">
      <alignment horizontal="left" vertical="top"/>
      <protection/>
    </xf>
    <xf numFmtId="0" fontId="29" fillId="58" borderId="39" xfId="0" applyFont="1" applyFill="1" applyBorder="1" applyAlignment="1" applyProtection="1">
      <alignment horizontal="left" vertical="top"/>
      <protection/>
    </xf>
    <xf numFmtId="0" fontId="27" fillId="58" borderId="34" xfId="0" applyFont="1" applyFill="1" applyBorder="1" applyAlignment="1" applyProtection="1">
      <alignment horizontal="center"/>
      <protection/>
    </xf>
    <xf numFmtId="0" fontId="27" fillId="58" borderId="37" xfId="0" applyFont="1" applyFill="1" applyBorder="1" applyAlignment="1" applyProtection="1">
      <alignment horizontal="center"/>
      <protection/>
    </xf>
    <xf numFmtId="0" fontId="27" fillId="58" borderId="0" xfId="0" applyFont="1" applyFill="1" applyBorder="1" applyAlignment="1" applyProtection="1">
      <alignment horizontal="center"/>
      <protection/>
    </xf>
    <xf numFmtId="0" fontId="29" fillId="57" borderId="35" xfId="0" applyFont="1" applyFill="1" applyBorder="1" applyAlignment="1">
      <alignment horizontal="left" vertical="center" wrapText="1"/>
    </xf>
    <xf numFmtId="0" fontId="29" fillId="57" borderId="36" xfId="0" applyFont="1" applyFill="1" applyBorder="1" applyAlignment="1">
      <alignment horizontal="left" vertical="center" wrapText="1"/>
    </xf>
    <xf numFmtId="0" fontId="29" fillId="58" borderId="41" xfId="0" applyFont="1" applyFill="1" applyBorder="1" applyAlignment="1">
      <alignment horizontal="left" vertical="center" wrapText="1"/>
    </xf>
    <xf numFmtId="0" fontId="29" fillId="58" borderId="59" xfId="0" applyFont="1" applyFill="1" applyBorder="1" applyAlignment="1">
      <alignment horizontal="left" vertical="center" wrapText="1"/>
    </xf>
    <xf numFmtId="49" fontId="29" fillId="58" borderId="35" xfId="0" applyNumberFormat="1" applyFont="1" applyFill="1" applyBorder="1" applyAlignment="1" applyProtection="1">
      <alignment horizontal="left" vertical="center" wrapText="1"/>
      <protection/>
    </xf>
    <xf numFmtId="49" fontId="29" fillId="58" borderId="36" xfId="0" applyNumberFormat="1" applyFont="1" applyFill="1" applyBorder="1" applyAlignment="1" applyProtection="1">
      <alignment horizontal="left" vertical="center" wrapText="1"/>
      <protection/>
    </xf>
    <xf numFmtId="49" fontId="29" fillId="58" borderId="43" xfId="0" applyNumberFormat="1" applyFont="1" applyFill="1" applyBorder="1" applyAlignment="1" applyProtection="1">
      <alignment horizontal="left" vertical="center" wrapText="1"/>
      <protection/>
    </xf>
    <xf numFmtId="170" fontId="26" fillId="0" borderId="35" xfId="0" applyNumberFormat="1" applyFont="1" applyBorder="1" applyAlignment="1" applyProtection="1">
      <alignment horizontal="right"/>
      <protection locked="0"/>
    </xf>
    <xf numFmtId="170" fontId="26" fillId="0" borderId="36" xfId="0" applyNumberFormat="1" applyFont="1" applyBorder="1" applyAlignment="1" applyProtection="1">
      <alignment horizontal="right"/>
      <protection locked="0"/>
    </xf>
    <xf numFmtId="170" fontId="26" fillId="0" borderId="43" xfId="0" applyNumberFormat="1" applyFont="1" applyBorder="1" applyAlignment="1" applyProtection="1">
      <alignment horizontal="right"/>
      <protection locked="0"/>
    </xf>
    <xf numFmtId="10" fontId="80" fillId="0" borderId="35" xfId="0" applyNumberFormat="1" applyFont="1" applyFill="1" applyBorder="1" applyAlignment="1">
      <alignment horizontal="right"/>
    </xf>
    <xf numFmtId="10" fontId="80" fillId="0" borderId="43" xfId="0" applyNumberFormat="1" applyFont="1" applyFill="1" applyBorder="1" applyAlignment="1">
      <alignment horizontal="right"/>
    </xf>
    <xf numFmtId="10" fontId="27" fillId="58" borderId="37" xfId="0" applyNumberFormat="1" applyFont="1" applyFill="1" applyBorder="1" applyAlignment="1" applyProtection="1">
      <alignment horizontal="center"/>
      <protection/>
    </xf>
    <xf numFmtId="10" fontId="27" fillId="58" borderId="0" xfId="0" applyNumberFormat="1" applyFont="1" applyFill="1" applyBorder="1" applyAlignment="1" applyProtection="1">
      <alignment horizontal="center"/>
      <protection/>
    </xf>
    <xf numFmtId="10" fontId="27" fillId="58" borderId="39" xfId="0" applyNumberFormat="1" applyFont="1" applyFill="1" applyBorder="1" applyAlignment="1" applyProtection="1">
      <alignment horizontal="center"/>
      <protection/>
    </xf>
    <xf numFmtId="0" fontId="29" fillId="61" borderId="35" xfId="0" applyFont="1" applyFill="1" applyBorder="1" applyAlignment="1">
      <alignment horizontal="left" vertical="center" wrapText="1"/>
    </xf>
    <xf numFmtId="0" fontId="29" fillId="61" borderId="36" xfId="0" applyFont="1" applyFill="1" applyBorder="1" applyAlignment="1">
      <alignment horizontal="left" vertical="center" wrapText="1"/>
    </xf>
    <xf numFmtId="0" fontId="29" fillId="61" borderId="43" xfId="0" applyFont="1" applyFill="1" applyBorder="1" applyAlignment="1">
      <alignment horizontal="left" vertical="center" wrapText="1"/>
    </xf>
    <xf numFmtId="175" fontId="33" fillId="0" borderId="35" xfId="0" applyNumberFormat="1" applyFont="1" applyFill="1" applyBorder="1" applyAlignment="1">
      <alignment horizontal="right"/>
    </xf>
    <xf numFmtId="175" fontId="80" fillId="0" borderId="36" xfId="0" applyNumberFormat="1" applyFont="1" applyBorder="1" applyAlignment="1">
      <alignment horizontal="right"/>
    </xf>
    <xf numFmtId="175" fontId="80" fillId="0" borderId="43" xfId="0" applyNumberFormat="1" applyFont="1" applyBorder="1" applyAlignment="1">
      <alignment horizontal="right"/>
    </xf>
    <xf numFmtId="10" fontId="27" fillId="0" borderId="35" xfId="0" applyNumberFormat="1" applyFont="1" applyFill="1" applyBorder="1" applyAlignment="1">
      <alignment horizontal="right"/>
    </xf>
    <xf numFmtId="10" fontId="79" fillId="0" borderId="43" xfId="0" applyNumberFormat="1" applyFont="1" applyBorder="1" applyAlignment="1">
      <alignment horizontal="right"/>
    </xf>
    <xf numFmtId="0" fontId="26" fillId="58" borderId="20" xfId="0" applyFont="1" applyFill="1" applyBorder="1" applyAlignment="1" applyProtection="1">
      <alignment horizontal="left" vertical="center"/>
      <protection/>
    </xf>
    <xf numFmtId="175" fontId="27" fillId="0" borderId="35" xfId="0" applyNumberFormat="1" applyFont="1" applyFill="1" applyBorder="1" applyAlignment="1" applyProtection="1">
      <alignment horizontal="right"/>
      <protection locked="0"/>
    </xf>
    <xf numFmtId="175" fontId="79" fillId="0" borderId="36" xfId="0" applyNumberFormat="1" applyFont="1" applyFill="1" applyBorder="1" applyAlignment="1">
      <alignment horizontal="right"/>
    </xf>
    <xf numFmtId="175" fontId="79" fillId="0" borderId="43" xfId="0" applyNumberFormat="1" applyFont="1" applyFill="1" applyBorder="1" applyAlignment="1">
      <alignment horizontal="right"/>
    </xf>
    <xf numFmtId="0" fontId="4" fillId="58" borderId="37" xfId="0" applyFont="1" applyFill="1" applyBorder="1" applyAlignment="1" applyProtection="1">
      <alignment horizontal="center"/>
      <protection/>
    </xf>
    <xf numFmtId="0" fontId="4" fillId="58" borderId="41" xfId="0" applyFont="1" applyFill="1" applyBorder="1" applyAlignment="1" applyProtection="1">
      <alignment horizontal="center"/>
      <protection/>
    </xf>
    <xf numFmtId="0" fontId="29" fillId="58" borderId="35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29" fillId="58" borderId="43" xfId="0" applyFont="1" applyFill="1" applyBorder="1" applyAlignment="1">
      <alignment horizontal="left" vertical="center" wrapText="1"/>
    </xf>
    <xf numFmtId="0" fontId="29" fillId="73" borderId="35" xfId="0" applyFont="1" applyFill="1" applyBorder="1" applyAlignment="1">
      <alignment horizontal="left" vertical="center" wrapText="1"/>
    </xf>
    <xf numFmtId="0" fontId="29" fillId="73" borderId="43" xfId="0" applyFont="1" applyFill="1" applyBorder="1" applyAlignment="1">
      <alignment horizontal="left" vertical="center" wrapText="1"/>
    </xf>
    <xf numFmtId="0" fontId="30" fillId="57" borderId="60" xfId="0" applyFont="1" applyFill="1" applyBorder="1" applyAlignment="1" applyProtection="1">
      <alignment horizontal="center" vertical="center"/>
      <protection/>
    </xf>
    <xf numFmtId="0" fontId="30" fillId="57" borderId="38" xfId="0" applyFont="1" applyFill="1" applyBorder="1" applyAlignment="1" applyProtection="1">
      <alignment horizontal="center" vertical="center"/>
      <protection/>
    </xf>
    <xf numFmtId="0" fontId="4" fillId="58" borderId="34" xfId="0" applyFont="1" applyFill="1" applyBorder="1" applyAlignment="1" applyProtection="1">
      <alignment horizontal="center"/>
      <protection/>
    </xf>
    <xf numFmtId="0" fontId="4" fillId="58" borderId="24" xfId="0" applyFont="1" applyFill="1" applyBorder="1" applyAlignment="1" applyProtection="1">
      <alignment horizontal="center"/>
      <protection/>
    </xf>
    <xf numFmtId="0" fontId="30" fillId="58" borderId="35" xfId="0" applyFont="1" applyFill="1" applyBorder="1" applyAlignment="1" applyProtection="1">
      <alignment horizontal="center" vertical="center"/>
      <protection/>
    </xf>
    <xf numFmtId="0" fontId="30" fillId="58" borderId="36" xfId="0" applyFont="1" applyFill="1" applyBorder="1" applyAlignment="1" applyProtection="1">
      <alignment horizontal="center" vertical="center"/>
      <protection/>
    </xf>
    <xf numFmtId="0" fontId="30" fillId="58" borderId="43" xfId="0" applyFont="1" applyFill="1" applyBorder="1" applyAlignment="1" applyProtection="1">
      <alignment horizontal="center" vertical="center"/>
      <protection/>
    </xf>
    <xf numFmtId="0" fontId="30" fillId="0" borderId="35" xfId="0" applyFont="1" applyFill="1" applyBorder="1" applyAlignment="1" applyProtection="1">
      <alignment horizontal="center" vertical="center"/>
      <protection locked="0"/>
    </xf>
    <xf numFmtId="0" fontId="30" fillId="0" borderId="36" xfId="0" applyFont="1" applyFill="1" applyBorder="1" applyAlignment="1" applyProtection="1">
      <alignment horizontal="center" vertical="center"/>
      <protection locked="0"/>
    </xf>
    <xf numFmtId="0" fontId="30" fillId="0" borderId="43" xfId="0" applyFont="1" applyFill="1" applyBorder="1" applyAlignment="1" applyProtection="1">
      <alignment horizontal="center" vertical="center"/>
      <protection locked="0"/>
    </xf>
    <xf numFmtId="168" fontId="30" fillId="0" borderId="35" xfId="0" applyNumberFormat="1" applyFont="1" applyFill="1" applyBorder="1" applyAlignment="1" applyProtection="1">
      <alignment horizontal="center" vertical="center"/>
      <protection locked="0"/>
    </xf>
    <xf numFmtId="168" fontId="30" fillId="0" borderId="36" xfId="0" applyNumberFormat="1" applyFont="1" applyFill="1" applyBorder="1" applyAlignment="1" applyProtection="1">
      <alignment horizontal="center" vertical="center"/>
      <protection locked="0"/>
    </xf>
    <xf numFmtId="168" fontId="30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6" fillId="58" borderId="37" xfId="0" applyFont="1" applyFill="1" applyBorder="1" applyAlignment="1">
      <alignment horizontal="center" vertical="center" wrapText="1"/>
    </xf>
    <xf numFmtId="0" fontId="26" fillId="58" borderId="39" xfId="0" applyFont="1" applyFill="1" applyBorder="1" applyAlignment="1">
      <alignment horizontal="center" vertical="center" wrapText="1"/>
    </xf>
    <xf numFmtId="0" fontId="26" fillId="58" borderId="63" xfId="0" applyFont="1" applyFill="1" applyBorder="1" applyAlignment="1">
      <alignment horizontal="center" vertical="center" wrapText="1"/>
    </xf>
    <xf numFmtId="0" fontId="26" fillId="58" borderId="64" xfId="0" applyFont="1" applyFill="1" applyBorder="1" applyAlignment="1">
      <alignment horizontal="center" vertical="center" wrapText="1"/>
    </xf>
    <xf numFmtId="0" fontId="26" fillId="58" borderId="34" xfId="0" applyFont="1" applyFill="1" applyBorder="1" applyAlignment="1">
      <alignment horizontal="center" vertical="top" wrapText="1"/>
    </xf>
    <xf numFmtId="0" fontId="26" fillId="58" borderId="65" xfId="0" applyFont="1" applyFill="1" applyBorder="1" applyAlignment="1">
      <alignment horizontal="center" vertical="top" wrapText="1"/>
    </xf>
    <xf numFmtId="0" fontId="30" fillId="58" borderId="35" xfId="0" applyFont="1" applyFill="1" applyBorder="1" applyAlignment="1" applyProtection="1">
      <alignment horizontal="center" vertical="center" wrapText="1"/>
      <protection/>
    </xf>
    <xf numFmtId="0" fontId="129" fillId="0" borderId="36" xfId="0" applyFont="1" applyBorder="1" applyAlignment="1">
      <alignment horizontal="center" vertical="center"/>
    </xf>
    <xf numFmtId="0" fontId="129" fillId="0" borderId="43" xfId="0" applyFont="1" applyBorder="1" applyAlignment="1">
      <alignment horizontal="center" vertical="center"/>
    </xf>
    <xf numFmtId="0" fontId="26" fillId="58" borderId="41" xfId="0" applyFont="1" applyFill="1" applyBorder="1" applyAlignment="1">
      <alignment horizontal="center" vertical="top" wrapText="1"/>
    </xf>
    <xf numFmtId="0" fontId="26" fillId="58" borderId="42" xfId="0" applyFont="1" applyFill="1" applyBorder="1" applyAlignment="1">
      <alignment horizontal="center" vertical="top" wrapText="1"/>
    </xf>
    <xf numFmtId="0" fontId="26" fillId="58" borderId="59" xfId="0" applyFont="1" applyFill="1" applyBorder="1" applyAlignment="1">
      <alignment horizontal="center" vertical="top" wrapText="1"/>
    </xf>
    <xf numFmtId="0" fontId="29" fillId="57" borderId="35" xfId="0" applyFont="1" applyFill="1" applyBorder="1" applyAlignment="1">
      <alignment horizontal="center" vertical="center" wrapText="1"/>
    </xf>
    <xf numFmtId="0" fontId="29" fillId="57" borderId="36" xfId="0" applyFont="1" applyFill="1" applyBorder="1" applyAlignment="1">
      <alignment horizontal="center" vertical="center" wrapText="1"/>
    </xf>
    <xf numFmtId="0" fontId="29" fillId="57" borderId="43" xfId="0" applyFont="1" applyFill="1" applyBorder="1" applyAlignment="1">
      <alignment horizontal="center" vertical="center" wrapText="1"/>
    </xf>
    <xf numFmtId="0" fontId="4" fillId="65" borderId="20" xfId="0" applyFont="1" applyFill="1" applyBorder="1" applyAlignment="1" applyProtection="1">
      <alignment horizontal="center"/>
      <protection/>
    </xf>
    <xf numFmtId="0" fontId="4" fillId="65" borderId="24" xfId="0" applyFont="1" applyFill="1" applyBorder="1" applyAlignment="1" applyProtection="1">
      <alignment horizontal="center"/>
      <protection/>
    </xf>
    <xf numFmtId="0" fontId="30" fillId="62" borderId="35" xfId="0" applyFont="1" applyFill="1" applyBorder="1" applyAlignment="1" applyProtection="1">
      <alignment horizontal="center" vertical="center"/>
      <protection locked="0"/>
    </xf>
    <xf numFmtId="0" fontId="30" fillId="62" borderId="36" xfId="0" applyFont="1" applyFill="1" applyBorder="1" applyAlignment="1" applyProtection="1">
      <alignment horizontal="center" vertical="center"/>
      <protection locked="0"/>
    </xf>
    <xf numFmtId="0" fontId="30" fillId="62" borderId="43" xfId="0" applyFont="1" applyFill="1" applyBorder="1" applyAlignment="1" applyProtection="1">
      <alignment horizontal="center" vertical="center"/>
      <protection locked="0"/>
    </xf>
    <xf numFmtId="0" fontId="30" fillId="62" borderId="35" xfId="0" applyFont="1" applyFill="1" applyBorder="1" applyAlignment="1" applyProtection="1">
      <alignment horizontal="center" vertical="center" wrapText="1"/>
      <protection locked="0"/>
    </xf>
    <xf numFmtId="0" fontId="30" fillId="62" borderId="36" xfId="0" applyFont="1" applyFill="1" applyBorder="1" applyAlignment="1" applyProtection="1">
      <alignment horizontal="center" vertical="center" wrapText="1"/>
      <protection locked="0"/>
    </xf>
    <xf numFmtId="0" fontId="30" fillId="62" borderId="43" xfId="0" applyFont="1" applyFill="1" applyBorder="1" applyAlignment="1" applyProtection="1">
      <alignment horizontal="center" vertical="center" wrapText="1"/>
      <protection locked="0"/>
    </xf>
    <xf numFmtId="168" fontId="30" fillId="62" borderId="35" xfId="0" applyNumberFormat="1" applyFont="1" applyFill="1" applyBorder="1" applyAlignment="1" applyProtection="1">
      <alignment horizontal="center" vertical="center"/>
      <protection locked="0"/>
    </xf>
    <xf numFmtId="168" fontId="30" fillId="62" borderId="36" xfId="0" applyNumberFormat="1" applyFont="1" applyFill="1" applyBorder="1" applyAlignment="1" applyProtection="1">
      <alignment horizontal="center" vertical="center"/>
      <protection locked="0"/>
    </xf>
    <xf numFmtId="168" fontId="30" fillId="62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66" xfId="0" applyFill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114" fillId="54" borderId="70" xfId="0" applyFont="1" applyFill="1" applyBorder="1" applyAlignment="1" applyProtection="1">
      <alignment horizontal="center" vertical="center"/>
      <protection locked="0"/>
    </xf>
    <xf numFmtId="0" fontId="114" fillId="54" borderId="47" xfId="0" applyFont="1" applyFill="1" applyBorder="1" applyAlignment="1" applyProtection="1">
      <alignment horizontal="center" vertical="center"/>
      <protection locked="0"/>
    </xf>
    <xf numFmtId="0" fontId="114" fillId="54" borderId="45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horizontal="center" vertical="center" wrapText="1"/>
    </xf>
    <xf numFmtId="0" fontId="114" fillId="67" borderId="71" xfId="0" applyFont="1" applyFill="1" applyBorder="1" applyAlignment="1" applyProtection="1">
      <alignment horizontal="center" vertical="center" wrapText="1"/>
      <protection locked="0"/>
    </xf>
    <xf numFmtId="0" fontId="114" fillId="67" borderId="48" xfId="0" applyFont="1" applyFill="1" applyBorder="1" applyAlignment="1" applyProtection="1">
      <alignment horizontal="center" vertical="center" wrapText="1"/>
      <protection locked="0"/>
    </xf>
    <xf numFmtId="0" fontId="114" fillId="67" borderId="72" xfId="0" applyFont="1" applyFill="1" applyBorder="1" applyAlignment="1" applyProtection="1">
      <alignment horizontal="center" vertical="center" wrapText="1"/>
      <protection locked="0"/>
    </xf>
    <xf numFmtId="0" fontId="2" fillId="0" borderId="7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56" borderId="73" xfId="0" applyFont="1" applyFill="1" applyBorder="1" applyAlignment="1">
      <alignment horizontal="center" vertical="center" wrapText="1"/>
    </xf>
    <xf numFmtId="0" fontId="2" fillId="56" borderId="34" xfId="0" applyFont="1" applyFill="1" applyBorder="1" applyAlignment="1">
      <alignment horizontal="center" vertical="center" wrapText="1"/>
    </xf>
    <xf numFmtId="0" fontId="2" fillId="56" borderId="65" xfId="0" applyFont="1" applyFill="1" applyBorder="1" applyAlignment="1">
      <alignment horizontal="center" vertical="center" wrapText="1"/>
    </xf>
    <xf numFmtId="0" fontId="0" fillId="62" borderId="35" xfId="0" applyFill="1" applyBorder="1" applyAlignment="1" applyProtection="1">
      <alignment horizontal="center" vertical="center" wrapText="1"/>
      <protection locked="0"/>
    </xf>
    <xf numFmtId="0" fontId="0" fillId="62" borderId="36" xfId="0" applyFill="1" applyBorder="1" applyAlignment="1" applyProtection="1">
      <alignment horizontal="center" vertical="center" wrapText="1"/>
      <protection locked="0"/>
    </xf>
    <xf numFmtId="0" fontId="0" fillId="62" borderId="43" xfId="0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2" fillId="62" borderId="73" xfId="0" applyFont="1" applyFill="1" applyBorder="1" applyAlignment="1">
      <alignment horizontal="center" vertical="center"/>
    </xf>
    <xf numFmtId="0" fontId="2" fillId="62" borderId="34" xfId="0" applyFont="1" applyFill="1" applyBorder="1" applyAlignment="1">
      <alignment horizontal="center" vertical="center"/>
    </xf>
    <xf numFmtId="0" fontId="2" fillId="62" borderId="65" xfId="0" applyFont="1" applyFill="1" applyBorder="1" applyAlignment="1">
      <alignment horizontal="center" vertical="center"/>
    </xf>
    <xf numFmtId="0" fontId="0" fillId="69" borderId="73" xfId="0" applyFill="1" applyBorder="1" applyAlignment="1">
      <alignment horizontal="center" vertical="center" wrapText="1"/>
    </xf>
    <xf numFmtId="0" fontId="0" fillId="69" borderId="34" xfId="0" applyFill="1" applyBorder="1" applyAlignment="1">
      <alignment horizontal="center" vertical="center" wrapText="1"/>
    </xf>
    <xf numFmtId="0" fontId="0" fillId="69" borderId="65" xfId="0" applyFill="1" applyBorder="1" applyAlignment="1">
      <alignment horizontal="center" vertical="center" wrapText="1"/>
    </xf>
    <xf numFmtId="0" fontId="0" fillId="62" borderId="35" xfId="0" applyFill="1" applyBorder="1" applyAlignment="1">
      <alignment horizontal="left" vertical="center" wrapText="1"/>
    </xf>
    <xf numFmtId="0" fontId="0" fillId="62" borderId="36" xfId="0" applyFill="1" applyBorder="1" applyAlignment="1">
      <alignment horizontal="left" vertical="center" wrapText="1"/>
    </xf>
    <xf numFmtId="0" fontId="2" fillId="62" borderId="20" xfId="0" applyFont="1" applyFill="1" applyBorder="1" applyAlignment="1">
      <alignment horizontal="center" vertical="center"/>
    </xf>
    <xf numFmtId="1" fontId="2" fillId="62" borderId="35" xfId="0" applyNumberFormat="1" applyFont="1" applyFill="1" applyBorder="1" applyAlignment="1">
      <alignment horizontal="center" vertical="center"/>
    </xf>
    <xf numFmtId="1" fontId="2" fillId="62" borderId="74" xfId="0" applyNumberFormat="1" applyFont="1" applyFill="1" applyBorder="1" applyAlignment="1">
      <alignment horizontal="center" vertical="center"/>
    </xf>
    <xf numFmtId="0" fontId="0" fillId="62" borderId="20" xfId="0" applyFill="1" applyBorder="1" applyAlignment="1" applyProtection="1">
      <alignment horizontal="center" vertical="center" wrapText="1"/>
      <protection locked="0"/>
    </xf>
    <xf numFmtId="0" fontId="0" fillId="62" borderId="20" xfId="0" applyFill="1" applyBorder="1" applyAlignment="1">
      <alignment horizontal="center" vertical="center" wrapText="1"/>
    </xf>
    <xf numFmtId="0" fontId="0" fillId="39" borderId="20" xfId="0" applyFill="1" applyBorder="1" applyAlignment="1" applyProtection="1">
      <alignment horizontal="center" vertical="center" wrapText="1"/>
      <protection locked="0"/>
    </xf>
    <xf numFmtId="0" fontId="0" fillId="39" borderId="20" xfId="0" applyFill="1" applyBorder="1" applyAlignment="1">
      <alignment horizontal="center" vertical="center" wrapText="1"/>
    </xf>
    <xf numFmtId="0" fontId="0" fillId="62" borderId="35" xfId="0" applyFill="1" applyBorder="1" applyAlignment="1" applyProtection="1">
      <alignment horizontal="left"/>
      <protection locked="0"/>
    </xf>
    <xf numFmtId="0" fontId="0" fillId="62" borderId="36" xfId="0" applyFill="1" applyBorder="1" applyAlignment="1" applyProtection="1">
      <alignment horizontal="left"/>
      <protection locked="0"/>
    </xf>
    <xf numFmtId="0" fontId="0" fillId="62" borderId="35" xfId="0" applyFill="1" applyBorder="1" applyAlignment="1" applyProtection="1">
      <alignment horizontal="center" vertical="center"/>
      <protection locked="0"/>
    </xf>
    <xf numFmtId="0" fontId="0" fillId="62" borderId="36" xfId="0" applyFill="1" applyBorder="1" applyAlignment="1" applyProtection="1">
      <alignment horizontal="center" vertical="center"/>
      <protection locked="0"/>
    </xf>
    <xf numFmtId="0" fontId="0" fillId="62" borderId="43" xfId="0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left"/>
    </xf>
    <xf numFmtId="168" fontId="2" fillId="56" borderId="34" xfId="0" applyNumberFormat="1" applyFont="1" applyFill="1" applyBorder="1" applyAlignment="1">
      <alignment horizontal="center" vertical="center"/>
    </xf>
    <xf numFmtId="168" fontId="2" fillId="56" borderId="65" xfId="0" applyNumberFormat="1" applyFont="1" applyFill="1" applyBorder="1" applyAlignment="1">
      <alignment horizontal="center" vertical="center"/>
    </xf>
    <xf numFmtId="0" fontId="0" fillId="62" borderId="37" xfId="0" applyFill="1" applyBorder="1" applyAlignment="1">
      <alignment horizontal="left" vertical="center" wrapText="1"/>
    </xf>
    <xf numFmtId="0" fontId="0" fillId="62" borderId="0" xfId="0" applyFill="1" applyBorder="1" applyAlignment="1">
      <alignment horizontal="left" vertical="center"/>
    </xf>
    <xf numFmtId="0" fontId="2" fillId="69" borderId="35" xfId="0" applyFont="1" applyFill="1" applyBorder="1" applyAlignment="1">
      <alignment horizontal="center" vertical="center" wrapText="1"/>
    </xf>
    <xf numFmtId="0" fontId="2" fillId="69" borderId="43" xfId="0" applyFont="1" applyFill="1" applyBorder="1" applyAlignment="1">
      <alignment horizontal="center" vertical="center" wrapText="1"/>
    </xf>
    <xf numFmtId="0" fontId="117" fillId="54" borderId="70" xfId="0" applyFont="1" applyFill="1" applyBorder="1" applyAlignment="1">
      <alignment horizontal="left" vertical="center" wrapText="1"/>
    </xf>
    <xf numFmtId="0" fontId="117" fillId="54" borderId="47" xfId="0" applyFont="1" applyFill="1" applyBorder="1" applyAlignment="1">
      <alignment horizontal="left" vertical="center" wrapText="1"/>
    </xf>
    <xf numFmtId="0" fontId="117" fillId="54" borderId="45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6" xfId="0" applyBorder="1" applyAlignment="1" applyProtection="1">
      <alignment horizontal="center" vertical="center" wrapText="1"/>
      <protection locked="0"/>
    </xf>
    <xf numFmtId="0" fontId="114" fillId="54" borderId="71" xfId="0" applyFont="1" applyFill="1" applyBorder="1" applyAlignment="1" applyProtection="1">
      <alignment horizontal="center" vertical="center" wrapText="1"/>
      <protection locked="0"/>
    </xf>
    <xf numFmtId="0" fontId="114" fillId="54" borderId="48" xfId="0" applyFont="1" applyFill="1" applyBorder="1" applyAlignment="1" applyProtection="1">
      <alignment horizontal="center" vertical="center" wrapText="1"/>
      <protection locked="0"/>
    </xf>
    <xf numFmtId="0" fontId="114" fillId="54" borderId="72" xfId="0" applyFont="1" applyFill="1" applyBorder="1" applyAlignment="1" applyProtection="1">
      <alignment horizontal="center" vertical="center" wrapText="1"/>
      <protection locked="0"/>
    </xf>
    <xf numFmtId="0" fontId="0" fillId="0" borderId="71" xfId="0" applyFont="1" applyBorder="1" applyAlignment="1">
      <alignment vertical="center" wrapText="1"/>
    </xf>
    <xf numFmtId="0" fontId="114" fillId="0" borderId="48" xfId="0" applyFont="1" applyBorder="1" applyAlignment="1">
      <alignment vertical="center" wrapText="1"/>
    </xf>
    <xf numFmtId="0" fontId="114" fillId="0" borderId="72" xfId="0" applyFont="1" applyBorder="1" applyAlignment="1">
      <alignment vertical="center" wrapText="1"/>
    </xf>
    <xf numFmtId="0" fontId="114" fillId="0" borderId="66" xfId="0" applyFont="1" applyBorder="1" applyAlignment="1">
      <alignment vertical="center" wrapText="1"/>
    </xf>
    <xf numFmtId="0" fontId="114" fillId="0" borderId="0" xfId="0" applyFont="1" applyAlignment="1">
      <alignment vertical="center" wrapText="1"/>
    </xf>
    <xf numFmtId="0" fontId="114" fillId="0" borderId="56" xfId="0" applyFont="1" applyBorder="1" applyAlignment="1">
      <alignment vertical="center" wrapText="1"/>
    </xf>
    <xf numFmtId="0" fontId="114" fillId="0" borderId="75" xfId="0" applyFont="1" applyBorder="1" applyAlignment="1">
      <alignment vertical="center" wrapText="1"/>
    </xf>
    <xf numFmtId="0" fontId="114" fillId="0" borderId="49" xfId="0" applyFont="1" applyBorder="1" applyAlignment="1">
      <alignment vertical="center" wrapText="1"/>
    </xf>
    <xf numFmtId="0" fontId="114" fillId="0" borderId="76" xfId="0" applyFont="1" applyBorder="1" applyAlignment="1">
      <alignment vertical="center" wrapText="1"/>
    </xf>
    <xf numFmtId="0" fontId="118" fillId="0" borderId="0" xfId="0" applyFont="1" applyAlignment="1" applyProtection="1">
      <alignment horizontal="left" vertical="center"/>
      <protection locked="0"/>
    </xf>
    <xf numFmtId="168" fontId="0" fillId="69" borderId="73" xfId="0" applyNumberFormat="1" applyFill="1" applyBorder="1" applyAlignment="1">
      <alignment horizontal="center" vertical="center" wrapText="1"/>
    </xf>
    <xf numFmtId="168" fontId="0" fillId="69" borderId="34" xfId="0" applyNumberFormat="1" applyFill="1" applyBorder="1" applyAlignment="1">
      <alignment horizontal="center" vertical="center" wrapText="1"/>
    </xf>
    <xf numFmtId="168" fontId="0" fillId="69" borderId="65" xfId="0" applyNumberFormat="1" applyFill="1" applyBorder="1" applyAlignment="1">
      <alignment horizontal="center" vertical="center" wrapText="1"/>
    </xf>
    <xf numFmtId="168" fontId="2" fillId="74" borderId="73" xfId="0" applyNumberFormat="1" applyFont="1" applyFill="1" applyBorder="1" applyAlignment="1">
      <alignment horizontal="center" vertical="center"/>
    </xf>
    <xf numFmtId="168" fontId="2" fillId="74" borderId="34" xfId="0" applyNumberFormat="1" applyFont="1" applyFill="1" applyBorder="1" applyAlignment="1">
      <alignment horizontal="center" vertical="center"/>
    </xf>
    <xf numFmtId="168" fontId="2" fillId="74" borderId="65" xfId="0" applyNumberFormat="1" applyFont="1" applyFill="1" applyBorder="1" applyAlignment="1">
      <alignment horizontal="center" vertical="center"/>
    </xf>
    <xf numFmtId="0" fontId="0" fillId="62" borderId="36" xfId="0" applyFill="1" applyBorder="1" applyAlignment="1">
      <alignment horizontal="center" vertical="center" wrapText="1"/>
    </xf>
    <xf numFmtId="0" fontId="0" fillId="62" borderId="43" xfId="0" applyFill="1" applyBorder="1" applyAlignment="1">
      <alignment horizontal="center" vertical="center" wrapText="1"/>
    </xf>
    <xf numFmtId="0" fontId="0" fillId="62" borderId="36" xfId="0" applyFill="1" applyBorder="1" applyAlignment="1">
      <alignment horizontal="center" vertical="center"/>
    </xf>
    <xf numFmtId="0" fontId="0" fillId="62" borderId="43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6" fillId="0" borderId="49" xfId="0" applyFont="1" applyBorder="1" applyAlignment="1">
      <alignment horizontal="center"/>
    </xf>
    <xf numFmtId="0" fontId="0" fillId="62" borderId="35" xfId="0" applyFill="1" applyBorder="1" applyAlignment="1" applyProtection="1">
      <alignment horizontal="left" vertical="center" wrapText="1"/>
      <protection locked="0"/>
    </xf>
    <xf numFmtId="0" fontId="0" fillId="62" borderId="36" xfId="0" applyFill="1" applyBorder="1" applyAlignment="1" applyProtection="1">
      <alignment horizontal="left" vertical="center"/>
      <protection locked="0"/>
    </xf>
    <xf numFmtId="0" fontId="114" fillId="54" borderId="60" xfId="0" applyFont="1" applyFill="1" applyBorder="1" applyAlignment="1" applyProtection="1">
      <alignment horizontal="center" vertical="center"/>
      <protection locked="0"/>
    </xf>
    <xf numFmtId="0" fontId="114" fillId="54" borderId="40" xfId="0" applyFont="1" applyFill="1" applyBorder="1" applyAlignment="1" applyProtection="1">
      <alignment horizontal="center" vertical="center"/>
      <protection locked="0"/>
    </xf>
    <xf numFmtId="0" fontId="114" fillId="54" borderId="38" xfId="0" applyFont="1" applyFill="1" applyBorder="1" applyAlignment="1" applyProtection="1">
      <alignment horizontal="center" vertical="center"/>
      <protection locked="0"/>
    </xf>
    <xf numFmtId="0" fontId="0" fillId="62" borderId="20" xfId="0" applyFill="1" applyBorder="1" applyAlignment="1" applyProtection="1">
      <alignment horizontal="left" vertical="center" wrapText="1"/>
      <protection locked="0"/>
    </xf>
    <xf numFmtId="0" fontId="0" fillId="62" borderId="20" xfId="0" applyFill="1" applyBorder="1" applyAlignment="1">
      <alignment horizontal="left" vertical="center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62" borderId="41" xfId="0" applyFill="1" applyBorder="1" applyAlignment="1" applyProtection="1">
      <alignment vertical="center"/>
      <protection locked="0"/>
    </xf>
    <xf numFmtId="0" fontId="0" fillId="62" borderId="42" xfId="0" applyFill="1" applyBorder="1" applyAlignment="1" applyProtection="1">
      <alignment vertical="center"/>
      <protection locked="0"/>
    </xf>
    <xf numFmtId="0" fontId="0" fillId="62" borderId="78" xfId="0" applyFill="1" applyBorder="1" applyAlignment="1" applyProtection="1">
      <alignment vertical="center"/>
      <protection locked="0"/>
    </xf>
    <xf numFmtId="1" fontId="2" fillId="62" borderId="35" xfId="0" applyNumberFormat="1" applyFont="1" applyFill="1" applyBorder="1" applyAlignment="1">
      <alignment horizontal="center" vertical="center" wrapText="1"/>
    </xf>
    <xf numFmtId="1" fontId="2" fillId="62" borderId="74" xfId="0" applyNumberFormat="1" applyFont="1" applyFill="1" applyBorder="1" applyAlignment="1">
      <alignment horizontal="center" vertical="center" wrapText="1"/>
    </xf>
    <xf numFmtId="1" fontId="2" fillId="62" borderId="24" xfId="0" applyNumberFormat="1" applyFont="1" applyFill="1" applyBorder="1" applyAlignment="1">
      <alignment horizontal="center" vertical="center" wrapText="1"/>
    </xf>
    <xf numFmtId="1" fontId="2" fillId="62" borderId="25" xfId="0" applyNumberFormat="1" applyFont="1" applyFill="1" applyBorder="1" applyAlignment="1">
      <alignment horizontal="center" vertical="center" wrapText="1"/>
    </xf>
    <xf numFmtId="1" fontId="2" fillId="62" borderId="20" xfId="0" applyNumberFormat="1" applyFont="1" applyFill="1" applyBorder="1" applyAlignment="1">
      <alignment horizontal="center" vertical="center" wrapText="1"/>
    </xf>
    <xf numFmtId="1" fontId="2" fillId="62" borderId="31" xfId="0" applyNumberFormat="1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62" borderId="24" xfId="0" applyFont="1" applyFill="1" applyBorder="1" applyAlignment="1">
      <alignment horizontal="center" vertical="center"/>
    </xf>
    <xf numFmtId="0" fontId="2" fillId="56" borderId="20" xfId="0" applyFont="1" applyFill="1" applyBorder="1" applyAlignment="1">
      <alignment horizontal="center" vertical="center" wrapText="1"/>
    </xf>
    <xf numFmtId="0" fontId="2" fillId="56" borderId="24" xfId="0" applyFont="1" applyFill="1" applyBorder="1" applyAlignment="1">
      <alignment horizontal="center" vertical="center" wrapText="1"/>
    </xf>
    <xf numFmtId="0" fontId="2" fillId="69" borderId="44" xfId="0" applyFont="1" applyFill="1" applyBorder="1" applyAlignment="1">
      <alignment horizontal="center" vertical="center" wrapText="1"/>
    </xf>
    <xf numFmtId="0" fontId="2" fillId="69" borderId="68" xfId="0" applyFont="1" applyFill="1" applyBorder="1" applyAlignment="1">
      <alignment horizontal="center" vertical="center" wrapText="1"/>
    </xf>
    <xf numFmtId="1" fontId="2" fillId="62" borderId="20" xfId="0" applyNumberFormat="1" applyFont="1" applyFill="1" applyBorder="1" applyAlignment="1">
      <alignment horizontal="center" vertical="center"/>
    </xf>
    <xf numFmtId="1" fontId="2" fillId="62" borderId="31" xfId="0" applyNumberFormat="1" applyFont="1" applyFill="1" applyBorder="1" applyAlignment="1">
      <alignment horizontal="center" vertical="center"/>
    </xf>
    <xf numFmtId="0" fontId="2" fillId="62" borderId="22" xfId="0" applyFont="1" applyFill="1" applyBorder="1" applyAlignment="1">
      <alignment horizontal="center" vertical="center"/>
    </xf>
    <xf numFmtId="1" fontId="2" fillId="62" borderId="22" xfId="0" applyNumberFormat="1" applyFont="1" applyFill="1" applyBorder="1" applyAlignment="1">
      <alignment horizontal="center" vertical="center" wrapText="1"/>
    </xf>
    <xf numFmtId="1" fontId="2" fillId="62" borderId="32" xfId="0" applyNumberFormat="1" applyFont="1" applyFill="1" applyBorder="1" applyAlignment="1">
      <alignment horizontal="center" vertical="center" wrapText="1"/>
    </xf>
    <xf numFmtId="0" fontId="41" fillId="69" borderId="35" xfId="0" applyFont="1" applyFill="1" applyBorder="1" applyAlignment="1">
      <alignment horizontal="center" vertical="center" wrapText="1"/>
    </xf>
    <xf numFmtId="0" fontId="41" fillId="69" borderId="43" xfId="0" applyFont="1" applyFill="1" applyBorder="1" applyAlignment="1">
      <alignment horizontal="center" vertical="center" wrapText="1"/>
    </xf>
    <xf numFmtId="1" fontId="41" fillId="62" borderId="35" xfId="0" applyNumberFormat="1" applyFont="1" applyFill="1" applyBorder="1" applyAlignment="1">
      <alignment horizontal="center" vertical="center" wrapText="1"/>
    </xf>
    <xf numFmtId="1" fontId="41" fillId="62" borderId="74" xfId="0" applyNumberFormat="1" applyFont="1" applyFill="1" applyBorder="1" applyAlignment="1">
      <alignment horizontal="center" vertical="center" wrapText="1"/>
    </xf>
    <xf numFmtId="0" fontId="3" fillId="56" borderId="79" xfId="0" applyFont="1" applyFill="1" applyBorder="1" applyAlignment="1">
      <alignment horizontal="center" vertical="center" wrapText="1"/>
    </xf>
    <xf numFmtId="0" fontId="3" fillId="56" borderId="80" xfId="0" applyFont="1" applyFill="1" applyBorder="1" applyAlignment="1">
      <alignment horizontal="center" vertical="center" wrapText="1"/>
    </xf>
    <xf numFmtId="0" fontId="3" fillId="56" borderId="37" xfId="0" applyFont="1" applyFill="1" applyBorder="1" applyAlignment="1">
      <alignment horizontal="center" vertical="center" wrapText="1"/>
    </xf>
    <xf numFmtId="0" fontId="3" fillId="56" borderId="39" xfId="0" applyFont="1" applyFill="1" applyBorder="1" applyAlignment="1">
      <alignment horizontal="center" vertical="center" wrapText="1"/>
    </xf>
    <xf numFmtId="0" fontId="3" fillId="56" borderId="63" xfId="0" applyFont="1" applyFill="1" applyBorder="1" applyAlignment="1">
      <alignment horizontal="center" vertical="center" wrapText="1"/>
    </xf>
    <xf numFmtId="0" fontId="3" fillId="56" borderId="64" xfId="0" applyFont="1" applyFill="1" applyBorder="1" applyAlignment="1">
      <alignment horizontal="center" vertical="center" wrapText="1"/>
    </xf>
    <xf numFmtId="0" fontId="114" fillId="74" borderId="79" xfId="0" applyFont="1" applyFill="1" applyBorder="1" applyAlignment="1">
      <alignment horizontal="center" vertical="center" wrapText="1"/>
    </xf>
    <xf numFmtId="0" fontId="114" fillId="74" borderId="80" xfId="0" applyFont="1" applyFill="1" applyBorder="1" applyAlignment="1">
      <alignment horizontal="center" vertical="center" wrapText="1"/>
    </xf>
    <xf numFmtId="0" fontId="114" fillId="74" borderId="37" xfId="0" applyFont="1" applyFill="1" applyBorder="1" applyAlignment="1">
      <alignment horizontal="center" vertical="center" wrapText="1"/>
    </xf>
    <xf numFmtId="0" fontId="114" fillId="74" borderId="39" xfId="0" applyFont="1" applyFill="1" applyBorder="1" applyAlignment="1">
      <alignment horizontal="center" vertical="center" wrapText="1"/>
    </xf>
    <xf numFmtId="0" fontId="114" fillId="74" borderId="63" xfId="0" applyFont="1" applyFill="1" applyBorder="1" applyAlignment="1">
      <alignment horizontal="center" vertical="center" wrapText="1"/>
    </xf>
    <xf numFmtId="0" fontId="114" fillId="74" borderId="64" xfId="0" applyFont="1" applyFill="1" applyBorder="1" applyAlignment="1">
      <alignment horizontal="center" vertical="center" wrapText="1"/>
    </xf>
    <xf numFmtId="0" fontId="0" fillId="62" borderId="31" xfId="0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1" fontId="2" fillId="62" borderId="44" xfId="0" applyNumberFormat="1" applyFont="1" applyFill="1" applyBorder="1" applyAlignment="1">
      <alignment horizontal="center" vertical="center" wrapText="1"/>
    </xf>
    <xf numFmtId="1" fontId="2" fillId="62" borderId="69" xfId="0" applyNumberFormat="1" applyFont="1" applyFill="1" applyBorder="1" applyAlignment="1">
      <alignment horizontal="center" vertical="center" wrapText="1"/>
    </xf>
    <xf numFmtId="0" fontId="2" fillId="69" borderId="41" xfId="0" applyFont="1" applyFill="1" applyBorder="1" applyAlignment="1">
      <alignment horizontal="center" vertical="center" wrapText="1"/>
    </xf>
    <xf numFmtId="0" fontId="2" fillId="69" borderId="59" xfId="0" applyFont="1" applyFill="1" applyBorder="1" applyAlignment="1">
      <alignment horizontal="center" vertical="center" wrapText="1"/>
    </xf>
    <xf numFmtId="1" fontId="0" fillId="69" borderId="73" xfId="0" applyNumberFormat="1" applyFill="1" applyBorder="1" applyAlignment="1">
      <alignment horizontal="center" vertical="center" wrapText="1"/>
    </xf>
    <xf numFmtId="1" fontId="0" fillId="69" borderId="34" xfId="0" applyNumberFormat="1" applyFill="1" applyBorder="1" applyAlignment="1">
      <alignment horizontal="center" vertical="center" wrapText="1"/>
    </xf>
    <xf numFmtId="1" fontId="0" fillId="69" borderId="65" xfId="0" applyNumberForma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" fontId="2" fillId="62" borderId="41" xfId="0" applyNumberFormat="1" applyFont="1" applyFill="1" applyBorder="1" applyAlignment="1">
      <alignment horizontal="center" vertical="center" wrapText="1"/>
    </xf>
    <xf numFmtId="1" fontId="2" fillId="62" borderId="78" xfId="0" applyNumberFormat="1" applyFont="1" applyFill="1" applyBorder="1" applyAlignment="1">
      <alignment horizontal="center" vertical="center" wrapText="1"/>
    </xf>
    <xf numFmtId="0" fontId="117" fillId="64" borderId="70" xfId="0" applyFont="1" applyFill="1" applyBorder="1" applyAlignment="1">
      <alignment horizontal="center" vertical="center" wrapText="1"/>
    </xf>
    <xf numFmtId="0" fontId="0" fillId="14" borderId="47" xfId="0" applyFill="1" applyBorder="1" applyAlignment="1">
      <alignment/>
    </xf>
    <xf numFmtId="0" fontId="0" fillId="14" borderId="45" xfId="0" applyFill="1" applyBorder="1" applyAlignment="1">
      <alignment/>
    </xf>
    <xf numFmtId="0" fontId="130" fillId="56" borderId="70" xfId="0" applyFont="1" applyFill="1" applyBorder="1" applyAlignment="1">
      <alignment horizontal="center" vertical="center"/>
    </xf>
    <xf numFmtId="0" fontId="130" fillId="56" borderId="45" xfId="0" applyFont="1" applyFill="1" applyBorder="1" applyAlignment="1">
      <alignment horizontal="center" vertical="center"/>
    </xf>
    <xf numFmtId="0" fontId="114" fillId="14" borderId="20" xfId="0" applyFont="1" applyFill="1" applyBorder="1" applyAlignment="1">
      <alignment horizontal="center" vertical="center"/>
    </xf>
    <xf numFmtId="0" fontId="0" fillId="14" borderId="20" xfId="0" applyFill="1" applyBorder="1" applyAlignment="1">
      <alignment horizontal="center"/>
    </xf>
    <xf numFmtId="0" fontId="114" fillId="64" borderId="50" xfId="0" applyFont="1" applyFill="1" applyBorder="1" applyAlignment="1">
      <alignment horizontal="center" vertical="center" wrapText="1"/>
    </xf>
    <xf numFmtId="0" fontId="0" fillId="14" borderId="50" xfId="0" applyFill="1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left" vertical="center" wrapText="1"/>
    </xf>
    <xf numFmtId="0" fontId="2" fillId="0" borderId="83" xfId="0" applyFont="1" applyBorder="1" applyAlignment="1">
      <alignment horizontal="left" vertical="center" wrapText="1"/>
    </xf>
    <xf numFmtId="14" fontId="130" fillId="25" borderId="49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117" fillId="0" borderId="0" xfId="0" applyFont="1" applyFill="1" applyBorder="1" applyAlignment="1">
      <alignment horizontal="center" vertical="center" wrapText="1"/>
    </xf>
    <xf numFmtId="0" fontId="114" fillId="64" borderId="71" xfId="0" applyFont="1" applyFill="1" applyBorder="1" applyAlignment="1">
      <alignment horizontal="center" vertical="center" wrapText="1"/>
    </xf>
    <xf numFmtId="0" fontId="0" fillId="14" borderId="72" xfId="0" applyFont="1" applyFill="1" applyBorder="1" applyAlignment="1">
      <alignment horizontal="center" vertical="center" wrapText="1"/>
    </xf>
    <xf numFmtId="0" fontId="0" fillId="14" borderId="75" xfId="0" applyFont="1" applyFill="1" applyBorder="1" applyAlignment="1">
      <alignment horizontal="center" vertical="center" wrapText="1"/>
    </xf>
    <xf numFmtId="0" fontId="0" fillId="14" borderId="76" xfId="0" applyFont="1" applyFill="1" applyBorder="1" applyAlignment="1">
      <alignment horizontal="center" vertical="center" wrapText="1"/>
    </xf>
    <xf numFmtId="170" fontId="0" fillId="62" borderId="0" xfId="0" applyNumberFormat="1" applyFont="1" applyFill="1" applyBorder="1" applyAlignment="1">
      <alignment horizontal="center" vertical="center" wrapText="1"/>
    </xf>
    <xf numFmtId="170" fontId="0" fillId="62" borderId="0" xfId="0" applyNumberFormat="1" applyFill="1" applyBorder="1" applyAlignment="1">
      <alignment horizontal="center" vertical="center" wrapText="1"/>
    </xf>
    <xf numFmtId="0" fontId="114" fillId="64" borderId="48" xfId="0" applyFont="1" applyFill="1" applyBorder="1" applyAlignment="1">
      <alignment horizontal="center" vertical="center" wrapText="1"/>
    </xf>
    <xf numFmtId="0" fontId="0" fillId="14" borderId="49" xfId="0" applyFont="1" applyFill="1" applyBorder="1" applyAlignment="1">
      <alignment horizontal="center" vertical="center" wrapText="1"/>
    </xf>
    <xf numFmtId="0" fontId="2" fillId="62" borderId="35" xfId="0" applyFont="1" applyFill="1" applyBorder="1" applyAlignment="1">
      <alignment horizontal="left" vertical="center" wrapText="1"/>
    </xf>
    <xf numFmtId="0" fontId="2" fillId="62" borderId="36" xfId="0" applyFont="1" applyFill="1" applyBorder="1" applyAlignment="1">
      <alignment horizontal="left" vertical="center" wrapText="1"/>
    </xf>
    <xf numFmtId="0" fontId="2" fillId="62" borderId="43" xfId="0" applyFont="1" applyFill="1" applyBorder="1" applyAlignment="1">
      <alignment horizontal="left" vertical="center" wrapText="1"/>
    </xf>
    <xf numFmtId="0" fontId="114" fillId="64" borderId="57" xfId="0" applyFont="1" applyFill="1" applyBorder="1" applyAlignment="1">
      <alignment horizontal="center" vertical="center" wrapText="1"/>
    </xf>
    <xf numFmtId="0" fontId="0" fillId="14" borderId="84" xfId="0" applyFont="1" applyFill="1" applyBorder="1" applyAlignment="1">
      <alignment horizontal="center" vertical="center" wrapText="1"/>
    </xf>
    <xf numFmtId="0" fontId="2" fillId="75" borderId="71" xfId="0" applyFont="1" applyFill="1" applyBorder="1" applyAlignment="1">
      <alignment horizontal="center" vertical="center"/>
    </xf>
    <xf numFmtId="0" fontId="2" fillId="24" borderId="48" xfId="0" applyFont="1" applyFill="1" applyBorder="1" applyAlignment="1">
      <alignment/>
    </xf>
    <xf numFmtId="0" fontId="2" fillId="24" borderId="72" xfId="0" applyFont="1" applyFill="1" applyBorder="1" applyAlignment="1">
      <alignment/>
    </xf>
    <xf numFmtId="0" fontId="2" fillId="24" borderId="75" xfId="0" applyFont="1" applyFill="1" applyBorder="1" applyAlignment="1">
      <alignment/>
    </xf>
    <xf numFmtId="0" fontId="2" fillId="24" borderId="49" xfId="0" applyFont="1" applyFill="1" applyBorder="1" applyAlignment="1">
      <alignment/>
    </xf>
    <xf numFmtId="0" fontId="2" fillId="24" borderId="76" xfId="0" applyFont="1" applyFill="1" applyBorder="1" applyAlignment="1">
      <alignment/>
    </xf>
    <xf numFmtId="0" fontId="117" fillId="75" borderId="70" xfId="0" applyFont="1" applyFill="1" applyBorder="1" applyAlignment="1">
      <alignment horizontal="center" vertical="center"/>
    </xf>
    <xf numFmtId="0" fontId="0" fillId="24" borderId="47" xfId="0" applyFill="1" applyBorder="1" applyAlignment="1">
      <alignment/>
    </xf>
    <xf numFmtId="0" fontId="0" fillId="24" borderId="45" xfId="0" applyFill="1" applyBorder="1" applyAlignment="1">
      <alignment/>
    </xf>
    <xf numFmtId="10" fontId="0" fillId="62" borderId="0" xfId="0" applyNumberFormat="1" applyFont="1" applyFill="1" applyBorder="1" applyAlignment="1">
      <alignment horizontal="center" vertical="center" wrapText="1"/>
    </xf>
    <xf numFmtId="10" fontId="0" fillId="62" borderId="0" xfId="0" applyNumberFormat="1" applyFill="1" applyBorder="1" applyAlignment="1">
      <alignment horizontal="center" vertical="center" wrapText="1"/>
    </xf>
    <xf numFmtId="0" fontId="117" fillId="64" borderId="47" xfId="0" applyFont="1" applyFill="1" applyBorder="1" applyAlignment="1">
      <alignment horizontal="center" vertical="center" wrapText="1"/>
    </xf>
    <xf numFmtId="0" fontId="117" fillId="64" borderId="45" xfId="0" applyFont="1" applyFill="1" applyBorder="1" applyAlignment="1">
      <alignment horizontal="center" vertical="center" wrapText="1"/>
    </xf>
    <xf numFmtId="10" fontId="0" fillId="56" borderId="70" xfId="0" applyNumberFormat="1" applyFont="1" applyFill="1" applyBorder="1" applyAlignment="1">
      <alignment horizontal="center" vertical="center" wrapText="1"/>
    </xf>
    <xf numFmtId="10" fontId="0" fillId="56" borderId="45" xfId="0" applyNumberFormat="1" applyFill="1" applyBorder="1" applyAlignment="1">
      <alignment horizontal="center" vertical="center" wrapText="1"/>
    </xf>
    <xf numFmtId="6" fontId="0" fillId="0" borderId="70" xfId="0" applyNumberFormat="1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170" fontId="0" fillId="56" borderId="70" xfId="0" applyNumberFormat="1" applyFill="1" applyBorder="1" applyAlignment="1">
      <alignment horizontal="center" vertical="center" wrapText="1"/>
    </xf>
    <xf numFmtId="170" fontId="0" fillId="0" borderId="45" xfId="0" applyNumberFormat="1" applyBorder="1" applyAlignment="1">
      <alignment horizontal="center" vertical="center" wrapText="1"/>
    </xf>
    <xf numFmtId="0" fontId="131" fillId="75" borderId="28" xfId="0" applyFont="1" applyFill="1" applyBorder="1" applyAlignment="1">
      <alignment horizontal="center" vertical="center"/>
    </xf>
    <xf numFmtId="0" fontId="131" fillId="75" borderId="29" xfId="0" applyFont="1" applyFill="1" applyBorder="1" applyAlignment="1">
      <alignment horizontal="center" vertical="center"/>
    </xf>
    <xf numFmtId="0" fontId="131" fillId="75" borderId="30" xfId="0" applyFont="1" applyFill="1" applyBorder="1" applyAlignment="1">
      <alignment horizontal="center" vertical="center"/>
    </xf>
    <xf numFmtId="0" fontId="131" fillId="75" borderId="21" xfId="0" applyFont="1" applyFill="1" applyBorder="1" applyAlignment="1">
      <alignment horizontal="center" vertical="center"/>
    </xf>
    <xf numFmtId="0" fontId="131" fillId="75" borderId="22" xfId="0" applyFont="1" applyFill="1" applyBorder="1" applyAlignment="1">
      <alignment horizontal="center" vertical="center"/>
    </xf>
    <xf numFmtId="0" fontId="131" fillId="75" borderId="32" xfId="0" applyFont="1" applyFill="1" applyBorder="1" applyAlignment="1">
      <alignment horizontal="center" vertical="center"/>
    </xf>
    <xf numFmtId="0" fontId="106" fillId="56" borderId="26" xfId="0" applyFont="1" applyFill="1" applyBorder="1" applyAlignment="1">
      <alignment horizontal="center" vertical="center"/>
    </xf>
    <xf numFmtId="0" fontId="106" fillId="56" borderId="27" xfId="0" applyFont="1" applyFill="1" applyBorder="1" applyAlignment="1">
      <alignment horizontal="center" vertical="center"/>
    </xf>
    <xf numFmtId="0" fontId="106" fillId="56" borderId="33" xfId="0" applyFont="1" applyFill="1" applyBorder="1" applyAlignment="1">
      <alignment horizontal="center" vertical="center"/>
    </xf>
    <xf numFmtId="0" fontId="13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4" fillId="64" borderId="70" xfId="0" applyFont="1" applyFill="1" applyBorder="1" applyAlignment="1">
      <alignment horizontal="center" vertical="center" wrapText="1"/>
    </xf>
    <xf numFmtId="0" fontId="114" fillId="64" borderId="47" xfId="0" applyFont="1" applyFill="1" applyBorder="1" applyAlignment="1">
      <alignment horizontal="center" vertical="center" wrapText="1"/>
    </xf>
    <xf numFmtId="0" fontId="114" fillId="14" borderId="47" xfId="0" applyFont="1" applyFill="1" applyBorder="1" applyAlignment="1">
      <alignment horizontal="center" vertical="center" wrapText="1"/>
    </xf>
    <xf numFmtId="0" fontId="114" fillId="14" borderId="4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114" fillId="14" borderId="47" xfId="0" applyFont="1" applyFill="1" applyBorder="1" applyAlignment="1">
      <alignment horizontal="center" vertical="center"/>
    </xf>
    <xf numFmtId="0" fontId="114" fillId="14" borderId="45" xfId="0" applyFont="1" applyFill="1" applyBorder="1" applyAlignment="1">
      <alignment horizontal="center" vertical="center"/>
    </xf>
    <xf numFmtId="1" fontId="0" fillId="69" borderId="50" xfId="0" applyNumberFormat="1" applyFill="1" applyBorder="1" applyAlignment="1">
      <alignment horizontal="center" vertical="center" wrapText="1"/>
    </xf>
    <xf numFmtId="0" fontId="0" fillId="76" borderId="50" xfId="0" applyFill="1" applyBorder="1" applyAlignment="1">
      <alignment horizontal="center" vertical="center" wrapText="1"/>
    </xf>
    <xf numFmtId="0" fontId="0" fillId="76" borderId="34" xfId="0" applyFill="1" applyBorder="1" applyAlignment="1">
      <alignment horizontal="center" vertical="center" wrapText="1"/>
    </xf>
    <xf numFmtId="0" fontId="0" fillId="76" borderId="65" xfId="0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2" fillId="77" borderId="35" xfId="0" applyFont="1" applyFill="1" applyBorder="1" applyAlignment="1">
      <alignment horizontal="center" vertical="center" wrapText="1"/>
    </xf>
    <xf numFmtId="0" fontId="2" fillId="77" borderId="43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114" fillId="14" borderId="19" xfId="0" applyFont="1" applyFill="1" applyBorder="1" applyAlignment="1">
      <alignment horizontal="center" vertical="center"/>
    </xf>
    <xf numFmtId="0" fontId="114" fillId="14" borderId="3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56" borderId="60" xfId="0" applyFont="1" applyFill="1" applyBorder="1" applyAlignment="1">
      <alignment horizontal="center" vertical="center" wrapText="1"/>
    </xf>
    <xf numFmtId="0" fontId="3" fillId="56" borderId="40" xfId="0" applyFont="1" applyFill="1" applyBorder="1" applyAlignment="1">
      <alignment horizontal="center" vertical="center" wrapText="1"/>
    </xf>
    <xf numFmtId="0" fontId="0" fillId="69" borderId="50" xfId="0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168" fontId="2" fillId="69" borderId="50" xfId="0" applyNumberFormat="1" applyFont="1" applyFill="1" applyBorder="1" applyAlignment="1">
      <alignment horizontal="center" vertical="center" wrapText="1"/>
    </xf>
    <xf numFmtId="168" fontId="2" fillId="69" borderId="34" xfId="0" applyNumberFormat="1" applyFont="1" applyFill="1" applyBorder="1" applyAlignment="1">
      <alignment horizontal="center" vertical="center" wrapText="1"/>
    </xf>
    <xf numFmtId="168" fontId="2" fillId="69" borderId="65" xfId="0" applyNumberFormat="1" applyFont="1" applyFill="1" applyBorder="1" applyAlignment="1">
      <alignment horizontal="center" vertical="center" wrapText="1"/>
    </xf>
    <xf numFmtId="0" fontId="3" fillId="64" borderId="20" xfId="0" applyFont="1" applyFill="1" applyBorder="1" applyAlignment="1">
      <alignment horizontal="center" vertical="center" wrapText="1"/>
    </xf>
    <xf numFmtId="0" fontId="2" fillId="14" borderId="20" xfId="0" applyFont="1" applyFill="1" applyBorder="1" applyAlignment="1">
      <alignment horizontal="center" vertical="center" wrapText="1"/>
    </xf>
    <xf numFmtId="0" fontId="114" fillId="64" borderId="20" xfId="0" applyFont="1" applyFill="1" applyBorder="1" applyAlignment="1">
      <alignment horizontal="center" vertical="center" wrapText="1"/>
    </xf>
    <xf numFmtId="0" fontId="2" fillId="56" borderId="35" xfId="0" applyFont="1" applyFill="1" applyBorder="1" applyAlignment="1">
      <alignment horizontal="center" vertical="center" wrapText="1"/>
    </xf>
    <xf numFmtId="0" fontId="2" fillId="56" borderId="43" xfId="0" applyFont="1" applyFill="1" applyBorder="1" applyAlignment="1">
      <alignment horizontal="center" vertical="center" wrapText="1"/>
    </xf>
    <xf numFmtId="0" fontId="2" fillId="62" borderId="31" xfId="0" applyFont="1" applyFill="1" applyBorder="1" applyAlignment="1">
      <alignment horizontal="center" vertical="center" wrapText="1"/>
    </xf>
    <xf numFmtId="1" fontId="2" fillId="62" borderId="24" xfId="0" applyNumberFormat="1" applyFont="1" applyFill="1" applyBorder="1" applyAlignment="1">
      <alignment horizontal="center" vertical="center"/>
    </xf>
    <xf numFmtId="1" fontId="2" fillId="62" borderId="25" xfId="0" applyNumberFormat="1" applyFont="1" applyFill="1" applyBorder="1" applyAlignment="1">
      <alignment horizontal="center" vertical="center"/>
    </xf>
    <xf numFmtId="0" fontId="2" fillId="74" borderId="20" xfId="0" applyFont="1" applyFill="1" applyBorder="1" applyAlignment="1">
      <alignment horizontal="center" vertical="center" wrapText="1"/>
    </xf>
    <xf numFmtId="0" fontId="2" fillId="74" borderId="22" xfId="0" applyFont="1" applyFill="1" applyBorder="1" applyAlignment="1">
      <alignment horizontal="center" vertical="center" wrapText="1"/>
    </xf>
    <xf numFmtId="1" fontId="2" fillId="62" borderId="22" xfId="0" applyNumberFormat="1" applyFont="1" applyFill="1" applyBorder="1" applyAlignment="1">
      <alignment horizontal="center" vertical="center"/>
    </xf>
    <xf numFmtId="1" fontId="2" fillId="62" borderId="32" xfId="0" applyNumberFormat="1" applyFont="1" applyFill="1" applyBorder="1" applyAlignment="1">
      <alignment horizontal="center" vertical="center"/>
    </xf>
    <xf numFmtId="0" fontId="2" fillId="74" borderId="35" xfId="0" applyFont="1" applyFill="1" applyBorder="1" applyAlignment="1">
      <alignment horizontal="center" vertical="center" wrapText="1"/>
    </xf>
    <xf numFmtId="0" fontId="2" fillId="74" borderId="43" xfId="0" applyFont="1" applyFill="1" applyBorder="1" applyAlignment="1">
      <alignment horizontal="center" vertical="center" wrapText="1"/>
    </xf>
    <xf numFmtId="168" fontId="0" fillId="69" borderId="50" xfId="0" applyNumberFormat="1" applyFill="1" applyBorder="1" applyAlignment="1">
      <alignment horizontal="center" vertical="center" wrapText="1"/>
    </xf>
    <xf numFmtId="0" fontId="3" fillId="29" borderId="24" xfId="0" applyFont="1" applyFill="1" applyBorder="1" applyAlignment="1">
      <alignment horizontal="center" vertical="center"/>
    </xf>
    <xf numFmtId="0" fontId="3" fillId="29" borderId="20" xfId="0" applyFont="1" applyFill="1" applyBorder="1" applyAlignment="1">
      <alignment horizontal="center" vertical="center"/>
    </xf>
    <xf numFmtId="0" fontId="3" fillId="29" borderId="20" xfId="0" applyFont="1" applyFill="1" applyBorder="1" applyAlignment="1">
      <alignment horizontal="center" vertical="center" wrapText="1"/>
    </xf>
    <xf numFmtId="0" fontId="106" fillId="56" borderId="26" xfId="0" applyFont="1" applyFill="1" applyBorder="1" applyAlignment="1">
      <alignment horizontal="center" vertical="center" wrapText="1"/>
    </xf>
    <xf numFmtId="0" fontId="106" fillId="56" borderId="27" xfId="0" applyFont="1" applyFill="1" applyBorder="1" applyAlignment="1">
      <alignment horizontal="center" vertical="center" wrapText="1"/>
    </xf>
    <xf numFmtId="0" fontId="106" fillId="56" borderId="33" xfId="0" applyFont="1" applyFill="1" applyBorder="1" applyAlignment="1">
      <alignment horizontal="center" vertical="center" wrapText="1"/>
    </xf>
    <xf numFmtId="0" fontId="22" fillId="56" borderId="26" xfId="0" applyFont="1" applyFill="1" applyBorder="1" applyAlignment="1">
      <alignment horizontal="center" vertical="center"/>
    </xf>
    <xf numFmtId="0" fontId="22" fillId="56" borderId="27" xfId="0" applyFont="1" applyFill="1" applyBorder="1" applyAlignment="1">
      <alignment horizontal="center" vertical="center"/>
    </xf>
    <xf numFmtId="0" fontId="22" fillId="56" borderId="33" xfId="0" applyFont="1" applyFill="1" applyBorder="1" applyAlignment="1">
      <alignment horizontal="center" vertical="center"/>
    </xf>
    <xf numFmtId="169" fontId="106" fillId="56" borderId="26" xfId="0" applyNumberFormat="1" applyFont="1" applyFill="1" applyBorder="1" applyAlignment="1">
      <alignment horizontal="center" vertical="center"/>
    </xf>
    <xf numFmtId="169" fontId="106" fillId="56" borderId="27" xfId="0" applyNumberFormat="1" applyFont="1" applyFill="1" applyBorder="1" applyAlignment="1">
      <alignment horizontal="center" vertical="center"/>
    </xf>
    <xf numFmtId="169" fontId="106" fillId="56" borderId="33" xfId="0" applyNumberFormat="1" applyFont="1" applyFill="1" applyBorder="1" applyAlignment="1">
      <alignment horizontal="center" vertical="center"/>
    </xf>
    <xf numFmtId="14" fontId="130" fillId="25" borderId="70" xfId="0" applyNumberFormat="1" applyFont="1" applyFill="1" applyBorder="1" applyAlignment="1">
      <alignment horizontal="center" vertical="center"/>
    </xf>
    <xf numFmtId="14" fontId="130" fillId="25" borderId="45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14" borderId="20" xfId="0" applyFill="1" applyBorder="1" applyAlignment="1">
      <alignment horizontal="center" vertical="center" wrapText="1"/>
    </xf>
    <xf numFmtId="0" fontId="114" fillId="14" borderId="71" xfId="0" applyFont="1" applyFill="1" applyBorder="1" applyAlignment="1">
      <alignment horizontal="center" vertical="center"/>
    </xf>
    <xf numFmtId="0" fontId="114" fillId="14" borderId="80" xfId="0" applyFont="1" applyFill="1" applyBorder="1" applyAlignment="1">
      <alignment horizontal="center" vertical="center"/>
    </xf>
    <xf numFmtId="0" fontId="114" fillId="14" borderId="66" xfId="0" applyFont="1" applyFill="1" applyBorder="1" applyAlignment="1">
      <alignment horizontal="center" vertical="center"/>
    </xf>
    <xf numFmtId="0" fontId="114" fillId="14" borderId="39" xfId="0" applyFont="1" applyFill="1" applyBorder="1" applyAlignment="1">
      <alignment horizontal="center" vertical="center"/>
    </xf>
    <xf numFmtId="0" fontId="114" fillId="14" borderId="75" xfId="0" applyFont="1" applyFill="1" applyBorder="1" applyAlignment="1">
      <alignment horizontal="center" vertical="center"/>
    </xf>
    <xf numFmtId="0" fontId="114" fillId="14" borderId="64" xfId="0" applyFont="1" applyFill="1" applyBorder="1" applyAlignment="1">
      <alignment horizontal="center" vertical="center"/>
    </xf>
    <xf numFmtId="0" fontId="0" fillId="14" borderId="71" xfId="0" applyFill="1" applyBorder="1" applyAlignment="1">
      <alignment horizontal="center" vertical="center"/>
    </xf>
    <xf numFmtId="0" fontId="0" fillId="14" borderId="80" xfId="0" applyFill="1" applyBorder="1" applyAlignment="1">
      <alignment horizontal="center" vertical="center"/>
    </xf>
    <xf numFmtId="0" fontId="0" fillId="14" borderId="66" xfId="0" applyFill="1" applyBorder="1" applyAlignment="1">
      <alignment horizontal="center" vertical="center"/>
    </xf>
    <xf numFmtId="0" fontId="0" fillId="14" borderId="39" xfId="0" applyFill="1" applyBorder="1" applyAlignment="1">
      <alignment horizontal="center" vertical="center"/>
    </xf>
    <xf numFmtId="0" fontId="0" fillId="14" borderId="75" xfId="0" applyFill="1" applyBorder="1" applyAlignment="1">
      <alignment horizontal="center" vertical="center"/>
    </xf>
    <xf numFmtId="0" fontId="0" fillId="14" borderId="64" xfId="0" applyFill="1" applyBorder="1" applyAlignment="1">
      <alignment horizontal="center" vertical="center"/>
    </xf>
    <xf numFmtId="9" fontId="73" fillId="0" borderId="50" xfId="100" applyFont="1" applyBorder="1" applyAlignment="1" applyProtection="1">
      <alignment horizontal="center" vertical="center" wrapText="1"/>
      <protection locked="0"/>
    </xf>
    <xf numFmtId="9" fontId="73" fillId="0" borderId="24" xfId="100" applyFont="1" applyBorder="1" applyAlignment="1" applyProtection="1">
      <alignment horizontal="center" vertical="center" wrapText="1"/>
      <protection locked="0"/>
    </xf>
    <xf numFmtId="0" fontId="38" fillId="0" borderId="60" xfId="0" applyFont="1" applyBorder="1" applyAlignment="1" applyProtection="1">
      <alignment horizontal="left" vertical="center" wrapText="1"/>
      <protection locked="0"/>
    </xf>
    <xf numFmtId="0" fontId="38" fillId="0" borderId="38" xfId="0" applyFont="1" applyBorder="1" applyAlignment="1" applyProtection="1">
      <alignment horizontal="left" vertical="center" wrapText="1"/>
      <protection locked="0"/>
    </xf>
    <xf numFmtId="0" fontId="38" fillId="0" borderId="40" xfId="0" applyFont="1" applyBorder="1" applyAlignment="1" applyProtection="1">
      <alignment horizontal="left" vertical="center" wrapText="1"/>
      <protection locked="0"/>
    </xf>
    <xf numFmtId="0" fontId="38" fillId="0" borderId="41" xfId="0" applyFont="1" applyBorder="1" applyAlignment="1" applyProtection="1">
      <alignment horizontal="left" vertical="center" wrapText="1"/>
      <protection locked="0"/>
    </xf>
    <xf numFmtId="0" fontId="38" fillId="0" borderId="42" xfId="0" applyFont="1" applyBorder="1" applyAlignment="1" applyProtection="1">
      <alignment horizontal="left" vertical="center" wrapText="1"/>
      <protection locked="0"/>
    </xf>
    <xf numFmtId="0" fontId="38" fillId="0" borderId="59" xfId="0" applyFont="1" applyBorder="1" applyAlignment="1" applyProtection="1">
      <alignment horizontal="left" vertical="center" wrapText="1"/>
      <protection locked="0"/>
    </xf>
    <xf numFmtId="1" fontId="38" fillId="0" borderId="60" xfId="0" applyNumberFormat="1" applyFont="1" applyBorder="1" applyAlignment="1" applyProtection="1">
      <alignment horizontal="left" vertical="center" wrapText="1"/>
      <protection locked="0"/>
    </xf>
    <xf numFmtId="1" fontId="38" fillId="0" borderId="40" xfId="0" applyNumberFormat="1" applyFont="1" applyBorder="1" applyAlignment="1" applyProtection="1">
      <alignment horizontal="left" vertical="center" wrapText="1"/>
      <protection locked="0"/>
    </xf>
    <xf numFmtId="1" fontId="38" fillId="0" borderId="41" xfId="0" applyNumberFormat="1" applyFont="1" applyBorder="1" applyAlignment="1" applyProtection="1">
      <alignment horizontal="left" vertical="center" wrapText="1"/>
      <protection locked="0"/>
    </xf>
    <xf numFmtId="1" fontId="38" fillId="0" borderId="59" xfId="0" applyNumberFormat="1" applyFont="1" applyBorder="1" applyAlignment="1" applyProtection="1">
      <alignment horizontal="left" vertical="center" wrapText="1"/>
      <protection locked="0"/>
    </xf>
    <xf numFmtId="0" fontId="73" fillId="0" borderId="50" xfId="0" applyFont="1" applyBorder="1" applyAlignment="1" applyProtection="1">
      <alignment horizontal="center" vertical="center"/>
      <protection locked="0"/>
    </xf>
    <xf numFmtId="0" fontId="73" fillId="0" borderId="24" xfId="0" applyFont="1" applyBorder="1" applyAlignment="1" applyProtection="1">
      <alignment horizontal="center" vertical="center"/>
      <protection locked="0"/>
    </xf>
    <xf numFmtId="0" fontId="73" fillId="0" borderId="60" xfId="0" applyFont="1" applyBorder="1" applyAlignment="1" applyProtection="1">
      <alignment horizontal="center" vertical="center" wrapText="1"/>
      <protection locked="0"/>
    </xf>
    <xf numFmtId="0" fontId="73" fillId="0" borderId="40" xfId="0" applyFont="1" applyBorder="1" applyAlignment="1" applyProtection="1">
      <alignment horizontal="center" vertical="center" wrapText="1"/>
      <protection locked="0"/>
    </xf>
    <xf numFmtId="0" fontId="73" fillId="0" borderId="41" xfId="0" applyFont="1" applyBorder="1" applyAlignment="1" applyProtection="1">
      <alignment horizontal="center" vertical="center" wrapText="1"/>
      <protection locked="0"/>
    </xf>
    <xf numFmtId="0" fontId="73" fillId="0" borderId="59" xfId="0" applyFont="1" applyBorder="1" applyAlignment="1" applyProtection="1">
      <alignment horizontal="center" vertical="center" wrapText="1"/>
      <protection locked="0"/>
    </xf>
    <xf numFmtId="0" fontId="73" fillId="0" borderId="50" xfId="0" applyFont="1" applyBorder="1" applyAlignment="1" applyProtection="1">
      <alignment horizontal="center" vertical="center" wrapText="1"/>
      <protection locked="0"/>
    </xf>
    <xf numFmtId="0" fontId="73" fillId="0" borderId="24" xfId="0" applyFont="1" applyBorder="1" applyAlignment="1" applyProtection="1">
      <alignment horizontal="center" vertical="center" wrapText="1"/>
      <protection locked="0"/>
    </xf>
    <xf numFmtId="3" fontId="73" fillId="0" borderId="50" xfId="0" applyNumberFormat="1" applyFont="1" applyBorder="1" applyAlignment="1" applyProtection="1">
      <alignment horizontal="center" vertical="center"/>
      <protection locked="0"/>
    </xf>
    <xf numFmtId="3" fontId="73" fillId="0" borderId="24" xfId="0" applyNumberFormat="1" applyFont="1" applyBorder="1" applyAlignment="1" applyProtection="1">
      <alignment horizontal="center" vertical="center"/>
      <protection locked="0"/>
    </xf>
    <xf numFmtId="3" fontId="73" fillId="0" borderId="60" xfId="0" applyNumberFormat="1" applyFont="1" applyBorder="1" applyAlignment="1" applyProtection="1">
      <alignment horizontal="center" vertical="center" wrapText="1"/>
      <protection locked="0"/>
    </xf>
    <xf numFmtId="3" fontId="73" fillId="0" borderId="40" xfId="0" applyNumberFormat="1" applyFont="1" applyBorder="1" applyAlignment="1" applyProtection="1">
      <alignment horizontal="center" vertical="center" wrapText="1"/>
      <protection locked="0"/>
    </xf>
    <xf numFmtId="3" fontId="73" fillId="0" borderId="41" xfId="0" applyNumberFormat="1" applyFont="1" applyBorder="1" applyAlignment="1" applyProtection="1">
      <alignment horizontal="center" vertical="center" wrapText="1"/>
      <protection locked="0"/>
    </xf>
    <xf numFmtId="3" fontId="73" fillId="0" borderId="59" xfId="0" applyNumberFormat="1" applyFont="1" applyBorder="1" applyAlignment="1" applyProtection="1">
      <alignment horizontal="center" vertical="center" wrapText="1"/>
      <protection locked="0"/>
    </xf>
    <xf numFmtId="3" fontId="73" fillId="0" borderId="50" xfId="0" applyNumberFormat="1" applyFont="1" applyBorder="1" applyAlignment="1" applyProtection="1">
      <alignment horizontal="center" vertical="center" wrapText="1"/>
      <protection locked="0"/>
    </xf>
    <xf numFmtId="3" fontId="73" fillId="0" borderId="24" xfId="0" applyNumberFormat="1" applyFont="1" applyBorder="1" applyAlignment="1" applyProtection="1">
      <alignment horizontal="center" vertical="center" wrapText="1"/>
      <protection locked="0"/>
    </xf>
    <xf numFmtId="9" fontId="73" fillId="0" borderId="20" xfId="100" applyFont="1" applyBorder="1" applyAlignment="1" applyProtection="1">
      <alignment horizontal="center" vertical="center" wrapText="1"/>
      <protection locked="0"/>
    </xf>
    <xf numFmtId="0" fontId="73" fillId="0" borderId="34" xfId="0" applyFont="1" applyBorder="1" applyAlignment="1" applyProtection="1">
      <alignment horizontal="center" vertical="center"/>
      <protection locked="0"/>
    </xf>
    <xf numFmtId="0" fontId="73" fillId="0" borderId="37" xfId="0" applyFont="1" applyBorder="1" applyAlignment="1" applyProtection="1">
      <alignment horizontal="center" vertical="center" wrapText="1"/>
      <protection locked="0"/>
    </xf>
    <xf numFmtId="0" fontId="73" fillId="0" borderId="39" xfId="0" applyFont="1" applyBorder="1" applyAlignment="1" applyProtection="1">
      <alignment horizontal="center" vertical="center" wrapText="1"/>
      <protection locked="0"/>
    </xf>
    <xf numFmtId="0" fontId="73" fillId="0" borderId="34" xfId="0" applyFont="1" applyBorder="1" applyAlignment="1" applyProtection="1">
      <alignment horizontal="center" vertical="center" wrapText="1"/>
      <protection locked="0"/>
    </xf>
    <xf numFmtId="9" fontId="73" fillId="0" borderId="34" xfId="100" applyFont="1" applyBorder="1" applyAlignment="1" applyProtection="1">
      <alignment horizontal="center" vertical="center" wrapText="1"/>
      <protection locked="0"/>
    </xf>
    <xf numFmtId="0" fontId="73" fillId="62" borderId="50" xfId="0" applyFont="1" applyFill="1" applyBorder="1" applyAlignment="1" applyProtection="1">
      <alignment horizontal="center" vertical="center"/>
      <protection locked="0"/>
    </xf>
    <xf numFmtId="0" fontId="73" fillId="62" borderId="34" xfId="0" applyFont="1" applyFill="1" applyBorder="1" applyAlignment="1" applyProtection="1">
      <alignment horizontal="center" vertical="center"/>
      <protection locked="0"/>
    </xf>
    <xf numFmtId="0" fontId="73" fillId="62" borderId="24" xfId="0" applyFont="1" applyFill="1" applyBorder="1" applyAlignment="1" applyProtection="1">
      <alignment horizontal="center" vertical="center"/>
      <protection locked="0"/>
    </xf>
    <xf numFmtId="1" fontId="38" fillId="0" borderId="37" xfId="0" applyNumberFormat="1" applyFont="1" applyBorder="1" applyAlignment="1" applyProtection="1">
      <alignment horizontal="left" vertical="center" wrapText="1"/>
      <protection locked="0"/>
    </xf>
    <xf numFmtId="1" fontId="38" fillId="0" borderId="39" xfId="0" applyNumberFormat="1" applyFont="1" applyBorder="1" applyAlignment="1" applyProtection="1">
      <alignment horizontal="left" vertical="center" wrapText="1"/>
      <protection locked="0"/>
    </xf>
    <xf numFmtId="1" fontId="38" fillId="0" borderId="60" xfId="0" applyNumberFormat="1" applyFont="1" applyBorder="1" applyAlignment="1" applyProtection="1">
      <alignment horizontal="left" vertical="center" wrapText="1"/>
      <protection locked="0"/>
    </xf>
    <xf numFmtId="0" fontId="38" fillId="62" borderId="35" xfId="0" applyFont="1" applyFill="1" applyBorder="1" applyAlignment="1" applyProtection="1">
      <alignment horizontal="left" vertical="center" wrapText="1"/>
      <protection locked="0"/>
    </xf>
    <xf numFmtId="0" fontId="38" fillId="62" borderId="36" xfId="0" applyFont="1" applyFill="1" applyBorder="1" applyAlignment="1" applyProtection="1">
      <alignment horizontal="left" vertical="center" wrapText="1"/>
      <protection locked="0"/>
    </xf>
    <xf numFmtId="0" fontId="38" fillId="62" borderId="43" xfId="0" applyFont="1" applyFill="1" applyBorder="1" applyAlignment="1" applyProtection="1">
      <alignment horizontal="left" vertical="center" wrapText="1"/>
      <protection locked="0"/>
    </xf>
    <xf numFmtId="0" fontId="38" fillId="62" borderId="38" xfId="0" applyFont="1" applyFill="1" applyBorder="1" applyAlignment="1" applyProtection="1">
      <alignment vertical="center" wrapText="1"/>
      <protection locked="0"/>
    </xf>
    <xf numFmtId="0" fontId="38" fillId="62" borderId="40" xfId="0" applyFont="1" applyFill="1" applyBorder="1" applyAlignment="1" applyProtection="1">
      <alignment vertical="center" wrapText="1"/>
      <protection locked="0"/>
    </xf>
    <xf numFmtId="0" fontId="38" fillId="62" borderId="0" xfId="0" applyFont="1" applyFill="1" applyAlignment="1" applyProtection="1">
      <alignment vertical="center" wrapText="1"/>
      <protection locked="0"/>
    </xf>
    <xf numFmtId="0" fontId="38" fillId="62" borderId="39" xfId="0" applyFont="1" applyFill="1" applyBorder="1" applyAlignment="1" applyProtection="1">
      <alignment vertical="center" wrapText="1"/>
      <protection locked="0"/>
    </xf>
    <xf numFmtId="0" fontId="38" fillId="62" borderId="42" xfId="0" applyFont="1" applyFill="1" applyBorder="1" applyAlignment="1" applyProtection="1">
      <alignment vertical="center" wrapText="1"/>
      <protection locked="0"/>
    </xf>
    <xf numFmtId="0" fontId="38" fillId="62" borderId="59" xfId="0" applyFont="1" applyFill="1" applyBorder="1" applyAlignment="1" applyProtection="1">
      <alignment vertical="center" wrapText="1"/>
      <protection locked="0"/>
    </xf>
    <xf numFmtId="0" fontId="38" fillId="62" borderId="60" xfId="0" applyFont="1" applyFill="1" applyBorder="1" applyAlignment="1" applyProtection="1">
      <alignment horizontal="left" vertical="center" wrapText="1"/>
      <protection locked="0"/>
    </xf>
    <xf numFmtId="0" fontId="38" fillId="62" borderId="38" xfId="0" applyFont="1" applyFill="1" applyBorder="1" applyAlignment="1" applyProtection="1">
      <alignment horizontal="left" vertical="center" wrapText="1"/>
      <protection locked="0"/>
    </xf>
    <xf numFmtId="0" fontId="38" fillId="62" borderId="40" xfId="0" applyFont="1" applyFill="1" applyBorder="1" applyAlignment="1" applyProtection="1">
      <alignment horizontal="left" vertical="center" wrapText="1"/>
      <protection locked="0"/>
    </xf>
    <xf numFmtId="0" fontId="38" fillId="62" borderId="37" xfId="0" applyFont="1" applyFill="1" applyBorder="1" applyAlignment="1" applyProtection="1">
      <alignment horizontal="left" vertical="center" wrapText="1"/>
      <protection locked="0"/>
    </xf>
    <xf numFmtId="0" fontId="38" fillId="62" borderId="0" xfId="0" applyFont="1" applyFill="1" applyAlignment="1" applyProtection="1">
      <alignment horizontal="left" vertical="center" wrapText="1"/>
      <protection locked="0"/>
    </xf>
    <xf numFmtId="0" fontId="38" fillId="62" borderId="39" xfId="0" applyFont="1" applyFill="1" applyBorder="1" applyAlignment="1" applyProtection="1">
      <alignment horizontal="left" vertical="center" wrapText="1"/>
      <protection locked="0"/>
    </xf>
    <xf numFmtId="0" fontId="38" fillId="62" borderId="41" xfId="0" applyFont="1" applyFill="1" applyBorder="1" applyAlignment="1" applyProtection="1">
      <alignment horizontal="left" vertical="center" wrapText="1"/>
      <protection locked="0"/>
    </xf>
    <xf numFmtId="0" fontId="38" fillId="62" borderId="42" xfId="0" applyFont="1" applyFill="1" applyBorder="1" applyAlignment="1" applyProtection="1">
      <alignment horizontal="left" vertical="center" wrapText="1"/>
      <protection locked="0"/>
    </xf>
    <xf numFmtId="0" fontId="38" fillId="62" borderId="59" xfId="0" applyFont="1" applyFill="1" applyBorder="1" applyAlignment="1" applyProtection="1">
      <alignment horizontal="left" vertical="center" wrapText="1"/>
      <protection locked="0"/>
    </xf>
    <xf numFmtId="1" fontId="73" fillId="0" borderId="40" xfId="0" applyNumberFormat="1" applyFont="1" applyBorder="1" applyAlignment="1" applyProtection="1">
      <alignment horizontal="left" vertical="center" wrapText="1"/>
      <protection locked="0"/>
    </xf>
    <xf numFmtId="1" fontId="73" fillId="0" borderId="37" xfId="0" applyNumberFormat="1" applyFont="1" applyBorder="1" applyAlignment="1" applyProtection="1">
      <alignment horizontal="left" vertical="center" wrapText="1"/>
      <protection locked="0"/>
    </xf>
    <xf numFmtId="1" fontId="73" fillId="0" borderId="39" xfId="0" applyNumberFormat="1" applyFont="1" applyBorder="1" applyAlignment="1" applyProtection="1">
      <alignment horizontal="left" vertical="center" wrapText="1"/>
      <protection locked="0"/>
    </xf>
    <xf numFmtId="1" fontId="73" fillId="0" borderId="41" xfId="0" applyNumberFormat="1" applyFont="1" applyBorder="1" applyAlignment="1" applyProtection="1">
      <alignment horizontal="left" vertical="center" wrapText="1"/>
      <protection locked="0"/>
    </xf>
    <xf numFmtId="1" fontId="73" fillId="0" borderId="59" xfId="0" applyNumberFormat="1" applyFont="1" applyBorder="1" applyAlignment="1" applyProtection="1">
      <alignment horizontal="left" vertical="center" wrapText="1"/>
      <protection locked="0"/>
    </xf>
    <xf numFmtId="0" fontId="38" fillId="56" borderId="60" xfId="0" applyFont="1" applyFill="1" applyBorder="1" applyAlignment="1">
      <alignment horizontal="center" vertical="center" wrapText="1"/>
    </xf>
    <xf numFmtId="0" fontId="38" fillId="56" borderId="38" xfId="0" applyFont="1" applyFill="1" applyBorder="1" applyAlignment="1">
      <alignment horizontal="center" vertical="center" wrapText="1"/>
    </xf>
    <xf numFmtId="0" fontId="38" fillId="56" borderId="40" xfId="0" applyFont="1" applyFill="1" applyBorder="1" applyAlignment="1">
      <alignment horizontal="center" vertical="center" wrapText="1"/>
    </xf>
    <xf numFmtId="0" fontId="38" fillId="56" borderId="37" xfId="0" applyFont="1" applyFill="1" applyBorder="1" applyAlignment="1">
      <alignment horizontal="center" vertical="center" wrapText="1"/>
    </xf>
    <xf numFmtId="0" fontId="38" fillId="56" borderId="0" xfId="0" applyFont="1" applyFill="1" applyAlignment="1">
      <alignment horizontal="center" vertical="center" wrapText="1"/>
    </xf>
    <xf numFmtId="0" fontId="38" fillId="56" borderId="39" xfId="0" applyFont="1" applyFill="1" applyBorder="1" applyAlignment="1">
      <alignment horizontal="center" vertical="center" wrapText="1"/>
    </xf>
    <xf numFmtId="0" fontId="38" fillId="56" borderId="41" xfId="0" applyFont="1" applyFill="1" applyBorder="1" applyAlignment="1">
      <alignment horizontal="center" vertical="center" wrapText="1"/>
    </xf>
    <xf numFmtId="0" fontId="38" fillId="56" borderId="42" xfId="0" applyFont="1" applyFill="1" applyBorder="1" applyAlignment="1">
      <alignment horizontal="center" vertical="center" wrapText="1"/>
    </xf>
    <xf numFmtId="0" fontId="38" fillId="56" borderId="59" xfId="0" applyFont="1" applyFill="1" applyBorder="1" applyAlignment="1">
      <alignment horizontal="center" vertical="center" wrapText="1"/>
    </xf>
    <xf numFmtId="0" fontId="73" fillId="65" borderId="60" xfId="0" applyFont="1" applyFill="1" applyBorder="1" applyAlignment="1">
      <alignment horizontal="center" vertical="center"/>
    </xf>
    <xf numFmtId="0" fontId="133" fillId="65" borderId="38" xfId="0" applyFont="1" applyFill="1" applyBorder="1" applyAlignment="1">
      <alignment horizontal="center" vertical="center"/>
    </xf>
    <xf numFmtId="0" fontId="133" fillId="65" borderId="40" xfId="0" applyFont="1" applyFill="1" applyBorder="1" applyAlignment="1">
      <alignment horizontal="center" vertical="center"/>
    </xf>
    <xf numFmtId="0" fontId="133" fillId="65" borderId="24" xfId="0" applyFont="1" applyFill="1" applyBorder="1" applyAlignment="1">
      <alignment horizontal="center"/>
    </xf>
    <xf numFmtId="0" fontId="133" fillId="65" borderId="20" xfId="0" applyFont="1" applyFill="1" applyBorder="1" applyAlignment="1">
      <alignment horizontal="center"/>
    </xf>
    <xf numFmtId="0" fontId="133" fillId="65" borderId="50" xfId="0" applyFont="1" applyFill="1" applyBorder="1" applyAlignment="1">
      <alignment horizontal="center"/>
    </xf>
    <xf numFmtId="0" fontId="38" fillId="56" borderId="35" xfId="0" applyFont="1" applyFill="1" applyBorder="1" applyAlignment="1">
      <alignment horizontal="center" vertical="center" wrapText="1"/>
    </xf>
    <xf numFmtId="0" fontId="38" fillId="56" borderId="36" xfId="0" applyFont="1" applyFill="1" applyBorder="1" applyAlignment="1">
      <alignment horizontal="center" vertical="center" wrapText="1"/>
    </xf>
    <xf numFmtId="0" fontId="38" fillId="56" borderId="43" xfId="0" applyFont="1" applyFill="1" applyBorder="1" applyAlignment="1">
      <alignment horizontal="center" vertical="center" wrapText="1"/>
    </xf>
    <xf numFmtId="1" fontId="38" fillId="0" borderId="35" xfId="0" applyNumberFormat="1" applyFont="1" applyBorder="1" applyAlignment="1" applyProtection="1">
      <alignment horizontal="left" vertical="center" wrapText="1"/>
      <protection locked="0"/>
    </xf>
    <xf numFmtId="1" fontId="38" fillId="0" borderId="43" xfId="0" applyNumberFormat="1" applyFont="1" applyBorder="1" applyAlignment="1" applyProtection="1">
      <alignment horizontal="left" vertical="center" wrapText="1"/>
      <protection locked="0"/>
    </xf>
    <xf numFmtId="0" fontId="73" fillId="0" borderId="20" xfId="0" applyFont="1" applyBorder="1" applyAlignment="1" applyProtection="1">
      <alignment horizontal="center" vertical="center" wrapText="1"/>
      <protection locked="0"/>
    </xf>
    <xf numFmtId="0" fontId="38" fillId="56" borderId="20" xfId="0" applyFont="1" applyFill="1" applyBorder="1" applyAlignment="1">
      <alignment horizontal="center" vertical="center" wrapText="1"/>
    </xf>
    <xf numFmtId="0" fontId="112" fillId="54" borderId="0" xfId="0" applyFont="1" applyFill="1" applyAlignment="1">
      <alignment/>
    </xf>
    <xf numFmtId="0" fontId="0" fillId="0" borderId="0" xfId="0" applyAlignment="1">
      <alignment/>
    </xf>
  </cellXfs>
  <cellStyles count="99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 2" xfId="63"/>
    <cellStyle name="Calculation 2" xfId="64"/>
    <cellStyle name="Check Cell 2" xfId="65"/>
    <cellStyle name="Comma 2" xfId="66"/>
    <cellStyle name="Currency 2" xfId="67"/>
    <cellStyle name="Dane wejściowe" xfId="68"/>
    <cellStyle name="Dane wyjściowe" xfId="69"/>
    <cellStyle name="Dobry" xfId="70"/>
    <cellStyle name="Comma" xfId="71"/>
    <cellStyle name="Comma [0]" xfId="72"/>
    <cellStyle name="Dziesiętny 2" xfId="73"/>
    <cellStyle name="Explanatory Text 2" xfId="74"/>
    <cellStyle name="Good 2" xfId="75"/>
    <cellStyle name="Heading 1 2" xfId="76"/>
    <cellStyle name="Heading 2 2" xfId="77"/>
    <cellStyle name="Heading 3 2" xfId="78"/>
    <cellStyle name="Heading 4 2" xfId="79"/>
    <cellStyle name="Hyperlink" xfId="80"/>
    <cellStyle name="Input 2" xfId="81"/>
    <cellStyle name="Komórka połączona" xfId="82"/>
    <cellStyle name="Komórka zaznaczona" xfId="83"/>
    <cellStyle name="Linked Cell 2" xfId="84"/>
    <cellStyle name="Nagłówek 1" xfId="85"/>
    <cellStyle name="Nagłówek 2" xfId="86"/>
    <cellStyle name="Nagłówek 3" xfId="87"/>
    <cellStyle name="Nagłówek 4" xfId="88"/>
    <cellStyle name="Neutral 2" xfId="89"/>
    <cellStyle name="Neutralny" xfId="90"/>
    <cellStyle name="Normal 2" xfId="91"/>
    <cellStyle name="Normal 3" xfId="92"/>
    <cellStyle name="Normalny 2" xfId="93"/>
    <cellStyle name="Normalny 3" xfId="94"/>
    <cellStyle name="Note 2" xfId="95"/>
    <cellStyle name="Obliczenia" xfId="96"/>
    <cellStyle name="Followed Hyperlink" xfId="97"/>
    <cellStyle name="Output 2" xfId="98"/>
    <cellStyle name="Percent 2" xfId="99"/>
    <cellStyle name="Percent" xfId="100"/>
    <cellStyle name="Suma" xfId="101"/>
    <cellStyle name="Tekst objaśnienia" xfId="102"/>
    <cellStyle name="Tekst ostrzeżenia" xfId="103"/>
    <cellStyle name="Title 2" xfId="104"/>
    <cellStyle name="Total 2" xfId="105"/>
    <cellStyle name="Tytuł" xfId="106"/>
    <cellStyle name="Uwaga" xfId="107"/>
    <cellStyle name="Currency" xfId="108"/>
    <cellStyle name="Currency [0]" xfId="109"/>
    <cellStyle name="Walutowy 2" xfId="110"/>
    <cellStyle name="Warning Text 2" xfId="111"/>
    <cellStyle name="Zły" xfId="112"/>
  </cellStyles>
  <dxfs count="22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/>
      </font>
      <fill>
        <patternFill>
          <bgColor theme="3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FFFF00"/>
        </patternFill>
      </fill>
      <border/>
    </dxf>
    <dxf>
      <font>
        <color rgb="FF00B050"/>
      </font>
      <fill>
        <patternFill>
          <bgColor rgb="FF00B050"/>
        </patternFill>
      </fill>
      <border/>
    </dxf>
    <dxf>
      <font>
        <color theme="4"/>
      </font>
      <fill>
        <patternFill>
          <bgColor theme="4"/>
        </patternFill>
      </fill>
      <border/>
    </dxf>
    <dxf>
      <font>
        <color theme="3"/>
      </font>
      <fill>
        <patternFill>
          <bgColor theme="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2</xdr:row>
      <xdr:rowOff>104775</xdr:rowOff>
    </xdr:from>
    <xdr:to>
      <xdr:col>2</xdr:col>
      <xdr:colOff>1247775</xdr:colOff>
      <xdr:row>2</xdr:row>
      <xdr:rowOff>714375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23850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2</xdr:row>
      <xdr:rowOff>76200</xdr:rowOff>
    </xdr:from>
    <xdr:to>
      <xdr:col>17</xdr:col>
      <xdr:colOff>104775</xdr:colOff>
      <xdr:row>2</xdr:row>
      <xdr:rowOff>847725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05975" y="295275"/>
          <a:ext cx="1847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ela1" displayName="Tabela1" ref="A2:I7" comment="" totalsRowShown="0">
  <autoFilter ref="A2:I7"/>
  <tableColumns count="9">
    <tableColumn id="1" name="LP."/>
    <tableColumn id="9" name="Zamawiający"/>
    <tableColumn id="2" name="Nazwa postępowania "/>
    <tableColumn id="3" name="nr Postepowania u Zamawiającego"/>
    <tableColumn id="4" name="Data ogłoszenia"/>
    <tableColumn id="5" name="Link do ogłoszenia"/>
    <tableColumn id="6" name="Data rozstrzygnięcia"/>
    <tableColumn id="7" name="Przedmiot umowy - WG kodu CPV"/>
    <tableColumn id="8" name="Tryb zakupu (art. Pzp )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takt@ms.gov.pl" TargetMode="External" /><Relationship Id="rId2" Type="http://schemas.openxmlformats.org/officeDocument/2006/relationships/hyperlink" Target="https://www.gov.pl/web/sprawiedliwosc" TargetMode="External" /><Relationship Id="rId3" Type="http://schemas.openxmlformats.org/officeDocument/2006/relationships/hyperlink" Target="mailto:aneta.drastich@ms.gov.pl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zetargi.egospodarka.pl/20023969401_Wykonanie-uslugi-badawczej-pn-Ogolnopolska-diagnoza-zjawiska-przemocy-wobec-osob-starszych-i-niepelnosprawnych_2022_2.html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70"/>
  <sheetViews>
    <sheetView zoomScalePageLayoutView="0" workbookViewId="0" topLeftCell="B6">
      <selection activeCell="U22" sqref="U22"/>
    </sheetView>
  </sheetViews>
  <sheetFormatPr defaultColWidth="9.00390625" defaultRowHeight="14.25"/>
  <cols>
    <col min="1" max="1" width="0.6171875" style="57" hidden="1" customWidth="1"/>
    <col min="2" max="2" width="2.375" style="57" customWidth="1"/>
    <col min="3" max="3" width="18.00390625" style="57" customWidth="1"/>
    <col min="4" max="4" width="6.125" style="57" customWidth="1"/>
    <col min="5" max="5" width="8.625" style="57" customWidth="1"/>
    <col min="6" max="6" width="12.125" style="57" customWidth="1"/>
    <col min="7" max="8" width="8.375" style="57" customWidth="1"/>
    <col min="9" max="9" width="8.50390625" style="57" customWidth="1"/>
    <col min="10" max="10" width="10.125" style="57" customWidth="1"/>
    <col min="11" max="11" width="9.00390625" style="57" customWidth="1"/>
    <col min="12" max="12" width="12.00390625" style="57" customWidth="1"/>
    <col min="13" max="13" width="8.00390625" style="57" customWidth="1"/>
    <col min="14" max="14" width="8.50390625" style="57" customWidth="1"/>
    <col min="15" max="15" width="9.625" style="57" customWidth="1"/>
    <col min="16" max="16" width="9.375" style="57" customWidth="1"/>
    <col min="17" max="17" width="11.125" style="57" customWidth="1"/>
    <col min="18" max="18" width="8.50390625" style="57" customWidth="1"/>
    <col min="19" max="19" width="0.37109375" style="57" hidden="1" customWidth="1"/>
    <col min="20" max="20" width="8.875" style="115" bestFit="1" customWidth="1"/>
    <col min="21" max="21" width="8.50390625" style="57" bestFit="1" customWidth="1"/>
    <col min="22" max="16384" width="9.00390625" style="57" customWidth="1"/>
  </cols>
  <sheetData>
    <row r="2" spans="1:19" ht="4.5" customHeight="1">
      <c r="A2" s="58"/>
      <c r="B2" s="336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8"/>
    </row>
    <row r="3" spans="1:19" ht="75.75" customHeight="1">
      <c r="A3" s="59"/>
      <c r="B3" s="60"/>
      <c r="C3" s="339" t="s">
        <v>113</v>
      </c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1"/>
      <c r="R3" s="341"/>
      <c r="S3" s="116"/>
    </row>
    <row r="4" spans="1:19" ht="31.5" customHeight="1">
      <c r="A4" s="61" t="s">
        <v>67</v>
      </c>
      <c r="B4" s="342" t="s">
        <v>68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4"/>
    </row>
    <row r="5" spans="1:19" ht="21.75" customHeight="1">
      <c r="A5" s="61"/>
      <c r="B5" s="312" t="s">
        <v>69</v>
      </c>
      <c r="C5" s="313"/>
      <c r="D5" s="313"/>
      <c r="E5" s="315"/>
      <c r="F5" s="345" t="s">
        <v>70</v>
      </c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</row>
    <row r="6" spans="1:19" ht="21" customHeight="1">
      <c r="A6" s="61"/>
      <c r="B6" s="312" t="s">
        <v>112</v>
      </c>
      <c r="C6" s="313"/>
      <c r="D6" s="313"/>
      <c r="E6" s="313"/>
      <c r="F6" s="314" t="s">
        <v>180</v>
      </c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117"/>
    </row>
    <row r="7" spans="1:19" ht="20.25" customHeight="1">
      <c r="A7" s="61"/>
      <c r="B7" s="312" t="s">
        <v>71</v>
      </c>
      <c r="C7" s="313"/>
      <c r="D7" s="313"/>
      <c r="E7" s="315"/>
      <c r="F7" s="328" t="s">
        <v>158</v>
      </c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</row>
    <row r="8" spans="1:19" ht="15.75" customHeight="1">
      <c r="A8" s="61"/>
      <c r="B8" s="349" t="s">
        <v>72</v>
      </c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1"/>
    </row>
    <row r="9" spans="1:19" ht="15.75" customHeight="1">
      <c r="A9" s="61"/>
      <c r="B9" s="352" t="s">
        <v>73</v>
      </c>
      <c r="C9" s="353"/>
      <c r="D9" s="353"/>
      <c r="E9" s="353"/>
      <c r="F9" s="353"/>
      <c r="G9" s="353"/>
      <c r="H9" s="353"/>
      <c r="I9" s="354"/>
      <c r="J9" s="62"/>
      <c r="K9" s="63" t="s">
        <v>74</v>
      </c>
      <c r="L9" s="64">
        <v>9</v>
      </c>
      <c r="M9" s="63" t="s">
        <v>75</v>
      </c>
      <c r="N9" s="65">
        <v>2020</v>
      </c>
      <c r="O9" s="63"/>
      <c r="P9" s="63"/>
      <c r="Q9" s="63"/>
      <c r="R9" s="63"/>
      <c r="S9" s="63"/>
    </row>
    <row r="10" spans="1:19" ht="15.75" customHeight="1">
      <c r="A10" s="61"/>
      <c r="B10" s="322" t="s">
        <v>76</v>
      </c>
      <c r="C10" s="323"/>
      <c r="D10" s="323"/>
      <c r="E10" s="323"/>
      <c r="F10" s="323"/>
      <c r="G10" s="323"/>
      <c r="H10" s="323"/>
      <c r="I10" s="324"/>
      <c r="J10" s="66"/>
      <c r="K10" s="63" t="s">
        <v>74</v>
      </c>
      <c r="L10" s="65">
        <v>4</v>
      </c>
      <c r="M10" s="63" t="s">
        <v>75</v>
      </c>
      <c r="N10" s="65">
        <v>2024</v>
      </c>
      <c r="O10" s="63"/>
      <c r="P10" s="63"/>
      <c r="Q10" s="63"/>
      <c r="R10" s="63"/>
      <c r="S10" s="63"/>
    </row>
    <row r="11" spans="1:19" ht="13.5" customHeight="1">
      <c r="A11" s="61"/>
      <c r="B11" s="325" t="s">
        <v>77</v>
      </c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7"/>
    </row>
    <row r="12" spans="1:19" ht="13.5" customHeight="1">
      <c r="A12" s="61"/>
      <c r="B12" s="322" t="s">
        <v>78</v>
      </c>
      <c r="C12" s="323"/>
      <c r="D12" s="323"/>
      <c r="E12" s="323"/>
      <c r="F12" s="323"/>
      <c r="G12" s="323"/>
      <c r="H12" s="323"/>
      <c r="I12" s="324"/>
      <c r="J12" s="346">
        <v>6200000</v>
      </c>
      <c r="K12" s="347"/>
      <c r="L12" s="347"/>
      <c r="M12" s="347"/>
      <c r="N12" s="347"/>
      <c r="O12" s="347"/>
      <c r="P12" s="347"/>
      <c r="Q12" s="347"/>
      <c r="R12" s="347"/>
      <c r="S12" s="348"/>
    </row>
    <row r="13" spans="1:23" ht="15.75" customHeight="1">
      <c r="A13" s="61"/>
      <c r="B13" s="312" t="s">
        <v>114</v>
      </c>
      <c r="C13" s="313"/>
      <c r="D13" s="313"/>
      <c r="E13" s="313"/>
      <c r="F13" s="355"/>
      <c r="G13" s="355"/>
      <c r="H13" s="355"/>
      <c r="I13" s="356"/>
      <c r="J13" s="357" t="s">
        <v>360</v>
      </c>
      <c r="K13" s="357"/>
      <c r="L13" s="357"/>
      <c r="M13" s="357"/>
      <c r="N13" s="357"/>
      <c r="O13" s="357"/>
      <c r="P13" s="357"/>
      <c r="Q13" s="357"/>
      <c r="R13" s="357"/>
      <c r="S13" s="358"/>
      <c r="T13" s="295"/>
      <c r="U13" s="67"/>
      <c r="V13" s="67"/>
      <c r="W13" s="67"/>
    </row>
    <row r="14" spans="1:23" ht="12.75">
      <c r="A14" s="61"/>
      <c r="B14" s="312" t="s">
        <v>115</v>
      </c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5"/>
      <c r="T14" s="122"/>
      <c r="U14" s="68"/>
      <c r="V14" s="68"/>
      <c r="W14" s="68"/>
    </row>
    <row r="15" spans="1:19" ht="15" customHeight="1">
      <c r="A15" s="61"/>
      <c r="B15" s="316" t="s">
        <v>79</v>
      </c>
      <c r="C15" s="317"/>
      <c r="D15" s="317"/>
      <c r="E15" s="317"/>
      <c r="F15" s="317"/>
      <c r="G15" s="318"/>
      <c r="H15" s="319" t="s">
        <v>371</v>
      </c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1"/>
    </row>
    <row r="16" spans="1:19" ht="15" customHeight="1">
      <c r="A16" s="61"/>
      <c r="B16" s="316" t="s">
        <v>80</v>
      </c>
      <c r="C16" s="317"/>
      <c r="D16" s="317"/>
      <c r="E16" s="317"/>
      <c r="F16" s="317"/>
      <c r="G16" s="318"/>
      <c r="H16" s="330" t="s">
        <v>372</v>
      </c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2"/>
    </row>
    <row r="17" spans="1:19" ht="12.75">
      <c r="A17" s="61"/>
      <c r="B17" s="316" t="s">
        <v>81</v>
      </c>
      <c r="C17" s="317"/>
      <c r="D17" s="317"/>
      <c r="E17" s="317"/>
      <c r="F17" s="317"/>
      <c r="G17" s="318"/>
      <c r="H17" s="330" t="s">
        <v>181</v>
      </c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2"/>
    </row>
    <row r="18" spans="1:19" ht="12.75">
      <c r="A18" s="61"/>
      <c r="B18" s="316" t="s">
        <v>82</v>
      </c>
      <c r="C18" s="317"/>
      <c r="D18" s="317"/>
      <c r="E18" s="317"/>
      <c r="F18" s="317"/>
      <c r="G18" s="318"/>
      <c r="H18" s="319" t="s">
        <v>182</v>
      </c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1"/>
    </row>
    <row r="19" spans="1:19" ht="12.75">
      <c r="A19" s="61"/>
      <c r="B19" s="316" t="s">
        <v>83</v>
      </c>
      <c r="C19" s="317"/>
      <c r="D19" s="317"/>
      <c r="E19" s="317"/>
      <c r="F19" s="317"/>
      <c r="G19" s="318"/>
      <c r="H19" s="330" t="s">
        <v>183</v>
      </c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2"/>
    </row>
    <row r="20" spans="1:19" ht="12.75">
      <c r="A20" s="61"/>
      <c r="B20" s="361" t="s">
        <v>84</v>
      </c>
      <c r="C20" s="362"/>
      <c r="D20" s="362"/>
      <c r="E20" s="362"/>
      <c r="F20" s="362"/>
      <c r="G20" s="363"/>
      <c r="H20" s="330" t="s">
        <v>373</v>
      </c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2"/>
    </row>
    <row r="21" spans="1:19" ht="12.75">
      <c r="A21" s="61"/>
      <c r="B21" s="316" t="s">
        <v>85</v>
      </c>
      <c r="C21" s="317"/>
      <c r="D21" s="317"/>
      <c r="E21" s="317"/>
      <c r="F21" s="317"/>
      <c r="G21" s="318"/>
      <c r="H21" s="330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2"/>
    </row>
    <row r="22" spans="1:19" ht="12.75">
      <c r="A22" s="61"/>
      <c r="B22" s="316" t="s">
        <v>86</v>
      </c>
      <c r="C22" s="317"/>
      <c r="D22" s="317"/>
      <c r="E22" s="317"/>
      <c r="F22" s="317"/>
      <c r="G22" s="318"/>
      <c r="H22" s="366" t="s">
        <v>374</v>
      </c>
      <c r="I22" s="360"/>
      <c r="J22" s="320"/>
      <c r="K22" s="320"/>
      <c r="L22" s="320"/>
      <c r="M22" s="320"/>
      <c r="N22" s="320"/>
      <c r="O22" s="320"/>
      <c r="P22" s="320"/>
      <c r="Q22" s="320"/>
      <c r="R22" s="320"/>
      <c r="S22" s="321"/>
    </row>
    <row r="23" spans="1:19" ht="14.25" customHeight="1">
      <c r="A23" s="61"/>
      <c r="B23" s="112"/>
      <c r="C23" s="113"/>
      <c r="D23" s="113"/>
      <c r="E23" s="317" t="s">
        <v>116</v>
      </c>
      <c r="F23" s="317"/>
      <c r="G23" s="318"/>
      <c r="H23" s="359" t="s">
        <v>375</v>
      </c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114"/>
    </row>
    <row r="24" spans="1:19" ht="12.75">
      <c r="A24" s="61"/>
      <c r="B24" s="316" t="s">
        <v>87</v>
      </c>
      <c r="C24" s="317"/>
      <c r="D24" s="317"/>
      <c r="E24" s="317"/>
      <c r="F24" s="317"/>
      <c r="G24" s="318"/>
      <c r="H24" s="366" t="s">
        <v>376</v>
      </c>
      <c r="I24" s="360"/>
      <c r="J24" s="320"/>
      <c r="K24" s="320"/>
      <c r="L24" s="320"/>
      <c r="M24" s="320"/>
      <c r="N24" s="320"/>
      <c r="O24" s="320"/>
      <c r="P24" s="320"/>
      <c r="Q24" s="320"/>
      <c r="R24" s="320"/>
      <c r="S24" s="321"/>
    </row>
    <row r="25" spans="1:19" ht="12.75">
      <c r="A25" s="61"/>
      <c r="B25" s="367" t="s">
        <v>264</v>
      </c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9"/>
    </row>
    <row r="26" spans="1:19" ht="12.75">
      <c r="A26" s="61"/>
      <c r="B26" s="333" t="s">
        <v>88</v>
      </c>
      <c r="C26" s="334"/>
      <c r="D26" s="334"/>
      <c r="E26" s="334"/>
      <c r="F26" s="334"/>
      <c r="G26" s="335"/>
      <c r="H26" s="330" t="s">
        <v>380</v>
      </c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2"/>
    </row>
    <row r="27" spans="1:19" ht="12.75">
      <c r="A27" s="61"/>
      <c r="B27" s="333" t="s">
        <v>89</v>
      </c>
      <c r="C27" s="334"/>
      <c r="D27" s="334"/>
      <c r="E27" s="334"/>
      <c r="F27" s="334"/>
      <c r="G27" s="335"/>
      <c r="H27" s="330" t="s">
        <v>381</v>
      </c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2"/>
    </row>
    <row r="28" spans="1:19" ht="12.75">
      <c r="A28" s="61"/>
      <c r="B28" s="333" t="s">
        <v>90</v>
      </c>
      <c r="C28" s="334"/>
      <c r="D28" s="334"/>
      <c r="E28" s="334"/>
      <c r="F28" s="334"/>
      <c r="G28" s="335"/>
      <c r="H28" s="330" t="s">
        <v>382</v>
      </c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2"/>
    </row>
    <row r="29" spans="1:19" ht="12.75">
      <c r="A29" s="61"/>
      <c r="B29" s="333" t="s">
        <v>91</v>
      </c>
      <c r="C29" s="334"/>
      <c r="D29" s="334"/>
      <c r="E29" s="334"/>
      <c r="F29" s="334"/>
      <c r="G29" s="335"/>
      <c r="H29" s="330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2"/>
    </row>
    <row r="30" spans="1:19" ht="12.75">
      <c r="A30" s="61"/>
      <c r="B30" s="333" t="s">
        <v>92</v>
      </c>
      <c r="C30" s="334"/>
      <c r="D30" s="334"/>
      <c r="E30" s="334"/>
      <c r="F30" s="334"/>
      <c r="G30" s="335"/>
      <c r="H30" s="330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2"/>
    </row>
    <row r="31" spans="1:19" ht="12.75">
      <c r="A31" s="61"/>
      <c r="B31" s="333" t="s">
        <v>86</v>
      </c>
      <c r="C31" s="334"/>
      <c r="D31" s="334"/>
      <c r="E31" s="334"/>
      <c r="F31" s="334"/>
      <c r="G31" s="335"/>
      <c r="H31" s="364" t="s">
        <v>383</v>
      </c>
      <c r="I31" s="365"/>
      <c r="J31" s="331"/>
      <c r="K31" s="331"/>
      <c r="L31" s="331"/>
      <c r="M31" s="331"/>
      <c r="N31" s="331"/>
      <c r="O31" s="331"/>
      <c r="P31" s="331"/>
      <c r="Q31" s="331"/>
      <c r="R31" s="331"/>
      <c r="S31" s="332"/>
    </row>
    <row r="32" spans="1:19" ht="21.75" customHeight="1">
      <c r="A32" s="61"/>
      <c r="B32" s="375" t="s">
        <v>140</v>
      </c>
      <c r="C32" s="376"/>
      <c r="D32" s="376"/>
      <c r="E32" s="376"/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7"/>
    </row>
    <row r="33" spans="1:19" ht="12.75">
      <c r="A33" s="61"/>
      <c r="B33" s="386" t="s">
        <v>141</v>
      </c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88"/>
    </row>
    <row r="34" spans="1:19" ht="13.5" thickBot="1">
      <c r="A34" s="61"/>
      <c r="B34" s="389"/>
      <c r="C34" s="453"/>
      <c r="D34" s="454"/>
      <c r="E34" s="455"/>
      <c r="F34" s="130"/>
      <c r="G34" s="372">
        <v>2020</v>
      </c>
      <c r="H34" s="372"/>
      <c r="I34" s="374">
        <v>2021</v>
      </c>
      <c r="J34" s="374"/>
      <c r="K34" s="374"/>
      <c r="L34" s="372">
        <v>2022</v>
      </c>
      <c r="M34" s="372"/>
      <c r="N34" s="372"/>
      <c r="O34" s="373">
        <v>2023</v>
      </c>
      <c r="P34" s="373"/>
      <c r="Q34" s="373"/>
      <c r="R34" s="166">
        <v>2024</v>
      </c>
      <c r="S34" s="390"/>
    </row>
    <row r="35" spans="1:19" ht="31.5" customHeight="1">
      <c r="A35" s="61"/>
      <c r="B35" s="389"/>
      <c r="C35" s="392" t="s">
        <v>337</v>
      </c>
      <c r="D35" s="393"/>
      <c r="E35" s="393"/>
      <c r="F35" s="159" t="s">
        <v>133</v>
      </c>
      <c r="G35" s="161" t="s">
        <v>129</v>
      </c>
      <c r="H35" s="162" t="s">
        <v>130</v>
      </c>
      <c r="I35" s="161" t="s">
        <v>131</v>
      </c>
      <c r="J35" s="165" t="s">
        <v>129</v>
      </c>
      <c r="K35" s="162" t="s">
        <v>130</v>
      </c>
      <c r="L35" s="161" t="s">
        <v>131</v>
      </c>
      <c r="M35" s="165" t="s">
        <v>129</v>
      </c>
      <c r="N35" s="162" t="s">
        <v>132</v>
      </c>
      <c r="O35" s="161" t="s">
        <v>131</v>
      </c>
      <c r="P35" s="165" t="s">
        <v>129</v>
      </c>
      <c r="Q35" s="162" t="s">
        <v>130</v>
      </c>
      <c r="R35" s="167" t="s">
        <v>131</v>
      </c>
      <c r="S35" s="391"/>
    </row>
    <row r="36" spans="1:19" ht="30.75" customHeight="1">
      <c r="A36" s="61"/>
      <c r="B36" s="389"/>
      <c r="C36" s="370" t="s">
        <v>95</v>
      </c>
      <c r="D36" s="371"/>
      <c r="E36" s="371"/>
      <c r="F36" s="160">
        <v>620000</v>
      </c>
      <c r="G36" s="163">
        <v>0</v>
      </c>
      <c r="H36" s="179">
        <v>0</v>
      </c>
      <c r="I36" s="163">
        <v>0</v>
      </c>
      <c r="J36" s="154">
        <v>0</v>
      </c>
      <c r="K36" s="164">
        <v>0</v>
      </c>
      <c r="L36" s="259">
        <v>17443.31</v>
      </c>
      <c r="M36" s="272">
        <v>110000</v>
      </c>
      <c r="N36" s="272">
        <v>110000</v>
      </c>
      <c r="O36" s="272">
        <v>110000</v>
      </c>
      <c r="P36" s="273">
        <v>110000</v>
      </c>
      <c r="Q36" s="272">
        <v>89901</v>
      </c>
      <c r="R36" s="274">
        <v>72655.69</v>
      </c>
      <c r="S36" s="391"/>
    </row>
    <row r="37" spans="1:19" ht="30" customHeight="1">
      <c r="A37" s="61"/>
      <c r="B37" s="389"/>
      <c r="C37" s="370" t="s">
        <v>96</v>
      </c>
      <c r="D37" s="371"/>
      <c r="E37" s="371"/>
      <c r="F37" s="160">
        <v>400000</v>
      </c>
      <c r="G37" s="163">
        <v>0</v>
      </c>
      <c r="H37" s="164">
        <v>0</v>
      </c>
      <c r="I37" s="163">
        <v>0</v>
      </c>
      <c r="J37" s="154">
        <v>0</v>
      </c>
      <c r="K37" s="164">
        <v>50000</v>
      </c>
      <c r="L37" s="259">
        <v>0</v>
      </c>
      <c r="M37" s="260">
        <v>0</v>
      </c>
      <c r="N37" s="214">
        <v>180000</v>
      </c>
      <c r="O37" s="163">
        <v>0</v>
      </c>
      <c r="P37" s="154">
        <v>10000</v>
      </c>
      <c r="Q37" s="164">
        <v>0</v>
      </c>
      <c r="R37" s="168">
        <v>160000</v>
      </c>
      <c r="S37" s="391"/>
    </row>
    <row r="38" spans="1:19" ht="30" customHeight="1">
      <c r="A38" s="61"/>
      <c r="B38" s="138"/>
      <c r="C38" s="309" t="s">
        <v>184</v>
      </c>
      <c r="D38" s="310"/>
      <c r="E38" s="311"/>
      <c r="F38" s="160">
        <v>500000</v>
      </c>
      <c r="G38" s="163">
        <v>0</v>
      </c>
      <c r="H38" s="164">
        <v>0</v>
      </c>
      <c r="I38" s="163">
        <v>0</v>
      </c>
      <c r="J38" s="153">
        <v>0</v>
      </c>
      <c r="K38" s="180">
        <v>0</v>
      </c>
      <c r="L38" s="163">
        <v>0</v>
      </c>
      <c r="M38" s="153">
        <v>0</v>
      </c>
      <c r="N38" s="164">
        <v>500000</v>
      </c>
      <c r="O38" s="163">
        <v>0</v>
      </c>
      <c r="P38" s="154">
        <v>0</v>
      </c>
      <c r="Q38" s="164">
        <v>0</v>
      </c>
      <c r="R38" s="168">
        <v>0</v>
      </c>
      <c r="S38" s="139"/>
    </row>
    <row r="39" spans="1:19" ht="30" customHeight="1">
      <c r="A39" s="61"/>
      <c r="B39" s="141" t="s">
        <v>301</v>
      </c>
      <c r="C39" s="309" t="s">
        <v>185</v>
      </c>
      <c r="D39" s="310"/>
      <c r="E39" s="311"/>
      <c r="F39" s="160">
        <v>1600000</v>
      </c>
      <c r="G39" s="163">
        <v>0</v>
      </c>
      <c r="H39" s="164">
        <v>0</v>
      </c>
      <c r="I39" s="163">
        <v>0</v>
      </c>
      <c r="J39" s="154">
        <v>0</v>
      </c>
      <c r="K39" s="164">
        <v>0</v>
      </c>
      <c r="L39" s="163">
        <v>0</v>
      </c>
      <c r="M39" s="153">
        <v>0</v>
      </c>
      <c r="N39" s="164">
        <v>100000</v>
      </c>
      <c r="O39" s="163">
        <v>500000</v>
      </c>
      <c r="P39" s="211">
        <v>600000</v>
      </c>
      <c r="Q39" s="164">
        <v>400000</v>
      </c>
      <c r="R39" s="168">
        <v>0</v>
      </c>
      <c r="S39" s="139"/>
    </row>
    <row r="40" spans="1:19" ht="30" customHeight="1">
      <c r="A40" s="61"/>
      <c r="B40" s="141"/>
      <c r="C40" s="309" t="s">
        <v>186</v>
      </c>
      <c r="D40" s="310"/>
      <c r="E40" s="311"/>
      <c r="F40" s="160">
        <v>1700000</v>
      </c>
      <c r="G40" s="163">
        <v>0</v>
      </c>
      <c r="H40" s="164">
        <v>0</v>
      </c>
      <c r="I40" s="163">
        <v>0</v>
      </c>
      <c r="J40" s="154">
        <v>0</v>
      </c>
      <c r="K40" s="164">
        <v>0</v>
      </c>
      <c r="L40" s="163">
        <v>0</v>
      </c>
      <c r="M40" s="153">
        <v>0</v>
      </c>
      <c r="N40" s="164">
        <v>0</v>
      </c>
      <c r="O40" s="163">
        <v>80000</v>
      </c>
      <c r="P40" s="154">
        <v>810000</v>
      </c>
      <c r="Q40" s="214">
        <v>810000</v>
      </c>
      <c r="R40" s="168">
        <v>0</v>
      </c>
      <c r="S40" s="139"/>
    </row>
    <row r="41" spans="1:19" ht="30" customHeight="1">
      <c r="A41" s="61"/>
      <c r="B41" s="141"/>
      <c r="C41" s="309" t="s">
        <v>187</v>
      </c>
      <c r="D41" s="310"/>
      <c r="E41" s="311"/>
      <c r="F41" s="160">
        <v>1380000</v>
      </c>
      <c r="G41" s="163">
        <v>0</v>
      </c>
      <c r="H41" s="164">
        <v>0</v>
      </c>
      <c r="I41" s="163">
        <v>0</v>
      </c>
      <c r="J41" s="154">
        <v>0</v>
      </c>
      <c r="K41" s="164">
        <v>0</v>
      </c>
      <c r="L41" s="163">
        <v>0</v>
      </c>
      <c r="M41" s="153">
        <v>0</v>
      </c>
      <c r="N41" s="164">
        <v>0</v>
      </c>
      <c r="O41" s="163">
        <v>60000</v>
      </c>
      <c r="P41" s="154">
        <v>660000</v>
      </c>
      <c r="Q41" s="164">
        <v>660000</v>
      </c>
      <c r="R41" s="168">
        <v>0</v>
      </c>
      <c r="S41" s="139"/>
    </row>
    <row r="42" spans="1:19" ht="30" customHeight="1" thickBot="1">
      <c r="A42" s="61"/>
      <c r="B42" s="138"/>
      <c r="C42" s="309" t="s">
        <v>188</v>
      </c>
      <c r="D42" s="310"/>
      <c r="E42" s="311"/>
      <c r="F42" s="160">
        <v>0</v>
      </c>
      <c r="G42" s="169">
        <v>0</v>
      </c>
      <c r="H42" s="170">
        <v>0</v>
      </c>
      <c r="I42" s="169">
        <v>0</v>
      </c>
      <c r="J42" s="171">
        <v>0</v>
      </c>
      <c r="K42" s="170">
        <v>0</v>
      </c>
      <c r="L42" s="169">
        <v>0</v>
      </c>
      <c r="M42" s="172">
        <v>0</v>
      </c>
      <c r="N42" s="170">
        <v>0</v>
      </c>
      <c r="O42" s="169">
        <v>0</v>
      </c>
      <c r="P42" s="171">
        <v>0</v>
      </c>
      <c r="Q42" s="170">
        <v>0</v>
      </c>
      <c r="R42" s="173">
        <v>0</v>
      </c>
      <c r="S42" s="139"/>
    </row>
    <row r="43" spans="1:19" ht="27.75" customHeight="1" thickBot="1">
      <c r="A43" s="61"/>
      <c r="B43" s="69"/>
      <c r="C43" s="370" t="s">
        <v>189</v>
      </c>
      <c r="D43" s="371"/>
      <c r="E43" s="371"/>
      <c r="F43" s="160">
        <f>SUM(F36:F42)</f>
        <v>6200000</v>
      </c>
      <c r="G43" s="174">
        <f>SUM(G36:G42)</f>
        <v>0</v>
      </c>
      <c r="H43" s="181">
        <f aca="true" t="shared" si="0" ref="H43:R43">SUM(H36:H42)</f>
        <v>0</v>
      </c>
      <c r="I43" s="174">
        <f t="shared" si="0"/>
        <v>0</v>
      </c>
      <c r="J43" s="182">
        <f t="shared" si="0"/>
        <v>0</v>
      </c>
      <c r="K43" s="181">
        <f t="shared" si="0"/>
        <v>50000</v>
      </c>
      <c r="L43" s="174">
        <f t="shared" si="0"/>
        <v>17443.31</v>
      </c>
      <c r="M43" s="182">
        <f t="shared" si="0"/>
        <v>110000</v>
      </c>
      <c r="N43" s="181">
        <f t="shared" si="0"/>
        <v>890000</v>
      </c>
      <c r="O43" s="174">
        <f t="shared" si="0"/>
        <v>750000</v>
      </c>
      <c r="P43" s="182">
        <f t="shared" si="0"/>
        <v>2190000</v>
      </c>
      <c r="Q43" s="181">
        <f t="shared" si="0"/>
        <v>1959901</v>
      </c>
      <c r="R43" s="183">
        <f t="shared" si="0"/>
        <v>232655.69</v>
      </c>
      <c r="S43" s="111"/>
    </row>
    <row r="44" spans="1:19" ht="12.75">
      <c r="A44" s="61"/>
      <c r="B44" s="110"/>
      <c r="C44" s="456"/>
      <c r="D44" s="456"/>
      <c r="E44" s="456"/>
      <c r="F44" s="456"/>
      <c r="G44" s="457"/>
      <c r="H44" s="457"/>
      <c r="I44" s="457"/>
      <c r="J44" s="457"/>
      <c r="K44" s="457"/>
      <c r="L44" s="457"/>
      <c r="M44" s="457"/>
      <c r="N44" s="457"/>
      <c r="O44" s="457"/>
      <c r="P44" s="457"/>
      <c r="Q44" s="457"/>
      <c r="R44" s="457"/>
      <c r="S44" s="111"/>
    </row>
    <row r="45" spans="1:19" ht="12.75">
      <c r="A45" s="61"/>
      <c r="B45" s="70"/>
      <c r="C45" s="380" t="s">
        <v>142</v>
      </c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  <c r="O45" s="380"/>
      <c r="P45" s="380"/>
      <c r="Q45" s="380"/>
      <c r="R45" s="380"/>
      <c r="S45" s="118"/>
    </row>
    <row r="46" spans="1:19" ht="12.75">
      <c r="A46" s="61"/>
      <c r="B46" s="71" t="s">
        <v>143</v>
      </c>
      <c r="C46" s="72"/>
      <c r="D46" s="72"/>
      <c r="E46" s="72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</row>
    <row r="47" spans="1:19" ht="12.75">
      <c r="A47" s="61"/>
      <c r="B47" s="74"/>
      <c r="C47" s="381" t="s">
        <v>97</v>
      </c>
      <c r="D47" s="382"/>
      <c r="E47" s="382"/>
      <c r="F47" s="382"/>
      <c r="G47" s="382"/>
      <c r="H47" s="382"/>
      <c r="I47" s="382"/>
      <c r="J47" s="383"/>
      <c r="K47" s="381" t="s">
        <v>98</v>
      </c>
      <c r="L47" s="384"/>
      <c r="M47" s="385"/>
      <c r="N47" s="381" t="s">
        <v>99</v>
      </c>
      <c r="O47" s="383"/>
      <c r="P47" s="75"/>
      <c r="Q47" s="76"/>
      <c r="R47" s="76"/>
      <c r="S47" s="76"/>
    </row>
    <row r="48" spans="1:19" ht="12.75" customHeight="1">
      <c r="A48" s="61"/>
      <c r="B48" s="78"/>
      <c r="C48" s="396" t="s">
        <v>100</v>
      </c>
      <c r="D48" s="397"/>
      <c r="E48" s="397"/>
      <c r="F48" s="397"/>
      <c r="G48" s="397"/>
      <c r="H48" s="397"/>
      <c r="I48" s="397"/>
      <c r="J48" s="398"/>
      <c r="K48" s="399">
        <v>6200000</v>
      </c>
      <c r="L48" s="400"/>
      <c r="M48" s="401"/>
      <c r="N48" s="402">
        <v>1</v>
      </c>
      <c r="O48" s="403"/>
      <c r="P48" s="404"/>
      <c r="Q48" s="405"/>
      <c r="R48" s="405"/>
      <c r="S48" s="406"/>
    </row>
    <row r="49" spans="1:20" ht="12.75" customHeight="1">
      <c r="A49" s="61"/>
      <c r="B49" s="78"/>
      <c r="C49" s="79"/>
      <c r="D49" s="407" t="s">
        <v>101</v>
      </c>
      <c r="E49" s="408"/>
      <c r="F49" s="408"/>
      <c r="G49" s="408"/>
      <c r="H49" s="408"/>
      <c r="I49" s="408"/>
      <c r="J49" s="409"/>
      <c r="K49" s="410">
        <v>0</v>
      </c>
      <c r="L49" s="411"/>
      <c r="M49" s="412"/>
      <c r="N49" s="413">
        <v>0</v>
      </c>
      <c r="O49" s="414"/>
      <c r="P49" s="404"/>
      <c r="Q49" s="405"/>
      <c r="R49" s="405"/>
      <c r="S49" s="406"/>
      <c r="T49" s="123"/>
    </row>
    <row r="50" spans="1:19" ht="12.75" customHeight="1">
      <c r="A50" s="61"/>
      <c r="B50" s="78"/>
      <c r="C50" s="80"/>
      <c r="D50" s="80"/>
      <c r="E50" s="396" t="s">
        <v>102</v>
      </c>
      <c r="F50" s="397"/>
      <c r="G50" s="397"/>
      <c r="H50" s="397"/>
      <c r="I50" s="397"/>
      <c r="J50" s="398"/>
      <c r="K50" s="399">
        <v>6200000</v>
      </c>
      <c r="L50" s="400"/>
      <c r="M50" s="401"/>
      <c r="N50" s="378">
        <v>1</v>
      </c>
      <c r="O50" s="379"/>
      <c r="P50" s="404"/>
      <c r="Q50" s="405"/>
      <c r="R50" s="405"/>
      <c r="S50" s="406"/>
    </row>
    <row r="51" spans="1:19" ht="12.75" customHeight="1">
      <c r="A51" s="61"/>
      <c r="B51" s="78"/>
      <c r="C51" s="80"/>
      <c r="D51" s="80"/>
      <c r="E51" s="396" t="s">
        <v>120</v>
      </c>
      <c r="F51" s="397"/>
      <c r="G51" s="397"/>
      <c r="H51" s="397"/>
      <c r="I51" s="397"/>
      <c r="J51" s="398"/>
      <c r="K51" s="416">
        <v>0</v>
      </c>
      <c r="L51" s="417"/>
      <c r="M51" s="418"/>
      <c r="N51" s="378">
        <v>0</v>
      </c>
      <c r="O51" s="379"/>
      <c r="P51" s="404"/>
      <c r="Q51" s="405"/>
      <c r="R51" s="405"/>
      <c r="S51" s="406"/>
    </row>
    <row r="52" spans="1:19" ht="12.75" customHeight="1">
      <c r="A52" s="61"/>
      <c r="B52" s="78"/>
      <c r="C52" s="80"/>
      <c r="D52" s="81"/>
      <c r="E52" s="396" t="s">
        <v>103</v>
      </c>
      <c r="F52" s="397"/>
      <c r="G52" s="397"/>
      <c r="H52" s="397"/>
      <c r="I52" s="397"/>
      <c r="J52" s="398"/>
      <c r="K52" s="399">
        <v>6200000</v>
      </c>
      <c r="L52" s="400"/>
      <c r="M52" s="401"/>
      <c r="N52" s="378">
        <v>1</v>
      </c>
      <c r="O52" s="379"/>
      <c r="P52" s="404"/>
      <c r="Q52" s="405"/>
      <c r="R52" s="405"/>
      <c r="S52" s="406"/>
    </row>
    <row r="53" spans="1:19" ht="12.75">
      <c r="A53" s="61"/>
      <c r="B53" s="71"/>
      <c r="C53" s="131"/>
      <c r="D53" s="131"/>
      <c r="E53" s="127"/>
      <c r="F53" s="127"/>
      <c r="G53" s="127"/>
      <c r="H53" s="73"/>
      <c r="I53" s="73"/>
      <c r="J53" s="73"/>
      <c r="K53" s="73"/>
      <c r="L53" s="73"/>
      <c r="M53" s="73"/>
      <c r="N53" s="73"/>
      <c r="O53" s="73"/>
      <c r="P53" s="76"/>
      <c r="Q53" s="76"/>
      <c r="R53" s="77"/>
      <c r="S53" s="76"/>
    </row>
    <row r="54" spans="2:19" ht="12.75">
      <c r="B54" s="415" t="s">
        <v>144</v>
      </c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82"/>
      <c r="R54" s="82"/>
      <c r="S54" s="119"/>
    </row>
    <row r="55" spans="2:19" ht="12.75" customHeight="1">
      <c r="B55" s="83"/>
      <c r="C55" s="441" t="s">
        <v>104</v>
      </c>
      <c r="D55" s="442"/>
      <c r="E55" s="445" t="s">
        <v>105</v>
      </c>
      <c r="F55" s="450" t="s">
        <v>106</v>
      </c>
      <c r="G55" s="451"/>
      <c r="H55" s="451"/>
      <c r="I55" s="451"/>
      <c r="J55" s="451"/>
      <c r="K55" s="451"/>
      <c r="L55" s="451"/>
      <c r="M55" s="451"/>
      <c r="N55" s="451"/>
      <c r="O55" s="451"/>
      <c r="P55" s="452"/>
      <c r="Q55" s="82"/>
      <c r="R55" s="82"/>
      <c r="S55" s="120"/>
    </row>
    <row r="56" spans="2:19" ht="93" customHeight="1" thickBot="1">
      <c r="B56" s="84"/>
      <c r="C56" s="443"/>
      <c r="D56" s="444"/>
      <c r="E56" s="446"/>
      <c r="F56" s="126" t="s">
        <v>123</v>
      </c>
      <c r="G56" s="124" t="s">
        <v>124</v>
      </c>
      <c r="H56" s="126" t="s">
        <v>121</v>
      </c>
      <c r="I56" s="124" t="s">
        <v>125</v>
      </c>
      <c r="J56" s="125" t="s">
        <v>126</v>
      </c>
      <c r="K56" s="129" t="s">
        <v>122</v>
      </c>
      <c r="L56" s="129" t="s">
        <v>127</v>
      </c>
      <c r="M56" s="129" t="s">
        <v>128</v>
      </c>
      <c r="N56" s="175"/>
      <c r="O56" s="175"/>
      <c r="P56" s="175"/>
      <c r="Q56" s="82"/>
      <c r="R56" s="82"/>
      <c r="S56" s="121"/>
    </row>
    <row r="57" spans="2:19" ht="27" customHeight="1">
      <c r="B57" s="84"/>
      <c r="C57" s="394" t="s">
        <v>95</v>
      </c>
      <c r="D57" s="395"/>
      <c r="E57" s="155">
        <f aca="true" t="shared" si="1" ref="E57:E63">SUM(F57:P57)</f>
        <v>620000</v>
      </c>
      <c r="F57" s="156">
        <v>522000</v>
      </c>
      <c r="G57" s="156">
        <v>60000</v>
      </c>
      <c r="H57" s="156">
        <v>0</v>
      </c>
      <c r="I57" s="156">
        <v>0</v>
      </c>
      <c r="J57" s="156">
        <v>0</v>
      </c>
      <c r="K57" s="156">
        <v>16000</v>
      </c>
      <c r="L57" s="156">
        <v>22000</v>
      </c>
      <c r="M57" s="156">
        <v>0</v>
      </c>
      <c r="N57" s="176"/>
      <c r="O57" s="176"/>
      <c r="P57" s="176"/>
      <c r="Q57" s="82"/>
      <c r="R57" s="82"/>
      <c r="S57" s="121"/>
    </row>
    <row r="58" spans="2:19" ht="26.25" customHeight="1">
      <c r="B58" s="84"/>
      <c r="C58" s="421" t="s">
        <v>96</v>
      </c>
      <c r="D58" s="423"/>
      <c r="E58" s="157">
        <f t="shared" si="1"/>
        <v>400000</v>
      </c>
      <c r="F58" s="158">
        <v>0</v>
      </c>
      <c r="G58" s="158">
        <v>0</v>
      </c>
      <c r="H58" s="158">
        <v>0</v>
      </c>
      <c r="I58" s="158">
        <v>0</v>
      </c>
      <c r="J58" s="158">
        <v>0</v>
      </c>
      <c r="K58" s="158">
        <v>0</v>
      </c>
      <c r="L58" s="158">
        <v>400000</v>
      </c>
      <c r="M58" s="158">
        <v>0</v>
      </c>
      <c r="N58" s="177"/>
      <c r="O58" s="177"/>
      <c r="P58" s="177"/>
      <c r="Q58" s="82"/>
      <c r="R58" s="82"/>
      <c r="S58" s="121"/>
    </row>
    <row r="59" spans="2:19" ht="20.25" customHeight="1">
      <c r="B59" s="84"/>
      <c r="C59" s="421" t="s">
        <v>193</v>
      </c>
      <c r="D59" s="423"/>
      <c r="E59" s="157">
        <f t="shared" si="1"/>
        <v>500000</v>
      </c>
      <c r="F59" s="158">
        <v>0</v>
      </c>
      <c r="G59" s="158">
        <v>0</v>
      </c>
      <c r="H59" s="158">
        <v>0</v>
      </c>
      <c r="I59" s="158">
        <v>0</v>
      </c>
      <c r="J59" s="158">
        <v>0</v>
      </c>
      <c r="K59" s="158">
        <v>0</v>
      </c>
      <c r="L59" s="158">
        <v>500000</v>
      </c>
      <c r="M59" s="158">
        <v>0</v>
      </c>
      <c r="N59" s="177"/>
      <c r="O59" s="177"/>
      <c r="P59" s="177"/>
      <c r="Q59" s="82"/>
      <c r="R59" s="82"/>
      <c r="S59" s="121"/>
    </row>
    <row r="60" spans="2:19" ht="22.5" customHeight="1">
      <c r="B60" s="84"/>
      <c r="C60" s="421" t="s">
        <v>185</v>
      </c>
      <c r="D60" s="422"/>
      <c r="E60" s="157">
        <f t="shared" si="1"/>
        <v>1600000</v>
      </c>
      <c r="F60" s="158">
        <v>0</v>
      </c>
      <c r="G60" s="158">
        <v>0</v>
      </c>
      <c r="H60" s="158">
        <v>0</v>
      </c>
      <c r="I60" s="158">
        <v>0</v>
      </c>
      <c r="J60" s="158">
        <v>0</v>
      </c>
      <c r="K60" s="158">
        <v>0</v>
      </c>
      <c r="L60" s="158">
        <v>1600000</v>
      </c>
      <c r="M60" s="158">
        <v>0</v>
      </c>
      <c r="N60" s="177"/>
      <c r="O60" s="177"/>
      <c r="P60" s="177"/>
      <c r="Q60" s="82"/>
      <c r="R60" s="82"/>
      <c r="S60" s="121"/>
    </row>
    <row r="61" spans="2:19" ht="14.25">
      <c r="B61" s="84"/>
      <c r="C61" s="421" t="s">
        <v>186</v>
      </c>
      <c r="D61" s="422"/>
      <c r="E61" s="157">
        <f t="shared" si="1"/>
        <v>1700000</v>
      </c>
      <c r="F61" s="158">
        <v>0</v>
      </c>
      <c r="G61" s="158">
        <v>0</v>
      </c>
      <c r="H61" s="158">
        <v>0</v>
      </c>
      <c r="I61" s="158">
        <v>0</v>
      </c>
      <c r="J61" s="158">
        <v>0</v>
      </c>
      <c r="K61" s="158">
        <v>0</v>
      </c>
      <c r="L61" s="158">
        <v>1700000</v>
      </c>
      <c r="M61" s="158">
        <v>0</v>
      </c>
      <c r="N61" s="177"/>
      <c r="O61" s="177"/>
      <c r="P61" s="177"/>
      <c r="Q61" s="82"/>
      <c r="R61" s="82"/>
      <c r="S61" s="121"/>
    </row>
    <row r="62" spans="2:19" ht="16.5" customHeight="1">
      <c r="B62" s="84"/>
      <c r="C62" s="421" t="s">
        <v>187</v>
      </c>
      <c r="D62" s="422"/>
      <c r="E62" s="157">
        <f t="shared" si="1"/>
        <v>1380000</v>
      </c>
      <c r="F62" s="158">
        <v>0</v>
      </c>
      <c r="G62" s="158">
        <v>0</v>
      </c>
      <c r="H62" s="158">
        <v>0</v>
      </c>
      <c r="I62" s="158">
        <v>0</v>
      </c>
      <c r="J62" s="158">
        <v>0</v>
      </c>
      <c r="K62" s="158">
        <v>0</v>
      </c>
      <c r="L62" s="158">
        <v>1380000</v>
      </c>
      <c r="M62" s="158">
        <v>0</v>
      </c>
      <c r="N62" s="177"/>
      <c r="O62" s="177"/>
      <c r="P62" s="177"/>
      <c r="Q62" s="82"/>
      <c r="R62" s="82"/>
      <c r="S62" s="121"/>
    </row>
    <row r="63" spans="2:19" ht="16.5" customHeight="1">
      <c r="B63" s="84"/>
      <c r="C63" s="421" t="s">
        <v>188</v>
      </c>
      <c r="D63" s="423"/>
      <c r="E63" s="157">
        <f t="shared" si="1"/>
        <v>0</v>
      </c>
      <c r="F63" s="158">
        <v>0</v>
      </c>
      <c r="G63" s="158">
        <v>0</v>
      </c>
      <c r="H63" s="158">
        <v>0</v>
      </c>
      <c r="I63" s="158">
        <v>0</v>
      </c>
      <c r="J63" s="158">
        <v>0</v>
      </c>
      <c r="K63" s="158">
        <v>0</v>
      </c>
      <c r="L63" s="158">
        <v>0</v>
      </c>
      <c r="M63" s="158">
        <v>0</v>
      </c>
      <c r="N63" s="177"/>
      <c r="O63" s="177"/>
      <c r="P63" s="177"/>
      <c r="Q63" s="82"/>
      <c r="R63" s="82"/>
      <c r="S63" s="121"/>
    </row>
    <row r="64" spans="2:19" ht="12.75">
      <c r="B64" s="84"/>
      <c r="C64" s="424" t="s">
        <v>133</v>
      </c>
      <c r="D64" s="425"/>
      <c r="E64" s="137">
        <f>SUM(F64:P64)</f>
        <v>6200000</v>
      </c>
      <c r="F64" s="137">
        <f>SUM(F57:F63)</f>
        <v>522000</v>
      </c>
      <c r="G64" s="137">
        <f>SUM(G57:G63)</f>
        <v>60000</v>
      </c>
      <c r="H64" s="137">
        <v>0</v>
      </c>
      <c r="I64" s="137">
        <f aca="true" t="shared" si="2" ref="I64:P64">SUM(I57:I63)</f>
        <v>0</v>
      </c>
      <c r="J64" s="137">
        <f t="shared" si="2"/>
        <v>0</v>
      </c>
      <c r="K64" s="137">
        <f t="shared" si="2"/>
        <v>16000</v>
      </c>
      <c r="L64" s="137">
        <f t="shared" si="2"/>
        <v>5602000</v>
      </c>
      <c r="M64" s="137">
        <f t="shared" si="2"/>
        <v>0</v>
      </c>
      <c r="N64" s="137">
        <f t="shared" si="2"/>
        <v>0</v>
      </c>
      <c r="O64" s="137">
        <f t="shared" si="2"/>
        <v>0</v>
      </c>
      <c r="P64" s="137">
        <f t="shared" si="2"/>
        <v>0</v>
      </c>
      <c r="Q64" s="82"/>
      <c r="R64" s="82"/>
      <c r="S64" s="121"/>
    </row>
    <row r="65" spans="2:19" ht="12.75">
      <c r="B65" s="85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7"/>
      <c r="Q65" s="87"/>
      <c r="R65" s="87"/>
      <c r="S65" s="87"/>
    </row>
    <row r="66" spans="2:19" ht="12.75">
      <c r="B66" s="426" t="s">
        <v>107</v>
      </c>
      <c r="C66" s="427"/>
      <c r="D66" s="427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109"/>
    </row>
    <row r="67" spans="2:19" ht="27" customHeight="1">
      <c r="B67" s="428"/>
      <c r="C67" s="430" t="s">
        <v>108</v>
      </c>
      <c r="D67" s="431"/>
      <c r="E67" s="431"/>
      <c r="F67" s="432"/>
      <c r="G67" s="430" t="s">
        <v>109</v>
      </c>
      <c r="H67" s="431"/>
      <c r="I67" s="432"/>
      <c r="J67" s="447" t="s">
        <v>110</v>
      </c>
      <c r="K67" s="431"/>
      <c r="L67" s="432"/>
      <c r="M67" s="430" t="s">
        <v>111</v>
      </c>
      <c r="N67" s="448"/>
      <c r="O67" s="448"/>
      <c r="P67" s="448"/>
      <c r="Q67" s="448"/>
      <c r="R67" s="449"/>
      <c r="S67" s="419"/>
    </row>
    <row r="68" spans="2:19" ht="66.75" customHeight="1">
      <c r="B68" s="428"/>
      <c r="C68" s="458" t="s">
        <v>377</v>
      </c>
      <c r="D68" s="459"/>
      <c r="E68" s="459"/>
      <c r="F68" s="460"/>
      <c r="G68" s="461" t="s">
        <v>378</v>
      </c>
      <c r="H68" s="462"/>
      <c r="I68" s="463"/>
      <c r="J68" s="464" t="s">
        <v>384</v>
      </c>
      <c r="K68" s="465"/>
      <c r="L68" s="466"/>
      <c r="M68" s="433"/>
      <c r="N68" s="439"/>
      <c r="O68" s="439"/>
      <c r="P68" s="439"/>
      <c r="Q68" s="439"/>
      <c r="R68" s="440"/>
      <c r="S68" s="419"/>
    </row>
    <row r="69" spans="2:19" ht="40.5" customHeight="1">
      <c r="B69" s="429"/>
      <c r="C69" s="433"/>
      <c r="D69" s="434"/>
      <c r="E69" s="434"/>
      <c r="F69" s="435"/>
      <c r="G69" s="433"/>
      <c r="H69" s="434"/>
      <c r="I69" s="435"/>
      <c r="J69" s="436"/>
      <c r="K69" s="437"/>
      <c r="L69" s="438"/>
      <c r="M69" s="433"/>
      <c r="N69" s="439"/>
      <c r="O69" s="439"/>
      <c r="P69" s="439"/>
      <c r="Q69" s="439"/>
      <c r="R69" s="440"/>
      <c r="S69" s="420"/>
    </row>
    <row r="70" spans="2:19" ht="12.75">
      <c r="B70" s="88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</row>
  </sheetData>
  <sheetProtection/>
  <mergeCells count="117">
    <mergeCell ref="C38:E38"/>
    <mergeCell ref="C42:E42"/>
    <mergeCell ref="C34:E34"/>
    <mergeCell ref="C43:E43"/>
    <mergeCell ref="C44:R44"/>
    <mergeCell ref="M68:R68"/>
    <mergeCell ref="C68:F68"/>
    <mergeCell ref="G68:I68"/>
    <mergeCell ref="J68:L68"/>
    <mergeCell ref="C58:D58"/>
    <mergeCell ref="G69:I69"/>
    <mergeCell ref="J69:L69"/>
    <mergeCell ref="M69:R69"/>
    <mergeCell ref="C59:D59"/>
    <mergeCell ref="C55:D56"/>
    <mergeCell ref="E55:E56"/>
    <mergeCell ref="G67:I67"/>
    <mergeCell ref="J67:L67"/>
    <mergeCell ref="M67:R67"/>
    <mergeCell ref="F55:P55"/>
    <mergeCell ref="S67:S69"/>
    <mergeCell ref="C60:D60"/>
    <mergeCell ref="C61:D61"/>
    <mergeCell ref="C62:D62"/>
    <mergeCell ref="C63:D63"/>
    <mergeCell ref="C64:D64"/>
    <mergeCell ref="B66:R66"/>
    <mergeCell ref="B67:B69"/>
    <mergeCell ref="C67:F67"/>
    <mergeCell ref="C69:F69"/>
    <mergeCell ref="B54:P54"/>
    <mergeCell ref="E51:J51"/>
    <mergeCell ref="K51:M51"/>
    <mergeCell ref="N51:O51"/>
    <mergeCell ref="E52:J52"/>
    <mergeCell ref="K52:M52"/>
    <mergeCell ref="N52:O52"/>
    <mergeCell ref="C57:D57"/>
    <mergeCell ref="C48:J48"/>
    <mergeCell ref="K48:M48"/>
    <mergeCell ref="N48:O48"/>
    <mergeCell ref="P48:S52"/>
    <mergeCell ref="D49:J49"/>
    <mergeCell ref="K49:M49"/>
    <mergeCell ref="N49:O49"/>
    <mergeCell ref="E50:J50"/>
    <mergeCell ref="K50:M50"/>
    <mergeCell ref="N50:O50"/>
    <mergeCell ref="C45:R45"/>
    <mergeCell ref="C47:J47"/>
    <mergeCell ref="K47:M47"/>
    <mergeCell ref="N47:O47"/>
    <mergeCell ref="B33:S33"/>
    <mergeCell ref="B34:B37"/>
    <mergeCell ref="S34:S37"/>
    <mergeCell ref="C35:E35"/>
    <mergeCell ref="C36:E36"/>
    <mergeCell ref="C37:E37"/>
    <mergeCell ref="L34:N34"/>
    <mergeCell ref="O34:Q34"/>
    <mergeCell ref="G34:H34"/>
    <mergeCell ref="I34:K34"/>
    <mergeCell ref="B32:S32"/>
    <mergeCell ref="B30:G30"/>
    <mergeCell ref="H30:S30"/>
    <mergeCell ref="B31:G31"/>
    <mergeCell ref="H31:S31"/>
    <mergeCell ref="B22:G22"/>
    <mergeCell ref="H22:S22"/>
    <mergeCell ref="B24:G24"/>
    <mergeCell ref="H24:S24"/>
    <mergeCell ref="B25:S25"/>
    <mergeCell ref="B28:G28"/>
    <mergeCell ref="H26:S26"/>
    <mergeCell ref="E23:G23"/>
    <mergeCell ref="H23:R23"/>
    <mergeCell ref="B21:G21"/>
    <mergeCell ref="H21:S21"/>
    <mergeCell ref="B20:G20"/>
    <mergeCell ref="H27:S27"/>
    <mergeCell ref="B12:I12"/>
    <mergeCell ref="B13:I13"/>
    <mergeCell ref="J13:S13"/>
    <mergeCell ref="B19:G19"/>
    <mergeCell ref="H19:S19"/>
    <mergeCell ref="H17:S17"/>
    <mergeCell ref="B18:G18"/>
    <mergeCell ref="H18:S18"/>
    <mergeCell ref="B26:G26"/>
    <mergeCell ref="B2:S2"/>
    <mergeCell ref="C3:R3"/>
    <mergeCell ref="B4:S4"/>
    <mergeCell ref="B5:E5"/>
    <mergeCell ref="F5:S5"/>
    <mergeCell ref="J12:S12"/>
    <mergeCell ref="B8:S8"/>
    <mergeCell ref="B9:I9"/>
    <mergeCell ref="C39:E39"/>
    <mergeCell ref="C40:E40"/>
    <mergeCell ref="H20:S20"/>
    <mergeCell ref="B16:G16"/>
    <mergeCell ref="H16:S16"/>
    <mergeCell ref="B17:G17"/>
    <mergeCell ref="H28:S28"/>
    <mergeCell ref="B29:G29"/>
    <mergeCell ref="H29:S29"/>
    <mergeCell ref="B27:G27"/>
    <mergeCell ref="C41:E41"/>
    <mergeCell ref="B6:E6"/>
    <mergeCell ref="F6:R6"/>
    <mergeCell ref="B14:S14"/>
    <mergeCell ref="B15:G15"/>
    <mergeCell ref="H15:S15"/>
    <mergeCell ref="B10:I10"/>
    <mergeCell ref="B11:S11"/>
    <mergeCell ref="B7:E7"/>
    <mergeCell ref="F7:S7"/>
  </mergeCells>
  <dataValidations count="1">
    <dataValidation type="date" operator="lessThan" showInputMessage="1" showErrorMessage="1" errorTitle="Data zakończenia " error="Data nie może być większa niż 2017-04-30" sqref="J10">
      <formula1>42855</formula1>
    </dataValidation>
  </dataValidations>
  <hyperlinks>
    <hyperlink ref="H22" r:id="rId1" display="kontakt@ms.gov.pl"/>
    <hyperlink ref="H24" r:id="rId2" display="https://www.gov.pl/web/sprawiedliwosc"/>
    <hyperlink ref="H31" r:id="rId3" display="aneta.drastich@ms.gov.pl"/>
  </hyperlinks>
  <printOptions horizontalCentered="1" verticalCentered="1"/>
  <pageMargins left="0.2362204724409449" right="0.2362204724409449" top="0.1968503937007874" bottom="0.15748031496062992" header="0" footer="0"/>
  <pageSetup fitToHeight="0" fitToWidth="1" horizontalDpi="600" verticalDpi="600" orientation="landscape" paperSize="9" scale="67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0"/>
  <sheetViews>
    <sheetView showGridLines="0" tabSelected="1" zoomScale="60" zoomScaleNormal="60" zoomScalePageLayoutView="60" workbookViewId="0" topLeftCell="A71">
      <selection activeCell="AB65" sqref="AB21:AB65"/>
    </sheetView>
  </sheetViews>
  <sheetFormatPr defaultColWidth="8.625" defaultRowHeight="14.25"/>
  <cols>
    <col min="1" max="2" width="3.625" style="0" customWidth="1"/>
    <col min="3" max="3" width="2.125" style="0" customWidth="1"/>
    <col min="4" max="4" width="4.50390625" style="0" customWidth="1"/>
    <col min="5" max="5" width="11.375" style="0" customWidth="1"/>
    <col min="6" max="6" width="12.625" style="0" customWidth="1"/>
    <col min="7" max="7" width="17.625" style="0" customWidth="1"/>
    <col min="8" max="8" width="5.00390625" style="0" customWidth="1"/>
    <col min="9" max="9" width="16.625" style="90" customWidth="1"/>
    <col min="10" max="10" width="17.125" style="0" customWidth="1"/>
    <col min="11" max="11" width="12.125" style="0" customWidth="1"/>
    <col min="12" max="12" width="10.625" style="0" customWidth="1"/>
    <col min="13" max="13" width="10.875" style="90" customWidth="1"/>
    <col min="14" max="14" width="7.625" style="90" customWidth="1"/>
    <col min="15" max="15" width="12.125" style="0" customWidth="1"/>
    <col min="16" max="16" width="16.125" style="0" customWidth="1"/>
    <col min="17" max="17" width="8.125" style="0" customWidth="1"/>
    <col min="18" max="18" width="12.875" style="0" customWidth="1"/>
    <col min="19" max="19" width="4.50390625" style="0" customWidth="1"/>
    <col min="20" max="20" width="9.375" style="0" customWidth="1"/>
    <col min="21" max="21" width="19.625" style="1" customWidth="1"/>
    <col min="22" max="22" width="18.625" style="1" customWidth="1"/>
    <col min="23" max="23" width="18.625" style="0" customWidth="1"/>
    <col min="24" max="24" width="16.625" style="90" customWidth="1"/>
    <col min="25" max="25" width="16.625" style="0" customWidth="1"/>
    <col min="26" max="26" width="17.125" style="0" customWidth="1"/>
    <col min="27" max="27" width="11.125" style="0" customWidth="1"/>
    <col min="28" max="28" width="16.75390625" style="0" customWidth="1"/>
    <col min="29" max="29" width="20.50390625" style="0" customWidth="1"/>
    <col min="30" max="30" width="20.125" style="0" customWidth="1"/>
  </cols>
  <sheetData>
    <row r="1" spans="4:30" ht="19.5" customHeight="1" thickBot="1">
      <c r="D1" s="90"/>
      <c r="E1" s="90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W1" s="90"/>
      <c r="Y1" s="90"/>
      <c r="Z1" s="90"/>
      <c r="AA1" s="90"/>
      <c r="AB1" s="90"/>
      <c r="AC1" s="90"/>
      <c r="AD1" s="90"/>
    </row>
    <row r="2" spans="4:30" ht="35.25" customHeight="1" thickBot="1">
      <c r="D2" s="649" t="s">
        <v>66</v>
      </c>
      <c r="E2" s="650"/>
      <c r="F2" s="650"/>
      <c r="G2" s="650"/>
      <c r="H2" s="651"/>
      <c r="I2" s="144"/>
      <c r="J2" s="669" t="s">
        <v>134</v>
      </c>
      <c r="K2" s="670"/>
      <c r="L2" s="670"/>
      <c r="M2" s="670"/>
      <c r="N2" s="670"/>
      <c r="O2" s="670"/>
      <c r="P2" s="670"/>
      <c r="Q2" s="670"/>
      <c r="R2" s="671"/>
      <c r="S2" s="91"/>
      <c r="T2" s="93"/>
      <c r="U2" s="217" t="s">
        <v>17</v>
      </c>
      <c r="V2" s="92"/>
      <c r="W2" s="92"/>
      <c r="X2" s="92"/>
      <c r="Y2" s="92"/>
      <c r="Z2" s="92"/>
      <c r="AA2" s="92"/>
      <c r="AB2" s="92"/>
      <c r="AC2" s="92"/>
      <c r="AD2" s="92"/>
    </row>
    <row r="3" spans="4:30" ht="35.25" customHeight="1" thickBot="1">
      <c r="D3" s="652"/>
      <c r="E3" s="653"/>
      <c r="F3" s="653"/>
      <c r="G3" s="653"/>
      <c r="H3" s="654"/>
      <c r="I3" s="145"/>
      <c r="J3" s="672"/>
      <c r="K3" s="673"/>
      <c r="L3" s="673"/>
      <c r="M3" s="673"/>
      <c r="N3" s="673"/>
      <c r="O3" s="673"/>
      <c r="P3" s="673"/>
      <c r="Q3" s="673"/>
      <c r="R3" s="674"/>
      <c r="S3" s="91"/>
      <c r="T3" s="93"/>
      <c r="U3" s="655" t="s">
        <v>3</v>
      </c>
      <c r="V3" s="656"/>
      <c r="W3" s="656"/>
      <c r="X3" s="656"/>
      <c r="Y3" s="656"/>
      <c r="Z3" s="656"/>
      <c r="AA3" s="656"/>
      <c r="AB3" s="657"/>
      <c r="AC3" s="93"/>
      <c r="AD3" s="93"/>
    </row>
    <row r="4" spans="4:30" ht="33" customHeight="1" thickBot="1">
      <c r="D4" s="616" t="s">
        <v>0</v>
      </c>
      <c r="E4" s="617"/>
      <c r="F4" s="617"/>
      <c r="G4" s="617"/>
      <c r="H4" s="618"/>
      <c r="I4" s="143"/>
      <c r="J4" s="675" t="s">
        <v>330</v>
      </c>
      <c r="K4" s="676"/>
      <c r="L4" s="676"/>
      <c r="M4" s="676"/>
      <c r="N4" s="676"/>
      <c r="O4" s="676"/>
      <c r="P4" s="676"/>
      <c r="Q4" s="676"/>
      <c r="R4" s="677"/>
      <c r="S4" s="95"/>
      <c r="T4" s="93"/>
      <c r="U4" s="636" t="s">
        <v>4</v>
      </c>
      <c r="V4" s="637"/>
      <c r="W4" s="636" t="s">
        <v>14</v>
      </c>
      <c r="X4" s="642"/>
      <c r="Y4" s="637"/>
      <c r="Z4" s="647" t="s">
        <v>5</v>
      </c>
      <c r="AA4" s="636" t="s">
        <v>6</v>
      </c>
      <c r="AB4" s="637"/>
      <c r="AC4" s="678"/>
      <c r="AD4" s="678"/>
    </row>
    <row r="5" spans="4:30" ht="32.25" customHeight="1" thickBot="1">
      <c r="D5" s="616" t="s">
        <v>135</v>
      </c>
      <c r="E5" s="617"/>
      <c r="F5" s="617"/>
      <c r="G5" s="617"/>
      <c r="H5" s="618"/>
      <c r="I5" s="143"/>
      <c r="J5" s="729" t="s">
        <v>360</v>
      </c>
      <c r="K5" s="730"/>
      <c r="L5" s="730"/>
      <c r="M5" s="730"/>
      <c r="N5" s="730"/>
      <c r="O5" s="730"/>
      <c r="P5" s="730"/>
      <c r="Q5" s="730"/>
      <c r="R5" s="731"/>
      <c r="S5" s="291"/>
      <c r="T5" s="93"/>
      <c r="U5" s="638"/>
      <c r="V5" s="639"/>
      <c r="W5" s="638"/>
      <c r="X5" s="643"/>
      <c r="Y5" s="639"/>
      <c r="Z5" s="648"/>
      <c r="AA5" s="638"/>
      <c r="AB5" s="639"/>
      <c r="AC5" s="679"/>
      <c r="AD5" s="679"/>
    </row>
    <row r="6" spans="4:30" s="90" customFormat="1" ht="32.25" customHeight="1" thickBot="1">
      <c r="D6" s="616" t="s">
        <v>1</v>
      </c>
      <c r="E6" s="660"/>
      <c r="F6" s="660"/>
      <c r="G6" s="660"/>
      <c r="H6" s="661"/>
      <c r="I6" s="146"/>
      <c r="J6" s="729" t="s">
        <v>158</v>
      </c>
      <c r="K6" s="730"/>
      <c r="L6" s="730"/>
      <c r="M6" s="730"/>
      <c r="N6" s="730"/>
      <c r="O6" s="730"/>
      <c r="P6" s="730"/>
      <c r="Q6" s="730"/>
      <c r="R6" s="731"/>
      <c r="S6" s="95"/>
      <c r="T6" s="93"/>
      <c r="U6" s="667">
        <v>6200000</v>
      </c>
      <c r="V6" s="668"/>
      <c r="W6" s="664">
        <v>453300</v>
      </c>
      <c r="X6" s="665"/>
      <c r="Y6" s="666"/>
      <c r="Z6" s="277">
        <v>453300</v>
      </c>
      <c r="AA6" s="662">
        <f>W6/U6</f>
        <v>0.07311290322580645</v>
      </c>
      <c r="AB6" s="663"/>
      <c r="AC6" s="128"/>
      <c r="AD6" s="128"/>
    </row>
    <row r="7" spans="4:30" ht="27.75" customHeight="1" thickBot="1">
      <c r="D7" s="616" t="s">
        <v>269</v>
      </c>
      <c r="E7" s="617"/>
      <c r="F7" s="617"/>
      <c r="G7" s="617"/>
      <c r="H7" s="618"/>
      <c r="I7" s="143"/>
      <c r="J7" s="732" t="s">
        <v>379</v>
      </c>
      <c r="K7" s="733"/>
      <c r="L7" s="733"/>
      <c r="M7" s="733"/>
      <c r="N7" s="733"/>
      <c r="O7" s="733"/>
      <c r="P7" s="733"/>
      <c r="Q7" s="733"/>
      <c r="R7" s="734"/>
      <c r="S7" s="291"/>
      <c r="T7" s="93"/>
      <c r="U7" s="640"/>
      <c r="V7" s="641"/>
      <c r="W7" s="640"/>
      <c r="X7" s="640"/>
      <c r="Y7" s="641"/>
      <c r="Z7" s="132"/>
      <c r="AA7" s="658"/>
      <c r="AB7" s="659"/>
      <c r="AC7" s="97"/>
      <c r="AD7" s="98"/>
    </row>
    <row r="8" spans="4:30" ht="27.75" customHeight="1" thickBot="1">
      <c r="D8" s="616" t="s">
        <v>10</v>
      </c>
      <c r="E8" s="617"/>
      <c r="F8" s="617"/>
      <c r="G8" s="617"/>
      <c r="H8" s="134"/>
      <c r="I8" s="146"/>
      <c r="J8" s="735" t="s">
        <v>159</v>
      </c>
      <c r="K8" s="736"/>
      <c r="L8" s="736"/>
      <c r="M8" s="736"/>
      <c r="N8" s="736"/>
      <c r="O8" s="736"/>
      <c r="P8" s="736"/>
      <c r="Q8" s="736"/>
      <c r="R8" s="737"/>
      <c r="S8" s="95"/>
      <c r="T8" s="93"/>
      <c r="U8" s="218"/>
      <c r="V8" s="218"/>
      <c r="W8" s="133"/>
      <c r="X8" s="133"/>
      <c r="Y8" s="133"/>
      <c r="Z8" s="133"/>
      <c r="AA8" s="133"/>
      <c r="AB8" s="133"/>
      <c r="AC8" s="93"/>
      <c r="AD8" s="93"/>
    </row>
    <row r="9" spans="4:30" ht="27.75" customHeight="1" thickBot="1">
      <c r="D9" s="616" t="s">
        <v>2</v>
      </c>
      <c r="E9" s="617"/>
      <c r="F9" s="617"/>
      <c r="G9" s="617"/>
      <c r="H9" s="618"/>
      <c r="I9" s="143"/>
      <c r="J9" s="619" t="s">
        <v>284</v>
      </c>
      <c r="K9" s="620"/>
      <c r="L9" s="628">
        <v>45047</v>
      </c>
      <c r="M9" s="628"/>
      <c r="N9" s="628"/>
      <c r="O9" s="619" t="s">
        <v>285</v>
      </c>
      <c r="P9" s="620"/>
      <c r="Q9" s="738">
        <v>45107</v>
      </c>
      <c r="R9" s="739"/>
      <c r="S9" s="93"/>
      <c r="T9" s="93"/>
      <c r="U9" s="91"/>
      <c r="V9" s="91"/>
      <c r="W9" s="93"/>
      <c r="X9" s="188"/>
      <c r="Y9" s="93"/>
      <c r="Z9" s="93"/>
      <c r="AA9" s="93"/>
      <c r="AB9" s="93"/>
      <c r="AC9" s="93"/>
      <c r="AD9" s="93"/>
    </row>
    <row r="10" spans="4:30" ht="27.75" customHeight="1">
      <c r="D10" s="108"/>
      <c r="E10" s="93"/>
      <c r="F10" s="93"/>
      <c r="G10" s="93"/>
      <c r="H10" s="93"/>
      <c r="I10" s="93"/>
      <c r="J10" s="102"/>
      <c r="K10" s="93"/>
      <c r="L10" s="93"/>
      <c r="M10" s="188"/>
      <c r="N10" s="188"/>
      <c r="O10" s="93"/>
      <c r="P10" s="93"/>
      <c r="Q10" s="93"/>
      <c r="R10" s="93"/>
      <c r="S10" s="93"/>
      <c r="T10" s="93"/>
      <c r="U10" s="91"/>
      <c r="V10" s="91"/>
      <c r="W10" s="93"/>
      <c r="X10" s="188"/>
      <c r="Y10" s="93"/>
      <c r="Z10" s="93"/>
      <c r="AA10" s="93"/>
      <c r="AB10" s="93"/>
      <c r="AC10" s="93"/>
      <c r="AD10" s="93"/>
    </row>
    <row r="11" spans="4:30" s="3" customFormat="1" ht="35.25" customHeight="1" thickBot="1">
      <c r="D11" s="105" t="s">
        <v>18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6"/>
      <c r="U11" s="107"/>
      <c r="V11" s="635"/>
      <c r="W11" s="635"/>
      <c r="X11" s="635"/>
      <c r="Y11" s="635"/>
      <c r="Z11" s="635"/>
      <c r="AA11" s="635"/>
      <c r="AB11" s="635"/>
      <c r="AC11" s="635"/>
      <c r="AD11" s="635"/>
    </row>
    <row r="12" spans="4:30" ht="72.75" customHeight="1" thickBot="1">
      <c r="D12" s="135" t="s">
        <v>7</v>
      </c>
      <c r="E12" s="135" t="s">
        <v>11</v>
      </c>
      <c r="F12" s="135" t="s">
        <v>12</v>
      </c>
      <c r="G12" s="135" t="s">
        <v>13</v>
      </c>
      <c r="H12" s="680" t="s">
        <v>63</v>
      </c>
      <c r="I12" s="681"/>
      <c r="J12" s="682"/>
      <c r="K12" s="682"/>
      <c r="L12" s="682"/>
      <c r="M12" s="682"/>
      <c r="N12" s="682"/>
      <c r="O12" s="682"/>
      <c r="P12" s="683"/>
      <c r="Q12" s="136" t="s">
        <v>342</v>
      </c>
      <c r="R12" s="680" t="s">
        <v>20</v>
      </c>
      <c r="S12" s="682"/>
      <c r="T12" s="683"/>
      <c r="U12" s="135" t="s">
        <v>36</v>
      </c>
      <c r="V12" s="135" t="s">
        <v>15</v>
      </c>
      <c r="W12" s="680" t="s">
        <v>64</v>
      </c>
      <c r="X12" s="681"/>
      <c r="Y12" s="682"/>
      <c r="Z12" s="682"/>
      <c r="AA12" s="687"/>
      <c r="AB12" s="688"/>
      <c r="AC12" s="94"/>
      <c r="AD12" s="94"/>
    </row>
    <row r="13" spans="4:30" s="1" customFormat="1" ht="52.5" customHeight="1">
      <c r="D13" s="185">
        <v>1</v>
      </c>
      <c r="E13" s="101" t="s">
        <v>245</v>
      </c>
      <c r="F13" s="101" t="s">
        <v>246</v>
      </c>
      <c r="G13" s="292">
        <v>43904</v>
      </c>
      <c r="H13" s="625" t="s">
        <v>339</v>
      </c>
      <c r="I13" s="626"/>
      <c r="J13" s="626"/>
      <c r="K13" s="626"/>
      <c r="L13" s="626"/>
      <c r="M13" s="626"/>
      <c r="N13" s="626"/>
      <c r="O13" s="626"/>
      <c r="P13" s="627"/>
      <c r="Q13" s="101" t="s">
        <v>30</v>
      </c>
      <c r="R13" s="552" t="s">
        <v>27</v>
      </c>
      <c r="S13" s="439"/>
      <c r="T13" s="440"/>
      <c r="U13" s="287" t="s">
        <v>361</v>
      </c>
      <c r="V13" s="101" t="s">
        <v>244</v>
      </c>
      <c r="W13" s="684" t="s">
        <v>257</v>
      </c>
      <c r="X13" s="685"/>
      <c r="Y13" s="630"/>
      <c r="Z13" s="630"/>
      <c r="AA13" s="630"/>
      <c r="AB13" s="686"/>
      <c r="AC13" s="99"/>
      <c r="AD13" s="99"/>
    </row>
    <row r="14" spans="4:30" s="1" customFormat="1" ht="42.75" customHeight="1">
      <c r="D14" s="185">
        <v>2</v>
      </c>
      <c r="E14" s="101" t="s">
        <v>245</v>
      </c>
      <c r="F14" s="101" t="s">
        <v>246</v>
      </c>
      <c r="G14" s="292">
        <v>43997</v>
      </c>
      <c r="H14" s="572" t="s">
        <v>340</v>
      </c>
      <c r="I14" s="573"/>
      <c r="J14" s="573"/>
      <c r="K14" s="573"/>
      <c r="L14" s="573"/>
      <c r="M14" s="573"/>
      <c r="N14" s="573"/>
      <c r="O14" s="573"/>
      <c r="P14" s="574"/>
      <c r="Q14" s="101" t="s">
        <v>32</v>
      </c>
      <c r="R14" s="740" t="s">
        <v>25</v>
      </c>
      <c r="S14" s="741"/>
      <c r="T14" s="742"/>
      <c r="U14" s="288" t="s">
        <v>362</v>
      </c>
      <c r="V14" s="101" t="s">
        <v>244</v>
      </c>
      <c r="W14" s="632" t="s">
        <v>262</v>
      </c>
      <c r="X14" s="633"/>
      <c r="Y14" s="633"/>
      <c r="Z14" s="633"/>
      <c r="AA14" s="633"/>
      <c r="AB14" s="634"/>
      <c r="AC14" s="99"/>
      <c r="AD14" s="99"/>
    </row>
    <row r="15" spans="4:30" s="1" customFormat="1" ht="40.5" customHeight="1">
      <c r="D15" s="185">
        <v>3</v>
      </c>
      <c r="E15" s="101" t="s">
        <v>245</v>
      </c>
      <c r="F15" s="101" t="s">
        <v>247</v>
      </c>
      <c r="G15" s="292">
        <v>44042</v>
      </c>
      <c r="H15" s="629" t="s">
        <v>341</v>
      </c>
      <c r="I15" s="630"/>
      <c r="J15" s="630"/>
      <c r="K15" s="630"/>
      <c r="L15" s="630"/>
      <c r="M15" s="630"/>
      <c r="N15" s="630"/>
      <c r="O15" s="630"/>
      <c r="P15" s="631"/>
      <c r="Q15" s="101" t="s">
        <v>30</v>
      </c>
      <c r="R15" s="552" t="s">
        <v>27</v>
      </c>
      <c r="S15" s="439"/>
      <c r="T15" s="440"/>
      <c r="U15" s="287" t="s">
        <v>361</v>
      </c>
      <c r="V15" s="101" t="s">
        <v>244</v>
      </c>
      <c r="W15" s="684" t="s">
        <v>258</v>
      </c>
      <c r="X15" s="685"/>
      <c r="Y15" s="630"/>
      <c r="Z15" s="630"/>
      <c r="AA15" s="630"/>
      <c r="AB15" s="686"/>
      <c r="AC15" s="92"/>
      <c r="AD15" s="92"/>
    </row>
    <row r="16" spans="4:30" s="1" customFormat="1" ht="55.5" customHeight="1">
      <c r="D16" s="297">
        <v>4</v>
      </c>
      <c r="E16" s="294" t="s">
        <v>245</v>
      </c>
      <c r="F16" s="294" t="s">
        <v>248</v>
      </c>
      <c r="G16" s="292">
        <v>44061</v>
      </c>
      <c r="H16" s="644" t="s">
        <v>318</v>
      </c>
      <c r="I16" s="645"/>
      <c r="J16" s="645"/>
      <c r="K16" s="645"/>
      <c r="L16" s="645"/>
      <c r="M16" s="645"/>
      <c r="N16" s="645"/>
      <c r="O16" s="645"/>
      <c r="P16" s="646"/>
      <c r="Q16" s="101" t="s">
        <v>31</v>
      </c>
      <c r="R16" s="552" t="s">
        <v>27</v>
      </c>
      <c r="S16" s="439"/>
      <c r="T16" s="440"/>
      <c r="U16" s="287" t="s">
        <v>363</v>
      </c>
      <c r="V16" s="101" t="s">
        <v>249</v>
      </c>
      <c r="W16" s="684" t="s">
        <v>259</v>
      </c>
      <c r="X16" s="685"/>
      <c r="Y16" s="630"/>
      <c r="Z16" s="630"/>
      <c r="AA16" s="630"/>
      <c r="AB16" s="686"/>
      <c r="AC16" s="100"/>
      <c r="AD16" s="100"/>
    </row>
    <row r="17" spans="4:30" s="1" customFormat="1" ht="55.5" customHeight="1" thickBot="1">
      <c r="D17" s="186">
        <v>5</v>
      </c>
      <c r="E17" s="184" t="s">
        <v>245</v>
      </c>
      <c r="F17" s="184" t="s">
        <v>246</v>
      </c>
      <c r="G17" s="293">
        <v>44114</v>
      </c>
      <c r="H17" s="468" t="s">
        <v>364</v>
      </c>
      <c r="I17" s="469"/>
      <c r="J17" s="469"/>
      <c r="K17" s="469"/>
      <c r="L17" s="469"/>
      <c r="M17" s="469"/>
      <c r="N17" s="469"/>
      <c r="O17" s="469"/>
      <c r="P17" s="470"/>
      <c r="Q17" s="184" t="s">
        <v>338</v>
      </c>
      <c r="R17" s="471" t="s">
        <v>28</v>
      </c>
      <c r="S17" s="472"/>
      <c r="T17" s="473"/>
      <c r="U17" s="289" t="s">
        <v>365</v>
      </c>
      <c r="V17" s="184" t="s">
        <v>244</v>
      </c>
      <c r="W17" s="474" t="s">
        <v>263</v>
      </c>
      <c r="X17" s="475"/>
      <c r="Y17" s="475"/>
      <c r="Z17" s="475"/>
      <c r="AA17" s="475"/>
      <c r="AB17" s="476"/>
      <c r="AC17" s="100"/>
      <c r="AD17" s="100"/>
    </row>
    <row r="18" spans="4:30" s="1" customFormat="1" ht="55.5" customHeight="1" thickBot="1">
      <c r="D18" s="186">
        <v>6</v>
      </c>
      <c r="E18" s="184" t="s">
        <v>245</v>
      </c>
      <c r="F18" s="184" t="s">
        <v>248</v>
      </c>
      <c r="G18" s="293">
        <v>44621</v>
      </c>
      <c r="H18" s="468" t="s">
        <v>344</v>
      </c>
      <c r="I18" s="469"/>
      <c r="J18" s="469"/>
      <c r="K18" s="469"/>
      <c r="L18" s="469"/>
      <c r="M18" s="469"/>
      <c r="N18" s="469"/>
      <c r="O18" s="469"/>
      <c r="P18" s="470"/>
      <c r="Q18" s="184" t="s">
        <v>31</v>
      </c>
      <c r="R18" s="471" t="s">
        <v>26</v>
      </c>
      <c r="S18" s="472"/>
      <c r="T18" s="473"/>
      <c r="U18" s="288" t="s">
        <v>366</v>
      </c>
      <c r="V18" s="184" t="s">
        <v>244</v>
      </c>
      <c r="W18" s="474" t="s">
        <v>343</v>
      </c>
      <c r="X18" s="475"/>
      <c r="Y18" s="475"/>
      <c r="Z18" s="475"/>
      <c r="AA18" s="475"/>
      <c r="AB18" s="476"/>
      <c r="AC18" s="100"/>
      <c r="AD18" s="100"/>
    </row>
    <row r="20" ht="14.25">
      <c r="E20" s="90"/>
    </row>
    <row r="21" spans="3:30" s="3" customFormat="1" ht="35.25" customHeight="1">
      <c r="C21" s="104" t="s">
        <v>16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219"/>
      <c r="V21" s="219"/>
      <c r="W21" s="103"/>
      <c r="X21" s="103"/>
      <c r="Y21" s="103"/>
      <c r="Z21" s="103"/>
      <c r="AA21" s="103"/>
      <c r="AB21" s="305"/>
      <c r="AC21" s="103"/>
      <c r="AD21" s="103"/>
    </row>
    <row r="22" spans="3:30" s="1" customFormat="1" ht="82.5" customHeight="1">
      <c r="C22" s="621" t="s">
        <v>7</v>
      </c>
      <c r="D22" s="622"/>
      <c r="E22" s="623" t="s">
        <v>145</v>
      </c>
      <c r="F22" s="624"/>
      <c r="G22" s="210" t="s">
        <v>147</v>
      </c>
      <c r="H22" s="210"/>
      <c r="I22" s="210" t="s">
        <v>8</v>
      </c>
      <c r="J22" s="210" t="s">
        <v>286</v>
      </c>
      <c r="K22" s="210" t="s">
        <v>9</v>
      </c>
      <c r="L22" s="210" t="s">
        <v>287</v>
      </c>
      <c r="M22" s="210" t="s">
        <v>9</v>
      </c>
      <c r="N22" s="210" t="s">
        <v>149</v>
      </c>
      <c r="O22" s="711" t="s">
        <v>148</v>
      </c>
      <c r="P22" s="712"/>
      <c r="Q22" s="212"/>
      <c r="R22" s="713" t="s">
        <v>8</v>
      </c>
      <c r="S22" s="713"/>
      <c r="T22" s="713"/>
      <c r="U22" s="215" t="s">
        <v>271</v>
      </c>
      <c r="V22" s="215" t="s">
        <v>270</v>
      </c>
      <c r="W22" s="210" t="s">
        <v>272</v>
      </c>
      <c r="X22" s="210" t="s">
        <v>273</v>
      </c>
      <c r="Y22" s="210" t="s">
        <v>146</v>
      </c>
      <c r="Z22" s="713" t="s">
        <v>192</v>
      </c>
      <c r="AA22" s="743"/>
      <c r="AB22" s="306"/>
      <c r="AC22" s="92"/>
      <c r="AD22" s="92"/>
    </row>
    <row r="23" spans="3:30" ht="67.5" customHeight="1">
      <c r="C23" s="697">
        <v>1</v>
      </c>
      <c r="D23" s="698"/>
      <c r="E23" s="702" t="s">
        <v>184</v>
      </c>
      <c r="F23" s="703"/>
      <c r="G23" s="704" t="s">
        <v>173</v>
      </c>
      <c r="H23" s="704">
        <f>IF((I23="zakończony"),1,IF((I23="opóźniony"),25,IF((I23="ryzyko opóźnienia"),50,IF((I23="w harmonogramie"),75,0))))</f>
        <v>75</v>
      </c>
      <c r="I23" s="705" t="s">
        <v>174</v>
      </c>
      <c r="J23" s="708">
        <v>44548</v>
      </c>
      <c r="K23" s="704">
        <f ca="1">J23-TODAY()</f>
        <v>-796</v>
      </c>
      <c r="L23" s="725">
        <v>44910</v>
      </c>
      <c r="M23" s="689">
        <f ca="1">L23-TODAY()</f>
        <v>-434</v>
      </c>
      <c r="N23" s="690"/>
      <c r="O23" s="576" t="s">
        <v>314</v>
      </c>
      <c r="P23" s="576"/>
      <c r="Q23" s="195">
        <f>IF((R23="dostarczony"),1,IF((R23="opóźniony"),25,IF((R23="ryzyko opóźnienia"),50,IF((R23="w harmonogramie"),75,0))))</f>
        <v>1</v>
      </c>
      <c r="R23" s="503" t="s">
        <v>297</v>
      </c>
      <c r="S23" s="503"/>
      <c r="T23" s="503"/>
      <c r="U23" s="213" t="s">
        <v>277</v>
      </c>
      <c r="V23" s="213">
        <v>44620</v>
      </c>
      <c r="W23" s="191" t="s">
        <v>277</v>
      </c>
      <c r="X23" s="191">
        <f>Y23-$Q$9</f>
        <v>-487</v>
      </c>
      <c r="Y23" s="238">
        <v>44620</v>
      </c>
      <c r="Z23" s="570" t="s">
        <v>268</v>
      </c>
      <c r="AA23" s="716"/>
      <c r="AB23" s="4"/>
      <c r="AC23" s="92"/>
      <c r="AD23" s="92"/>
    </row>
    <row r="24" spans="3:30" s="90" customFormat="1" ht="67.5" customHeight="1">
      <c r="C24" s="697"/>
      <c r="D24" s="698"/>
      <c r="E24" s="591"/>
      <c r="F24" s="592"/>
      <c r="G24" s="499"/>
      <c r="H24" s="499"/>
      <c r="I24" s="706"/>
      <c r="J24" s="709"/>
      <c r="K24" s="499"/>
      <c r="L24" s="543"/>
      <c r="M24" s="609"/>
      <c r="N24" s="691"/>
      <c r="O24" s="714" t="s">
        <v>217</v>
      </c>
      <c r="P24" s="715"/>
      <c r="Q24" s="142">
        <f>IF((R24="dostarczony"),1,IF((R24="opóźniony"),25,IF((R24="ryzyko opóźnienia"),50,IF((R24="w harmonogramie"),75,0))))</f>
        <v>1</v>
      </c>
      <c r="R24" s="503" t="s">
        <v>297</v>
      </c>
      <c r="S24" s="503"/>
      <c r="T24" s="503"/>
      <c r="U24" s="213">
        <v>44204</v>
      </c>
      <c r="V24" s="213">
        <v>44651</v>
      </c>
      <c r="W24" s="191">
        <f>U24-$Q$9</f>
        <v>-903</v>
      </c>
      <c r="X24" s="191">
        <f>Y24-$Q$9</f>
        <v>-466</v>
      </c>
      <c r="Y24" s="238">
        <v>44641</v>
      </c>
      <c r="Z24" s="566" t="s">
        <v>227</v>
      </c>
      <c r="AA24" s="567"/>
      <c r="AB24" s="4"/>
      <c r="AC24" s="92"/>
      <c r="AD24" s="92"/>
    </row>
    <row r="25" spans="3:30" s="90" customFormat="1" ht="39.75" customHeight="1">
      <c r="C25" s="699"/>
      <c r="D25" s="552"/>
      <c r="E25" s="591"/>
      <c r="F25" s="592"/>
      <c r="G25" s="499"/>
      <c r="H25" s="499"/>
      <c r="I25" s="706"/>
      <c r="J25" s="709"/>
      <c r="K25" s="499"/>
      <c r="L25" s="543"/>
      <c r="M25" s="609"/>
      <c r="N25" s="691"/>
      <c r="O25" s="576" t="s">
        <v>218</v>
      </c>
      <c r="P25" s="576"/>
      <c r="Q25" s="142">
        <f aca="true" t="shared" si="0" ref="Q25:Q84">IF((R25="dostarczony"),1,IF((R25="opóźniony"),25,IF((R25="ryzyko opóźnienia"),50,IF((R25="w harmonogramie"),75,0))))</f>
        <v>1</v>
      </c>
      <c r="R25" s="503" t="s">
        <v>297</v>
      </c>
      <c r="S25" s="503"/>
      <c r="T25" s="503"/>
      <c r="U25" s="213">
        <v>44211</v>
      </c>
      <c r="V25" s="213">
        <v>44680</v>
      </c>
      <c r="W25" s="191">
        <f aca="true" t="shared" si="1" ref="W25:W83">U25-$Q$9</f>
        <v>-896</v>
      </c>
      <c r="X25" s="191">
        <f aca="true" t="shared" si="2" ref="X25:X84">V25-$Q$9</f>
        <v>-427</v>
      </c>
      <c r="Y25" s="238">
        <v>44747</v>
      </c>
      <c r="Z25" s="504" t="s">
        <v>194</v>
      </c>
      <c r="AA25" s="696"/>
      <c r="AB25" s="4"/>
      <c r="AC25" s="92"/>
      <c r="AD25" s="92"/>
    </row>
    <row r="26" spans="3:30" s="90" customFormat="1" ht="39" customHeight="1">
      <c r="C26" s="699"/>
      <c r="D26" s="552"/>
      <c r="E26" s="591"/>
      <c r="F26" s="592"/>
      <c r="G26" s="499"/>
      <c r="H26" s="499"/>
      <c r="I26" s="706"/>
      <c r="J26" s="709"/>
      <c r="K26" s="499"/>
      <c r="L26" s="543"/>
      <c r="M26" s="609"/>
      <c r="N26" s="691"/>
      <c r="O26" s="522" t="s">
        <v>219</v>
      </c>
      <c r="P26" s="523"/>
      <c r="Q26" s="142">
        <f t="shared" si="0"/>
        <v>1</v>
      </c>
      <c r="R26" s="503" t="s">
        <v>297</v>
      </c>
      <c r="S26" s="503"/>
      <c r="T26" s="503"/>
      <c r="U26" s="213">
        <v>44228</v>
      </c>
      <c r="V26" s="213">
        <v>44727</v>
      </c>
      <c r="W26" s="191">
        <f t="shared" si="1"/>
        <v>-879</v>
      </c>
      <c r="X26" s="191">
        <f t="shared" si="2"/>
        <v>-380</v>
      </c>
      <c r="Y26" s="238">
        <v>44789</v>
      </c>
      <c r="Z26" s="566" t="s">
        <v>206</v>
      </c>
      <c r="AA26" s="567"/>
      <c r="AB26" s="4"/>
      <c r="AC26" s="92"/>
      <c r="AD26" s="92"/>
    </row>
    <row r="27" spans="3:30" s="90" customFormat="1" ht="55.5" customHeight="1">
      <c r="C27" s="699"/>
      <c r="D27" s="552"/>
      <c r="E27" s="591"/>
      <c r="F27" s="592"/>
      <c r="G27" s="499"/>
      <c r="H27" s="499"/>
      <c r="I27" s="706"/>
      <c r="J27" s="709"/>
      <c r="K27" s="499"/>
      <c r="L27" s="543"/>
      <c r="M27" s="609"/>
      <c r="N27" s="691"/>
      <c r="O27" s="522" t="s">
        <v>215</v>
      </c>
      <c r="P27" s="523"/>
      <c r="Q27" s="142">
        <f t="shared" si="0"/>
        <v>1</v>
      </c>
      <c r="R27" s="503" t="s">
        <v>297</v>
      </c>
      <c r="S27" s="503"/>
      <c r="T27" s="503"/>
      <c r="U27" s="213">
        <v>44246</v>
      </c>
      <c r="V27" s="213">
        <v>44742</v>
      </c>
      <c r="W27" s="191">
        <f t="shared" si="1"/>
        <v>-861</v>
      </c>
      <c r="X27" s="191">
        <f t="shared" si="2"/>
        <v>-365</v>
      </c>
      <c r="Y27" s="238">
        <v>44810</v>
      </c>
      <c r="Z27" s="566" t="s">
        <v>228</v>
      </c>
      <c r="AA27" s="567"/>
      <c r="AB27" s="4"/>
      <c r="AC27" s="92"/>
      <c r="AD27" s="92"/>
    </row>
    <row r="28" spans="3:30" s="90" customFormat="1" ht="55.5" customHeight="1">
      <c r="C28" s="699"/>
      <c r="D28" s="552"/>
      <c r="E28" s="591"/>
      <c r="F28" s="592"/>
      <c r="G28" s="499"/>
      <c r="H28" s="499"/>
      <c r="I28" s="706"/>
      <c r="J28" s="709"/>
      <c r="K28" s="499"/>
      <c r="L28" s="543"/>
      <c r="M28" s="609"/>
      <c r="N28" s="691"/>
      <c r="O28" s="522" t="s">
        <v>312</v>
      </c>
      <c r="P28" s="523"/>
      <c r="Q28" s="142">
        <f t="shared" si="0"/>
        <v>1</v>
      </c>
      <c r="R28" s="503" t="s">
        <v>297</v>
      </c>
      <c r="S28" s="503"/>
      <c r="T28" s="503"/>
      <c r="U28" s="213" t="s">
        <v>277</v>
      </c>
      <c r="V28" s="213">
        <v>44756</v>
      </c>
      <c r="W28" s="191" t="s">
        <v>277</v>
      </c>
      <c r="X28" s="191">
        <f t="shared" si="2"/>
        <v>-351</v>
      </c>
      <c r="Y28" s="238">
        <v>44811</v>
      </c>
      <c r="Z28" s="566" t="s">
        <v>316</v>
      </c>
      <c r="AA28" s="567"/>
      <c r="AB28" s="4"/>
      <c r="AC28" s="92"/>
      <c r="AD28" s="92"/>
    </row>
    <row r="29" spans="3:30" s="90" customFormat="1" ht="55.5" customHeight="1">
      <c r="C29" s="699"/>
      <c r="D29" s="552"/>
      <c r="E29" s="591"/>
      <c r="F29" s="592"/>
      <c r="G29" s="499"/>
      <c r="H29" s="499"/>
      <c r="I29" s="706"/>
      <c r="J29" s="709"/>
      <c r="K29" s="499"/>
      <c r="L29" s="543"/>
      <c r="M29" s="609"/>
      <c r="N29" s="691"/>
      <c r="O29" s="522" t="s">
        <v>302</v>
      </c>
      <c r="P29" s="523"/>
      <c r="Q29" s="222">
        <f t="shared" si="0"/>
        <v>1</v>
      </c>
      <c r="R29" s="503" t="s">
        <v>297</v>
      </c>
      <c r="S29" s="503"/>
      <c r="T29" s="503"/>
      <c r="U29" s="213">
        <v>44274</v>
      </c>
      <c r="V29" s="213">
        <v>44783</v>
      </c>
      <c r="W29" s="191">
        <f t="shared" si="1"/>
        <v>-833</v>
      </c>
      <c r="X29" s="191">
        <f t="shared" si="2"/>
        <v>-324</v>
      </c>
      <c r="Y29" s="238">
        <v>44816</v>
      </c>
      <c r="Z29" s="566" t="s">
        <v>267</v>
      </c>
      <c r="AA29" s="567"/>
      <c r="AB29" s="4"/>
      <c r="AC29" s="92"/>
      <c r="AD29" s="92"/>
    </row>
    <row r="30" spans="3:30" s="90" customFormat="1" ht="55.5" customHeight="1">
      <c r="C30" s="699"/>
      <c r="D30" s="552"/>
      <c r="E30" s="591"/>
      <c r="F30" s="592"/>
      <c r="G30" s="499"/>
      <c r="H30" s="499"/>
      <c r="I30" s="706"/>
      <c r="J30" s="709"/>
      <c r="K30" s="499"/>
      <c r="L30" s="543"/>
      <c r="M30" s="609"/>
      <c r="N30" s="691"/>
      <c r="O30" s="522" t="s">
        <v>220</v>
      </c>
      <c r="P30" s="523"/>
      <c r="Q30" s="142">
        <f t="shared" si="0"/>
        <v>1</v>
      </c>
      <c r="R30" s="503" t="s">
        <v>297</v>
      </c>
      <c r="S30" s="503"/>
      <c r="T30" s="503"/>
      <c r="U30" s="213">
        <v>44305</v>
      </c>
      <c r="V30" s="213">
        <v>44783</v>
      </c>
      <c r="W30" s="191">
        <f t="shared" si="1"/>
        <v>-802</v>
      </c>
      <c r="X30" s="191">
        <f t="shared" si="2"/>
        <v>-324</v>
      </c>
      <c r="Y30" s="238">
        <v>44819</v>
      </c>
      <c r="Z30" s="566" t="s">
        <v>203</v>
      </c>
      <c r="AA30" s="567"/>
      <c r="AB30" s="4"/>
      <c r="AC30" s="92"/>
      <c r="AD30" s="92"/>
    </row>
    <row r="31" spans="3:30" s="90" customFormat="1" ht="55.5" customHeight="1">
      <c r="C31" s="699"/>
      <c r="D31" s="552"/>
      <c r="E31" s="591"/>
      <c r="F31" s="592"/>
      <c r="G31" s="499"/>
      <c r="H31" s="499"/>
      <c r="I31" s="706"/>
      <c r="J31" s="709"/>
      <c r="K31" s="499"/>
      <c r="L31" s="543"/>
      <c r="M31" s="609"/>
      <c r="N31" s="691"/>
      <c r="O31" s="522" t="s">
        <v>221</v>
      </c>
      <c r="P31" s="523"/>
      <c r="Q31" s="142">
        <f t="shared" si="0"/>
        <v>1</v>
      </c>
      <c r="R31" s="503" t="s">
        <v>297</v>
      </c>
      <c r="S31" s="503"/>
      <c r="T31" s="503"/>
      <c r="U31" s="213">
        <v>44336</v>
      </c>
      <c r="V31" s="213">
        <v>44792</v>
      </c>
      <c r="W31" s="191">
        <f t="shared" si="1"/>
        <v>-771</v>
      </c>
      <c r="X31" s="191">
        <f t="shared" si="2"/>
        <v>-315</v>
      </c>
      <c r="Y31" s="238">
        <v>44820</v>
      </c>
      <c r="Z31" s="566" t="s">
        <v>229</v>
      </c>
      <c r="AA31" s="567"/>
      <c r="AB31" s="4"/>
      <c r="AC31" s="92"/>
      <c r="AD31" s="92"/>
    </row>
    <row r="32" spans="3:30" s="90" customFormat="1" ht="55.5" customHeight="1">
      <c r="C32" s="699"/>
      <c r="D32" s="552"/>
      <c r="E32" s="591"/>
      <c r="F32" s="592"/>
      <c r="G32" s="499"/>
      <c r="H32" s="499"/>
      <c r="I32" s="706"/>
      <c r="J32" s="709"/>
      <c r="K32" s="499"/>
      <c r="L32" s="543"/>
      <c r="M32" s="609"/>
      <c r="N32" s="691"/>
      <c r="O32" s="522" t="s">
        <v>319</v>
      </c>
      <c r="P32" s="523"/>
      <c r="Q32" s="142">
        <f t="shared" si="0"/>
        <v>1</v>
      </c>
      <c r="R32" s="503" t="s">
        <v>297</v>
      </c>
      <c r="S32" s="503"/>
      <c r="T32" s="503"/>
      <c r="U32" s="213">
        <v>44365</v>
      </c>
      <c r="V32" s="213">
        <v>44799</v>
      </c>
      <c r="W32" s="191">
        <f t="shared" si="1"/>
        <v>-742</v>
      </c>
      <c r="X32" s="191">
        <f t="shared" si="2"/>
        <v>-308</v>
      </c>
      <c r="Y32" s="238">
        <v>44823</v>
      </c>
      <c r="Z32" s="566" t="s">
        <v>229</v>
      </c>
      <c r="AA32" s="567"/>
      <c r="AB32" s="4"/>
      <c r="AC32" s="92"/>
      <c r="AD32" s="92"/>
    </row>
    <row r="33" spans="3:30" s="90" customFormat="1" ht="55.5" customHeight="1">
      <c r="C33" s="699"/>
      <c r="D33" s="552"/>
      <c r="E33" s="591"/>
      <c r="F33" s="592"/>
      <c r="G33" s="499"/>
      <c r="H33" s="499"/>
      <c r="I33" s="706"/>
      <c r="J33" s="709"/>
      <c r="K33" s="499"/>
      <c r="L33" s="543"/>
      <c r="M33" s="609"/>
      <c r="N33" s="691"/>
      <c r="O33" s="522" t="s">
        <v>222</v>
      </c>
      <c r="P33" s="523"/>
      <c r="Q33" s="142">
        <f t="shared" si="0"/>
        <v>1</v>
      </c>
      <c r="R33" s="503" t="s">
        <v>297</v>
      </c>
      <c r="S33" s="503"/>
      <c r="T33" s="503"/>
      <c r="U33" s="213">
        <v>44469</v>
      </c>
      <c r="V33" s="213">
        <v>44830</v>
      </c>
      <c r="W33" s="191">
        <f t="shared" si="1"/>
        <v>-638</v>
      </c>
      <c r="X33" s="191">
        <f t="shared" si="2"/>
        <v>-277</v>
      </c>
      <c r="Y33" s="238">
        <v>44827</v>
      </c>
      <c r="Z33" s="504" t="s">
        <v>201</v>
      </c>
      <c r="AA33" s="505"/>
      <c r="AB33" s="4"/>
      <c r="AC33" s="92"/>
      <c r="AD33" s="92"/>
    </row>
    <row r="34" spans="3:30" s="90" customFormat="1" ht="84.75" customHeight="1">
      <c r="C34" s="699"/>
      <c r="D34" s="552"/>
      <c r="E34" s="591"/>
      <c r="F34" s="592"/>
      <c r="G34" s="499"/>
      <c r="H34" s="499"/>
      <c r="I34" s="706"/>
      <c r="J34" s="709"/>
      <c r="K34" s="499"/>
      <c r="L34" s="543"/>
      <c r="M34" s="609"/>
      <c r="N34" s="691"/>
      <c r="O34" s="522" t="s">
        <v>303</v>
      </c>
      <c r="P34" s="523"/>
      <c r="Q34" s="142">
        <f t="shared" si="0"/>
        <v>1</v>
      </c>
      <c r="R34" s="503" t="s">
        <v>297</v>
      </c>
      <c r="S34" s="503"/>
      <c r="T34" s="503"/>
      <c r="U34" s="213">
        <v>44491</v>
      </c>
      <c r="V34" s="213">
        <v>44855</v>
      </c>
      <c r="W34" s="191">
        <f t="shared" si="1"/>
        <v>-616</v>
      </c>
      <c r="X34" s="191">
        <f t="shared" si="2"/>
        <v>-252</v>
      </c>
      <c r="Y34" s="238">
        <v>44832</v>
      </c>
      <c r="Z34" s="504" t="s">
        <v>304</v>
      </c>
      <c r="AA34" s="505"/>
      <c r="AB34" s="4"/>
      <c r="AC34" s="92"/>
      <c r="AD34" s="92"/>
    </row>
    <row r="35" spans="3:30" s="90" customFormat="1" ht="55.5" customHeight="1">
      <c r="C35" s="699"/>
      <c r="D35" s="552"/>
      <c r="E35" s="591"/>
      <c r="F35" s="592"/>
      <c r="G35" s="499"/>
      <c r="H35" s="499"/>
      <c r="I35" s="706"/>
      <c r="J35" s="709"/>
      <c r="K35" s="499"/>
      <c r="L35" s="543"/>
      <c r="M35" s="609"/>
      <c r="N35" s="691"/>
      <c r="O35" s="522" t="s">
        <v>223</v>
      </c>
      <c r="P35" s="523"/>
      <c r="Q35" s="142">
        <f t="shared" si="0"/>
        <v>1</v>
      </c>
      <c r="R35" s="503" t="s">
        <v>297</v>
      </c>
      <c r="S35" s="503"/>
      <c r="T35" s="503"/>
      <c r="U35" s="213">
        <v>44510</v>
      </c>
      <c r="V35" s="213">
        <v>44855</v>
      </c>
      <c r="W35" s="191">
        <f t="shared" si="1"/>
        <v>-597</v>
      </c>
      <c r="X35" s="191">
        <f t="shared" si="2"/>
        <v>-252</v>
      </c>
      <c r="Y35" s="238">
        <v>44832</v>
      </c>
      <c r="Z35" s="504" t="s">
        <v>196</v>
      </c>
      <c r="AA35" s="505"/>
      <c r="AB35" s="4"/>
      <c r="AC35" s="92"/>
      <c r="AD35" s="92"/>
    </row>
    <row r="36" spans="3:30" s="90" customFormat="1" ht="55.5" customHeight="1">
      <c r="C36" s="699"/>
      <c r="D36" s="552"/>
      <c r="E36" s="591"/>
      <c r="F36" s="592"/>
      <c r="G36" s="499"/>
      <c r="H36" s="499"/>
      <c r="I36" s="706"/>
      <c r="J36" s="709"/>
      <c r="K36" s="499"/>
      <c r="L36" s="543"/>
      <c r="M36" s="609"/>
      <c r="N36" s="691"/>
      <c r="O36" s="522" t="s">
        <v>224</v>
      </c>
      <c r="P36" s="523"/>
      <c r="Q36" s="142">
        <f t="shared" si="0"/>
        <v>1</v>
      </c>
      <c r="R36" s="503" t="s">
        <v>297</v>
      </c>
      <c r="S36" s="503"/>
      <c r="T36" s="503"/>
      <c r="U36" s="213">
        <v>44510</v>
      </c>
      <c r="V36" s="213">
        <v>44855</v>
      </c>
      <c r="W36" s="191">
        <f t="shared" si="1"/>
        <v>-597</v>
      </c>
      <c r="X36" s="191">
        <f t="shared" si="2"/>
        <v>-252</v>
      </c>
      <c r="Y36" s="238">
        <v>44832</v>
      </c>
      <c r="Z36" s="504" t="s">
        <v>197</v>
      </c>
      <c r="AA36" s="505"/>
      <c r="AB36" s="4"/>
      <c r="AC36" s="92"/>
      <c r="AD36" s="92"/>
    </row>
    <row r="37" spans="3:30" s="90" customFormat="1" ht="51.75" customHeight="1">
      <c r="C37" s="699"/>
      <c r="D37" s="552"/>
      <c r="E37" s="591"/>
      <c r="F37" s="592"/>
      <c r="G37" s="499"/>
      <c r="H37" s="499"/>
      <c r="I37" s="706"/>
      <c r="J37" s="709"/>
      <c r="K37" s="499"/>
      <c r="L37" s="543"/>
      <c r="M37" s="609"/>
      <c r="N37" s="691"/>
      <c r="O37" s="522" t="s">
        <v>230</v>
      </c>
      <c r="P37" s="523"/>
      <c r="Q37" s="142">
        <f t="shared" si="0"/>
        <v>1</v>
      </c>
      <c r="R37" s="503" t="s">
        <v>297</v>
      </c>
      <c r="S37" s="503"/>
      <c r="T37" s="503"/>
      <c r="U37" s="213">
        <v>44532</v>
      </c>
      <c r="V37" s="213">
        <v>44880</v>
      </c>
      <c r="W37" s="191">
        <f t="shared" si="1"/>
        <v>-575</v>
      </c>
      <c r="X37" s="191">
        <f t="shared" si="2"/>
        <v>-227</v>
      </c>
      <c r="Y37" s="238">
        <v>44887</v>
      </c>
      <c r="Z37" s="566" t="s">
        <v>198</v>
      </c>
      <c r="AA37" s="567"/>
      <c r="AB37" s="4"/>
      <c r="AC37" s="92"/>
      <c r="AD37" s="92"/>
    </row>
    <row r="38" spans="3:30" s="90" customFormat="1" ht="47.25" customHeight="1" thickBot="1">
      <c r="C38" s="700"/>
      <c r="D38" s="701"/>
      <c r="E38" s="593"/>
      <c r="F38" s="594"/>
      <c r="G38" s="500"/>
      <c r="H38" s="500"/>
      <c r="I38" s="707"/>
      <c r="J38" s="710"/>
      <c r="K38" s="500"/>
      <c r="L38" s="544"/>
      <c r="M38" s="610"/>
      <c r="N38" s="692"/>
      <c r="O38" s="578" t="s">
        <v>225</v>
      </c>
      <c r="P38" s="579"/>
      <c r="Q38" s="178">
        <f t="shared" si="0"/>
        <v>1</v>
      </c>
      <c r="R38" s="582" t="s">
        <v>297</v>
      </c>
      <c r="S38" s="582"/>
      <c r="T38" s="582"/>
      <c r="U38" s="244">
        <v>44548</v>
      </c>
      <c r="V38" s="244">
        <v>44910</v>
      </c>
      <c r="W38" s="245">
        <f t="shared" si="1"/>
        <v>-559</v>
      </c>
      <c r="X38" s="245">
        <f t="shared" si="2"/>
        <v>-197</v>
      </c>
      <c r="Y38" s="239" t="s">
        <v>359</v>
      </c>
      <c r="Z38" s="604" t="s">
        <v>226</v>
      </c>
      <c r="AA38" s="605"/>
      <c r="AB38" s="4"/>
      <c r="AC38" s="92"/>
      <c r="AD38" s="92"/>
    </row>
    <row r="39" spans="3:30" ht="48.75" customHeight="1">
      <c r="C39" s="744">
        <v>2</v>
      </c>
      <c r="D39" s="745"/>
      <c r="E39" s="589" t="s">
        <v>175</v>
      </c>
      <c r="F39" s="590"/>
      <c r="G39" s="489" t="s">
        <v>315</v>
      </c>
      <c r="H39" s="499">
        <f>IF((I39="zakończony"),1,IF((I39="opóźniony"),25,IF((I39="ryzyko opóźnienia"),50,IF((I39="w harmonogramie"),75,0))))</f>
        <v>75</v>
      </c>
      <c r="I39" s="486" t="s">
        <v>174</v>
      </c>
      <c r="J39" s="518">
        <v>44915</v>
      </c>
      <c r="K39" s="499">
        <f ca="1">J39-TODAY()</f>
        <v>-429</v>
      </c>
      <c r="L39" s="543">
        <v>45169</v>
      </c>
      <c r="M39" s="499">
        <f ca="1">L39-TODAY()</f>
        <v>-175</v>
      </c>
      <c r="N39" s="496"/>
      <c r="O39" s="577" t="s">
        <v>217</v>
      </c>
      <c r="P39" s="577"/>
      <c r="Q39" s="209">
        <f t="shared" si="0"/>
        <v>25</v>
      </c>
      <c r="R39" s="575" t="s">
        <v>346</v>
      </c>
      <c r="S39" s="575"/>
      <c r="T39" s="575"/>
      <c r="U39" s="242">
        <v>44568</v>
      </c>
      <c r="V39" s="242">
        <v>44732</v>
      </c>
      <c r="W39" s="243">
        <f t="shared" si="1"/>
        <v>-539</v>
      </c>
      <c r="X39" s="243">
        <f t="shared" si="2"/>
        <v>-375</v>
      </c>
      <c r="Y39" s="240"/>
      <c r="Z39" s="568" t="s">
        <v>227</v>
      </c>
      <c r="AA39" s="569"/>
      <c r="AB39" s="4"/>
      <c r="AC39" s="96"/>
      <c r="AD39" s="96"/>
    </row>
    <row r="40" spans="3:30" ht="48.75" customHeight="1">
      <c r="C40" s="746"/>
      <c r="D40" s="747"/>
      <c r="E40" s="591"/>
      <c r="F40" s="592"/>
      <c r="G40" s="489"/>
      <c r="H40" s="499"/>
      <c r="I40" s="486"/>
      <c r="J40" s="518"/>
      <c r="K40" s="499"/>
      <c r="L40" s="543"/>
      <c r="M40" s="499"/>
      <c r="N40" s="496"/>
      <c r="O40" s="576" t="s">
        <v>218</v>
      </c>
      <c r="P40" s="576"/>
      <c r="Q40" s="142">
        <f t="shared" si="0"/>
        <v>25</v>
      </c>
      <c r="R40" s="503" t="s">
        <v>346</v>
      </c>
      <c r="S40" s="503"/>
      <c r="T40" s="503"/>
      <c r="U40" s="216">
        <v>44575</v>
      </c>
      <c r="V40" s="216">
        <v>44764</v>
      </c>
      <c r="W40" s="191">
        <f t="shared" si="1"/>
        <v>-532</v>
      </c>
      <c r="X40" s="191">
        <f t="shared" si="2"/>
        <v>-343</v>
      </c>
      <c r="Y40" s="238"/>
      <c r="Z40" s="566" t="s">
        <v>194</v>
      </c>
      <c r="AA40" s="693"/>
      <c r="AB40" s="4"/>
      <c r="AC40" s="96"/>
      <c r="AD40" s="96"/>
    </row>
    <row r="41" spans="3:30" ht="40.5" customHeight="1">
      <c r="C41" s="746"/>
      <c r="D41" s="747"/>
      <c r="E41" s="591"/>
      <c r="F41" s="592"/>
      <c r="G41" s="489"/>
      <c r="H41" s="499"/>
      <c r="I41" s="486"/>
      <c r="J41" s="518"/>
      <c r="K41" s="499"/>
      <c r="L41" s="543"/>
      <c r="M41" s="499"/>
      <c r="N41" s="496"/>
      <c r="O41" s="522" t="s">
        <v>219</v>
      </c>
      <c r="P41" s="523"/>
      <c r="Q41" s="142">
        <f t="shared" si="0"/>
        <v>25</v>
      </c>
      <c r="R41" s="503" t="s">
        <v>346</v>
      </c>
      <c r="S41" s="503"/>
      <c r="T41" s="503"/>
      <c r="U41" s="216">
        <v>44593</v>
      </c>
      <c r="V41" s="216">
        <v>44826</v>
      </c>
      <c r="W41" s="191">
        <f t="shared" si="1"/>
        <v>-514</v>
      </c>
      <c r="X41" s="191">
        <f t="shared" si="2"/>
        <v>-281</v>
      </c>
      <c r="Y41" s="238"/>
      <c r="Z41" s="580" t="s">
        <v>206</v>
      </c>
      <c r="AA41" s="581"/>
      <c r="AB41" s="4"/>
      <c r="AC41" s="96"/>
      <c r="AD41" s="96"/>
    </row>
    <row r="42" spans="3:30" s="90" customFormat="1" ht="40.5" customHeight="1">
      <c r="C42" s="746"/>
      <c r="D42" s="747"/>
      <c r="E42" s="591"/>
      <c r="F42" s="592"/>
      <c r="G42" s="489"/>
      <c r="H42" s="499"/>
      <c r="I42" s="486"/>
      <c r="J42" s="518"/>
      <c r="K42" s="499"/>
      <c r="L42" s="543"/>
      <c r="M42" s="499"/>
      <c r="N42" s="496"/>
      <c r="O42" s="522" t="s">
        <v>215</v>
      </c>
      <c r="P42" s="523"/>
      <c r="Q42" s="142">
        <f t="shared" si="0"/>
        <v>25</v>
      </c>
      <c r="R42" s="503" t="s">
        <v>346</v>
      </c>
      <c r="S42" s="503"/>
      <c r="T42" s="503"/>
      <c r="U42" s="216">
        <v>44609</v>
      </c>
      <c r="V42" s="216">
        <v>44834</v>
      </c>
      <c r="W42" s="191">
        <f t="shared" si="1"/>
        <v>-498</v>
      </c>
      <c r="X42" s="191">
        <f t="shared" si="2"/>
        <v>-273</v>
      </c>
      <c r="Y42" s="238"/>
      <c r="Z42" s="566" t="s">
        <v>228</v>
      </c>
      <c r="AA42" s="567"/>
      <c r="AB42" s="4"/>
      <c r="AC42" s="96"/>
      <c r="AD42" s="96"/>
    </row>
    <row r="43" spans="3:30" s="90" customFormat="1" ht="40.5" customHeight="1">
      <c r="C43" s="746"/>
      <c r="D43" s="747"/>
      <c r="E43" s="591"/>
      <c r="F43" s="592"/>
      <c r="G43" s="489"/>
      <c r="H43" s="499"/>
      <c r="I43" s="486"/>
      <c r="J43" s="518"/>
      <c r="K43" s="499"/>
      <c r="L43" s="543"/>
      <c r="M43" s="499"/>
      <c r="N43" s="496"/>
      <c r="O43" s="522" t="s">
        <v>312</v>
      </c>
      <c r="P43" s="523"/>
      <c r="Q43" s="142">
        <f t="shared" si="0"/>
        <v>25</v>
      </c>
      <c r="R43" s="503" t="s">
        <v>346</v>
      </c>
      <c r="S43" s="503"/>
      <c r="T43" s="503"/>
      <c r="U43" s="220" t="s">
        <v>277</v>
      </c>
      <c r="V43" s="216">
        <v>44848</v>
      </c>
      <c r="W43" s="191" t="s">
        <v>277</v>
      </c>
      <c r="X43" s="191">
        <f t="shared" si="2"/>
        <v>-259</v>
      </c>
      <c r="Y43" s="238"/>
      <c r="Z43" s="566" t="s">
        <v>316</v>
      </c>
      <c r="AA43" s="567"/>
      <c r="AB43" s="4"/>
      <c r="AC43" s="96"/>
      <c r="AD43" s="96"/>
    </row>
    <row r="44" spans="3:30" s="90" customFormat="1" ht="40.5" customHeight="1">
      <c r="C44" s="746"/>
      <c r="D44" s="747"/>
      <c r="E44" s="591"/>
      <c r="F44" s="592"/>
      <c r="G44" s="489"/>
      <c r="H44" s="499"/>
      <c r="I44" s="486"/>
      <c r="J44" s="518"/>
      <c r="K44" s="499"/>
      <c r="L44" s="543"/>
      <c r="M44" s="499"/>
      <c r="N44" s="496"/>
      <c r="O44" s="522" t="s">
        <v>305</v>
      </c>
      <c r="P44" s="523"/>
      <c r="Q44" s="142">
        <f t="shared" si="0"/>
        <v>25</v>
      </c>
      <c r="R44" s="503" t="s">
        <v>346</v>
      </c>
      <c r="S44" s="503"/>
      <c r="T44" s="503"/>
      <c r="U44" s="216">
        <v>44638</v>
      </c>
      <c r="V44" s="220">
        <v>44848</v>
      </c>
      <c r="W44" s="191">
        <f t="shared" si="1"/>
        <v>-469</v>
      </c>
      <c r="X44" s="191">
        <f t="shared" si="2"/>
        <v>-259</v>
      </c>
      <c r="Y44" s="238"/>
      <c r="Z44" s="566" t="s">
        <v>204</v>
      </c>
      <c r="AA44" s="567"/>
      <c r="AB44" s="4"/>
      <c r="AC44" s="96"/>
      <c r="AD44" s="96"/>
    </row>
    <row r="45" spans="3:30" s="90" customFormat="1" ht="40.5" customHeight="1">
      <c r="C45" s="746"/>
      <c r="D45" s="747"/>
      <c r="E45" s="591"/>
      <c r="F45" s="592"/>
      <c r="G45" s="489"/>
      <c r="H45" s="499"/>
      <c r="I45" s="486"/>
      <c r="J45" s="518"/>
      <c r="K45" s="499"/>
      <c r="L45" s="543"/>
      <c r="M45" s="499"/>
      <c r="N45" s="496"/>
      <c r="O45" s="522" t="s">
        <v>321</v>
      </c>
      <c r="P45" s="523"/>
      <c r="Q45" s="142">
        <f t="shared" si="0"/>
        <v>25</v>
      </c>
      <c r="R45" s="503" t="s">
        <v>346</v>
      </c>
      <c r="S45" s="503"/>
      <c r="T45" s="503"/>
      <c r="U45" s="216">
        <v>44665</v>
      </c>
      <c r="V45" s="216">
        <v>44886</v>
      </c>
      <c r="W45" s="191">
        <f t="shared" si="1"/>
        <v>-442</v>
      </c>
      <c r="X45" s="191">
        <f t="shared" si="2"/>
        <v>-221</v>
      </c>
      <c r="Y45" s="238"/>
      <c r="Z45" s="566" t="s">
        <v>323</v>
      </c>
      <c r="AA45" s="567"/>
      <c r="AB45" s="4"/>
      <c r="AC45" s="96"/>
      <c r="AD45" s="96"/>
    </row>
    <row r="46" spans="3:30" s="90" customFormat="1" ht="54.75" customHeight="1">
      <c r="C46" s="746"/>
      <c r="D46" s="747"/>
      <c r="E46" s="591"/>
      <c r="F46" s="592"/>
      <c r="G46" s="489"/>
      <c r="H46" s="499"/>
      <c r="I46" s="486"/>
      <c r="J46" s="518"/>
      <c r="K46" s="499"/>
      <c r="L46" s="543"/>
      <c r="M46" s="499"/>
      <c r="N46" s="496"/>
      <c r="O46" s="694" t="s">
        <v>231</v>
      </c>
      <c r="P46" s="695"/>
      <c r="Q46" s="142">
        <f t="shared" si="0"/>
        <v>25</v>
      </c>
      <c r="R46" s="503" t="s">
        <v>346</v>
      </c>
      <c r="S46" s="503"/>
      <c r="T46" s="503"/>
      <c r="U46" s="216">
        <v>44764</v>
      </c>
      <c r="V46" s="216">
        <v>44981</v>
      </c>
      <c r="W46" s="191">
        <f t="shared" si="1"/>
        <v>-343</v>
      </c>
      <c r="X46" s="191">
        <f t="shared" si="2"/>
        <v>-126</v>
      </c>
      <c r="Y46" s="238"/>
      <c r="Z46" s="566" t="s">
        <v>199</v>
      </c>
      <c r="AA46" s="567"/>
      <c r="AB46" s="4"/>
      <c r="AC46" s="96"/>
      <c r="AD46" s="96"/>
    </row>
    <row r="47" spans="3:30" s="90" customFormat="1" ht="60" customHeight="1">
      <c r="C47" s="746"/>
      <c r="D47" s="747"/>
      <c r="E47" s="591"/>
      <c r="F47" s="592"/>
      <c r="G47" s="489"/>
      <c r="H47" s="499"/>
      <c r="I47" s="486"/>
      <c r="J47" s="518"/>
      <c r="K47" s="499"/>
      <c r="L47" s="543"/>
      <c r="M47" s="499"/>
      <c r="N47" s="496"/>
      <c r="O47" s="694" t="s">
        <v>329</v>
      </c>
      <c r="P47" s="695"/>
      <c r="Q47" s="142">
        <f t="shared" si="0"/>
        <v>25</v>
      </c>
      <c r="R47" s="503" t="s">
        <v>346</v>
      </c>
      <c r="S47" s="503"/>
      <c r="T47" s="503"/>
      <c r="U47" s="220">
        <v>44855</v>
      </c>
      <c r="V47" s="220">
        <v>45061</v>
      </c>
      <c r="W47" s="191">
        <f>U47-$Q$9</f>
        <v>-252</v>
      </c>
      <c r="X47" s="191">
        <f>V47-$Q$9</f>
        <v>-46</v>
      </c>
      <c r="Y47" s="238"/>
      <c r="Z47" s="566" t="s">
        <v>199</v>
      </c>
      <c r="AA47" s="567"/>
      <c r="AB47" s="307"/>
      <c r="AC47" s="96"/>
      <c r="AD47" s="96"/>
    </row>
    <row r="48" spans="3:30" s="90" customFormat="1" ht="75" customHeight="1">
      <c r="C48" s="746"/>
      <c r="D48" s="747"/>
      <c r="E48" s="591"/>
      <c r="F48" s="592"/>
      <c r="G48" s="489"/>
      <c r="H48" s="499"/>
      <c r="I48" s="486"/>
      <c r="J48" s="518"/>
      <c r="K48" s="499"/>
      <c r="L48" s="543"/>
      <c r="M48" s="499"/>
      <c r="N48" s="496"/>
      <c r="O48" s="522" t="s">
        <v>324</v>
      </c>
      <c r="P48" s="523"/>
      <c r="Q48" s="142">
        <f t="shared" si="0"/>
        <v>50</v>
      </c>
      <c r="R48" s="503" t="s">
        <v>345</v>
      </c>
      <c r="S48" s="503"/>
      <c r="T48" s="503"/>
      <c r="U48" s="216">
        <v>44883</v>
      </c>
      <c r="V48" s="216">
        <v>45138</v>
      </c>
      <c r="W48" s="191">
        <f t="shared" si="1"/>
        <v>-224</v>
      </c>
      <c r="X48" s="191">
        <f t="shared" si="2"/>
        <v>31</v>
      </c>
      <c r="Y48" s="238"/>
      <c r="Z48" s="566" t="s">
        <v>202</v>
      </c>
      <c r="AA48" s="567"/>
      <c r="AB48" s="304"/>
      <c r="AC48" s="96"/>
      <c r="AD48" s="96"/>
    </row>
    <row r="49" spans="3:30" s="90" customFormat="1" ht="60.75" customHeight="1" thickBot="1">
      <c r="C49" s="746"/>
      <c r="D49" s="747"/>
      <c r="E49" s="591"/>
      <c r="F49" s="592"/>
      <c r="G49" s="490"/>
      <c r="H49" s="500"/>
      <c r="I49" s="487"/>
      <c r="J49" s="519"/>
      <c r="K49" s="500"/>
      <c r="L49" s="544"/>
      <c r="M49" s="500"/>
      <c r="N49" s="497"/>
      <c r="O49" s="578" t="s">
        <v>320</v>
      </c>
      <c r="P49" s="579"/>
      <c r="Q49" s="178">
        <f t="shared" si="0"/>
        <v>75</v>
      </c>
      <c r="R49" s="582" t="s">
        <v>174</v>
      </c>
      <c r="S49" s="582"/>
      <c r="T49" s="582"/>
      <c r="U49" s="246">
        <v>44915</v>
      </c>
      <c r="V49" s="246">
        <v>45169</v>
      </c>
      <c r="W49" s="245">
        <f t="shared" si="1"/>
        <v>-192</v>
      </c>
      <c r="X49" s="245">
        <f t="shared" si="2"/>
        <v>62</v>
      </c>
      <c r="Y49" s="239"/>
      <c r="Z49" s="604" t="s">
        <v>226</v>
      </c>
      <c r="AA49" s="605"/>
      <c r="AB49" s="4"/>
      <c r="AC49" s="96"/>
      <c r="AD49" s="96"/>
    </row>
    <row r="50" spans="3:30" s="90" customFormat="1" ht="60.75" customHeight="1">
      <c r="C50" s="746"/>
      <c r="D50" s="747"/>
      <c r="E50" s="591"/>
      <c r="F50" s="592"/>
      <c r="G50" s="488" t="s">
        <v>331</v>
      </c>
      <c r="H50" s="498">
        <f>IF((I50="zakończony"),1,IF((I50="opóźniony"),25,IF((I50="ryzyko opóźnienia"),50,IF((I50="w harmonogramie"),75,0))))</f>
        <v>75</v>
      </c>
      <c r="I50" s="485" t="s">
        <v>174</v>
      </c>
      <c r="J50" s="545">
        <v>45342</v>
      </c>
      <c r="K50" s="498">
        <f ca="1">J50-TODAY()</f>
        <v>-2</v>
      </c>
      <c r="L50" s="542">
        <v>45366</v>
      </c>
      <c r="M50" s="498">
        <f ca="1">L50-TODAY()</f>
        <v>22</v>
      </c>
      <c r="N50" s="495"/>
      <c r="O50" s="606" t="s">
        <v>232</v>
      </c>
      <c r="P50" s="607"/>
      <c r="Q50" s="209">
        <f t="shared" si="0"/>
        <v>75</v>
      </c>
      <c r="R50" s="575" t="s">
        <v>174</v>
      </c>
      <c r="S50" s="575"/>
      <c r="T50" s="575"/>
      <c r="U50" s="242">
        <v>45233</v>
      </c>
      <c r="V50" s="242">
        <v>45169</v>
      </c>
      <c r="W50" s="243">
        <f t="shared" si="1"/>
        <v>126</v>
      </c>
      <c r="X50" s="243">
        <f t="shared" si="2"/>
        <v>62</v>
      </c>
      <c r="Y50" s="240"/>
      <c r="Z50" s="614" t="s">
        <v>200</v>
      </c>
      <c r="AA50" s="615"/>
      <c r="AB50" s="4"/>
      <c r="AC50" s="96"/>
      <c r="AD50" s="96"/>
    </row>
    <row r="51" spans="3:30" s="90" customFormat="1" ht="81.75" customHeight="1">
      <c r="C51" s="746"/>
      <c r="D51" s="747"/>
      <c r="E51" s="591"/>
      <c r="F51" s="592"/>
      <c r="G51" s="489"/>
      <c r="H51" s="499"/>
      <c r="I51" s="486"/>
      <c r="J51" s="546"/>
      <c r="K51" s="499"/>
      <c r="L51" s="543"/>
      <c r="M51" s="499"/>
      <c r="N51" s="496"/>
      <c r="O51" s="522" t="s">
        <v>220</v>
      </c>
      <c r="P51" s="523"/>
      <c r="Q51" s="142">
        <f t="shared" si="0"/>
        <v>75</v>
      </c>
      <c r="R51" s="503" t="s">
        <v>174</v>
      </c>
      <c r="S51" s="503"/>
      <c r="T51" s="503"/>
      <c r="U51" s="216">
        <v>45247</v>
      </c>
      <c r="V51" s="216">
        <v>45247</v>
      </c>
      <c r="W51" s="191">
        <f t="shared" si="1"/>
        <v>140</v>
      </c>
      <c r="X51" s="191">
        <f t="shared" si="2"/>
        <v>140</v>
      </c>
      <c r="Y51" s="238"/>
      <c r="Z51" s="566" t="s">
        <v>195</v>
      </c>
      <c r="AA51" s="567"/>
      <c r="AB51" s="4"/>
      <c r="AC51" s="96"/>
      <c r="AD51" s="96"/>
    </row>
    <row r="52" spans="3:30" s="90" customFormat="1" ht="54" customHeight="1">
      <c r="C52" s="746"/>
      <c r="D52" s="747"/>
      <c r="E52" s="591"/>
      <c r="F52" s="592"/>
      <c r="G52" s="489"/>
      <c r="H52" s="499"/>
      <c r="I52" s="486"/>
      <c r="J52" s="546"/>
      <c r="K52" s="499"/>
      <c r="L52" s="543"/>
      <c r="M52" s="499"/>
      <c r="N52" s="496"/>
      <c r="O52" s="522" t="s">
        <v>306</v>
      </c>
      <c r="P52" s="523"/>
      <c r="Q52" s="142">
        <f t="shared" si="0"/>
        <v>75</v>
      </c>
      <c r="R52" s="503" t="s">
        <v>174</v>
      </c>
      <c r="S52" s="503"/>
      <c r="T52" s="503"/>
      <c r="U52" s="216">
        <v>45289</v>
      </c>
      <c r="V52" s="216">
        <v>45260</v>
      </c>
      <c r="W52" s="191">
        <f t="shared" si="1"/>
        <v>182</v>
      </c>
      <c r="X52" s="191">
        <f t="shared" si="2"/>
        <v>153</v>
      </c>
      <c r="Y52" s="238"/>
      <c r="Z52" s="566" t="s">
        <v>201</v>
      </c>
      <c r="AA52" s="567"/>
      <c r="AB52" s="4"/>
      <c r="AC52" s="96"/>
      <c r="AD52" s="96"/>
    </row>
    <row r="53" spans="3:30" ht="81" customHeight="1">
      <c r="C53" s="746"/>
      <c r="D53" s="747"/>
      <c r="E53" s="591"/>
      <c r="F53" s="592"/>
      <c r="G53" s="489"/>
      <c r="H53" s="499"/>
      <c r="I53" s="486"/>
      <c r="J53" s="546"/>
      <c r="K53" s="499"/>
      <c r="L53" s="543"/>
      <c r="M53" s="499"/>
      <c r="N53" s="496"/>
      <c r="O53" s="522" t="s">
        <v>265</v>
      </c>
      <c r="P53" s="523"/>
      <c r="Q53" s="142">
        <f t="shared" si="0"/>
        <v>75</v>
      </c>
      <c r="R53" s="503" t="s">
        <v>174</v>
      </c>
      <c r="S53" s="503"/>
      <c r="T53" s="503"/>
      <c r="U53" s="216">
        <v>45323</v>
      </c>
      <c r="V53" s="216">
        <v>45323</v>
      </c>
      <c r="W53" s="191">
        <f t="shared" si="1"/>
        <v>216</v>
      </c>
      <c r="X53" s="191">
        <f t="shared" si="2"/>
        <v>216</v>
      </c>
      <c r="Y53" s="238"/>
      <c r="Z53" s="566" t="s">
        <v>202</v>
      </c>
      <c r="AA53" s="567"/>
      <c r="AB53" s="4"/>
      <c r="AC53" s="96"/>
      <c r="AD53" s="96"/>
    </row>
    <row r="54" spans="3:30" s="90" customFormat="1" ht="57.75" customHeight="1" thickBot="1">
      <c r="C54" s="746"/>
      <c r="D54" s="747"/>
      <c r="E54" s="591"/>
      <c r="F54" s="592"/>
      <c r="G54" s="490"/>
      <c r="H54" s="500"/>
      <c r="I54" s="487"/>
      <c r="J54" s="547"/>
      <c r="K54" s="500"/>
      <c r="L54" s="544"/>
      <c r="M54" s="500"/>
      <c r="N54" s="497"/>
      <c r="O54" s="578" t="s">
        <v>322</v>
      </c>
      <c r="P54" s="579"/>
      <c r="Q54" s="178">
        <f t="shared" si="0"/>
        <v>75</v>
      </c>
      <c r="R54" s="582" t="s">
        <v>174</v>
      </c>
      <c r="S54" s="582"/>
      <c r="T54" s="582"/>
      <c r="U54" s="246">
        <v>45342</v>
      </c>
      <c r="V54" s="246">
        <v>45366</v>
      </c>
      <c r="W54" s="245">
        <f t="shared" si="1"/>
        <v>235</v>
      </c>
      <c r="X54" s="245">
        <f t="shared" si="2"/>
        <v>259</v>
      </c>
      <c r="Y54" s="239"/>
      <c r="Z54" s="604" t="s">
        <v>226</v>
      </c>
      <c r="AA54" s="605"/>
      <c r="AB54" s="4"/>
      <c r="AC54" s="96"/>
      <c r="AD54" s="96"/>
    </row>
    <row r="55" spans="3:30" s="90" customFormat="1" ht="65.25" customHeight="1">
      <c r="C55" s="746"/>
      <c r="D55" s="747"/>
      <c r="E55" s="591"/>
      <c r="F55" s="592"/>
      <c r="G55" s="488" t="s">
        <v>332</v>
      </c>
      <c r="H55" s="499">
        <f>IF((I58="zakończony"),1,IF((I58="opóźniony"),25,IF((I58="ryzyko opóźnienia"),50,IF((I58="w harmonogramie"),75,0))))</f>
        <v>75</v>
      </c>
      <c r="I55" s="485" t="s">
        <v>174</v>
      </c>
      <c r="J55" s="545">
        <v>45371</v>
      </c>
      <c r="K55" s="608">
        <f ca="1">J55-TODAY()</f>
        <v>27</v>
      </c>
      <c r="L55" s="542">
        <v>45380</v>
      </c>
      <c r="M55" s="608">
        <f ca="1">L55-TODAY()</f>
        <v>36</v>
      </c>
      <c r="N55" s="611"/>
      <c r="O55" s="606" t="s">
        <v>313</v>
      </c>
      <c r="P55" s="607"/>
      <c r="Q55" s="209">
        <f t="shared" si="0"/>
        <v>75</v>
      </c>
      <c r="R55" s="575" t="s">
        <v>174</v>
      </c>
      <c r="S55" s="575"/>
      <c r="T55" s="575"/>
      <c r="U55" s="242">
        <v>45323</v>
      </c>
      <c r="V55" s="242">
        <v>45323</v>
      </c>
      <c r="W55" s="243">
        <f t="shared" si="1"/>
        <v>216</v>
      </c>
      <c r="X55" s="243">
        <f t="shared" si="2"/>
        <v>216</v>
      </c>
      <c r="Y55" s="240"/>
      <c r="Z55" s="614" t="s">
        <v>205</v>
      </c>
      <c r="AA55" s="615"/>
      <c r="AB55" s="4"/>
      <c r="AC55" s="96"/>
      <c r="AD55" s="96"/>
    </row>
    <row r="56" spans="3:30" s="90" customFormat="1" ht="73.5" customHeight="1">
      <c r="C56" s="746"/>
      <c r="D56" s="747"/>
      <c r="E56" s="591"/>
      <c r="F56" s="592"/>
      <c r="G56" s="489"/>
      <c r="H56" s="499"/>
      <c r="I56" s="486"/>
      <c r="J56" s="546"/>
      <c r="K56" s="609"/>
      <c r="L56" s="543"/>
      <c r="M56" s="609"/>
      <c r="N56" s="612"/>
      <c r="O56" s="522" t="s">
        <v>266</v>
      </c>
      <c r="P56" s="523"/>
      <c r="Q56" s="142">
        <f t="shared" si="0"/>
        <v>75</v>
      </c>
      <c r="R56" s="503" t="s">
        <v>174</v>
      </c>
      <c r="S56" s="503"/>
      <c r="T56" s="503"/>
      <c r="U56" s="216">
        <v>45344</v>
      </c>
      <c r="V56" s="216">
        <v>45362</v>
      </c>
      <c r="W56" s="191">
        <f t="shared" si="1"/>
        <v>237</v>
      </c>
      <c r="X56" s="191">
        <f t="shared" si="2"/>
        <v>255</v>
      </c>
      <c r="Y56" s="238"/>
      <c r="Z56" s="570" t="s">
        <v>202</v>
      </c>
      <c r="AA56" s="601"/>
      <c r="AB56" s="4"/>
      <c r="AC56" s="96"/>
      <c r="AD56" s="96"/>
    </row>
    <row r="57" spans="3:30" s="90" customFormat="1" ht="65.25" customHeight="1" thickBot="1">
      <c r="C57" s="748"/>
      <c r="D57" s="749"/>
      <c r="E57" s="593"/>
      <c r="F57" s="594"/>
      <c r="G57" s="490"/>
      <c r="H57" s="500"/>
      <c r="I57" s="487"/>
      <c r="J57" s="547"/>
      <c r="K57" s="610"/>
      <c r="L57" s="544"/>
      <c r="M57" s="610"/>
      <c r="N57" s="613"/>
      <c r="O57" s="578" t="s">
        <v>233</v>
      </c>
      <c r="P57" s="579"/>
      <c r="Q57" s="178">
        <f t="shared" si="0"/>
        <v>75</v>
      </c>
      <c r="R57" s="582" t="s">
        <v>174</v>
      </c>
      <c r="S57" s="582"/>
      <c r="T57" s="582"/>
      <c r="U57" s="246">
        <v>45371</v>
      </c>
      <c r="V57" s="246">
        <v>45380</v>
      </c>
      <c r="W57" s="245">
        <f t="shared" si="1"/>
        <v>264</v>
      </c>
      <c r="X57" s="245">
        <f t="shared" si="2"/>
        <v>273</v>
      </c>
      <c r="Y57" s="239"/>
      <c r="Z57" s="602" t="s">
        <v>226</v>
      </c>
      <c r="AA57" s="603"/>
      <c r="AB57" s="4"/>
      <c r="AC57" s="96"/>
      <c r="AD57" s="96"/>
    </row>
    <row r="58" spans="3:30" s="90" customFormat="1" ht="88.5" customHeight="1">
      <c r="C58" s="750">
        <v>3</v>
      </c>
      <c r="D58" s="751"/>
      <c r="E58" s="595" t="s">
        <v>176</v>
      </c>
      <c r="F58" s="596"/>
      <c r="G58" s="488" t="s">
        <v>177</v>
      </c>
      <c r="H58" s="498">
        <v>75</v>
      </c>
      <c r="I58" s="485" t="s">
        <v>174</v>
      </c>
      <c r="J58" s="545">
        <v>45280</v>
      </c>
      <c r="K58" s="498">
        <f ca="1">J58-TODAY()</f>
        <v>-64</v>
      </c>
      <c r="L58" s="542">
        <v>45280</v>
      </c>
      <c r="M58" s="498">
        <f ca="1">L58-TODAY()</f>
        <v>-64</v>
      </c>
      <c r="N58" s="611"/>
      <c r="O58" s="577" t="s">
        <v>217</v>
      </c>
      <c r="P58" s="577"/>
      <c r="Q58" s="209">
        <f t="shared" si="0"/>
        <v>25</v>
      </c>
      <c r="R58" s="575" t="s">
        <v>346</v>
      </c>
      <c r="S58" s="575"/>
      <c r="T58" s="575"/>
      <c r="U58" s="242">
        <v>44571</v>
      </c>
      <c r="V58" s="242">
        <v>44936</v>
      </c>
      <c r="W58" s="243">
        <f t="shared" si="1"/>
        <v>-536</v>
      </c>
      <c r="X58" s="243">
        <f t="shared" si="2"/>
        <v>-171</v>
      </c>
      <c r="Y58" s="240"/>
      <c r="Z58" s="568" t="s">
        <v>227</v>
      </c>
      <c r="AA58" s="569"/>
      <c r="AB58" s="308"/>
      <c r="AC58" s="96"/>
      <c r="AD58" s="96"/>
    </row>
    <row r="59" spans="3:30" s="90" customFormat="1" ht="81" customHeight="1">
      <c r="C59" s="752"/>
      <c r="D59" s="753"/>
      <c r="E59" s="597"/>
      <c r="F59" s="598"/>
      <c r="G59" s="489"/>
      <c r="H59" s="499"/>
      <c r="I59" s="486"/>
      <c r="J59" s="546"/>
      <c r="K59" s="499"/>
      <c r="L59" s="543"/>
      <c r="M59" s="499"/>
      <c r="N59" s="612"/>
      <c r="O59" s="576" t="s">
        <v>218</v>
      </c>
      <c r="P59" s="576"/>
      <c r="Q59" s="142">
        <f t="shared" si="0"/>
        <v>25</v>
      </c>
      <c r="R59" s="503" t="s">
        <v>346</v>
      </c>
      <c r="S59" s="503"/>
      <c r="T59" s="503"/>
      <c r="U59" s="216">
        <v>44582</v>
      </c>
      <c r="V59" s="216">
        <v>44986</v>
      </c>
      <c r="W59" s="191">
        <f t="shared" si="1"/>
        <v>-525</v>
      </c>
      <c r="X59" s="191">
        <f t="shared" si="2"/>
        <v>-121</v>
      </c>
      <c r="Y59" s="238"/>
      <c r="Z59" s="580" t="s">
        <v>194</v>
      </c>
      <c r="AA59" s="581"/>
      <c r="AB59" s="4"/>
      <c r="AC59" s="96"/>
      <c r="AD59" s="96"/>
    </row>
    <row r="60" spans="3:30" s="90" customFormat="1" ht="65.25" customHeight="1">
      <c r="C60" s="752"/>
      <c r="D60" s="753"/>
      <c r="E60" s="597"/>
      <c r="F60" s="598"/>
      <c r="G60" s="489"/>
      <c r="H60" s="499"/>
      <c r="I60" s="486"/>
      <c r="J60" s="546"/>
      <c r="K60" s="499"/>
      <c r="L60" s="543"/>
      <c r="M60" s="499"/>
      <c r="N60" s="612"/>
      <c r="O60" s="522" t="s">
        <v>219</v>
      </c>
      <c r="P60" s="523"/>
      <c r="Q60" s="142">
        <f t="shared" si="0"/>
        <v>25</v>
      </c>
      <c r="R60" s="503" t="s">
        <v>346</v>
      </c>
      <c r="S60" s="503"/>
      <c r="T60" s="503"/>
      <c r="U60" s="216">
        <v>44593</v>
      </c>
      <c r="V60" s="216">
        <v>45054</v>
      </c>
      <c r="W60" s="191">
        <f t="shared" si="1"/>
        <v>-514</v>
      </c>
      <c r="X60" s="191">
        <f t="shared" si="2"/>
        <v>-53</v>
      </c>
      <c r="Y60" s="238"/>
      <c r="Z60" s="580" t="s">
        <v>206</v>
      </c>
      <c r="AA60" s="581"/>
      <c r="AB60" s="307"/>
      <c r="AC60" s="96"/>
      <c r="AD60" s="96"/>
    </row>
    <row r="61" spans="3:30" ht="62.25" customHeight="1">
      <c r="C61" s="752"/>
      <c r="D61" s="753"/>
      <c r="E61" s="597"/>
      <c r="F61" s="598"/>
      <c r="G61" s="489"/>
      <c r="H61" s="499"/>
      <c r="I61" s="486"/>
      <c r="J61" s="546"/>
      <c r="K61" s="499"/>
      <c r="L61" s="543"/>
      <c r="M61" s="499"/>
      <c r="N61" s="612"/>
      <c r="O61" s="522" t="s">
        <v>215</v>
      </c>
      <c r="P61" s="523"/>
      <c r="Q61" s="142">
        <f t="shared" si="0"/>
        <v>25</v>
      </c>
      <c r="R61" s="503" t="s">
        <v>346</v>
      </c>
      <c r="S61" s="503"/>
      <c r="T61" s="503"/>
      <c r="U61" s="216">
        <v>44603</v>
      </c>
      <c r="V61" s="216">
        <v>45077</v>
      </c>
      <c r="W61" s="191">
        <f t="shared" si="1"/>
        <v>-504</v>
      </c>
      <c r="X61" s="191">
        <f t="shared" si="2"/>
        <v>-30</v>
      </c>
      <c r="Y61" s="238"/>
      <c r="Z61" s="566" t="s">
        <v>228</v>
      </c>
      <c r="AA61" s="567"/>
      <c r="AB61" s="304"/>
      <c r="AC61" s="90"/>
      <c r="AD61" s="90"/>
    </row>
    <row r="62" spans="3:30" ht="40.5" customHeight="1">
      <c r="C62" s="752"/>
      <c r="D62" s="753"/>
      <c r="E62" s="597"/>
      <c r="F62" s="598"/>
      <c r="G62" s="489"/>
      <c r="H62" s="499"/>
      <c r="I62" s="486"/>
      <c r="J62" s="546"/>
      <c r="K62" s="499"/>
      <c r="L62" s="543"/>
      <c r="M62" s="499"/>
      <c r="N62" s="612"/>
      <c r="O62" s="522" t="s">
        <v>237</v>
      </c>
      <c r="P62" s="523"/>
      <c r="Q62" s="142">
        <f t="shared" si="0"/>
        <v>50</v>
      </c>
      <c r="R62" s="503" t="s">
        <v>345</v>
      </c>
      <c r="S62" s="503"/>
      <c r="T62" s="503"/>
      <c r="U62" s="216">
        <v>44621</v>
      </c>
      <c r="V62" s="216">
        <v>45107</v>
      </c>
      <c r="W62" s="191">
        <f t="shared" si="1"/>
        <v>-486</v>
      </c>
      <c r="X62" s="191">
        <f t="shared" si="2"/>
        <v>0</v>
      </c>
      <c r="Y62" s="238"/>
      <c r="Z62" s="566" t="s">
        <v>207</v>
      </c>
      <c r="AA62" s="567"/>
      <c r="AB62" s="304"/>
      <c r="AC62" s="90"/>
      <c r="AD62" s="90"/>
    </row>
    <row r="63" spans="3:30" ht="39" customHeight="1">
      <c r="C63" s="752"/>
      <c r="D63" s="753"/>
      <c r="E63" s="597"/>
      <c r="F63" s="598"/>
      <c r="G63" s="489"/>
      <c r="H63" s="499"/>
      <c r="I63" s="486"/>
      <c r="J63" s="546"/>
      <c r="K63" s="499"/>
      <c r="L63" s="543"/>
      <c r="M63" s="499"/>
      <c r="N63" s="612"/>
      <c r="O63" s="585" t="s">
        <v>238</v>
      </c>
      <c r="P63" s="586"/>
      <c r="Q63" s="222">
        <f t="shared" si="0"/>
        <v>0</v>
      </c>
      <c r="R63" s="503" t="s">
        <v>311</v>
      </c>
      <c r="S63" s="503"/>
      <c r="T63" s="503"/>
      <c r="U63" s="216">
        <v>44652</v>
      </c>
      <c r="V63" s="216" t="s">
        <v>277</v>
      </c>
      <c r="W63" s="191">
        <f t="shared" si="1"/>
        <v>-455</v>
      </c>
      <c r="X63" s="191" t="s">
        <v>277</v>
      </c>
      <c r="Y63" s="238"/>
      <c r="Z63" s="587" t="s">
        <v>209</v>
      </c>
      <c r="AA63" s="588"/>
      <c r="AB63" s="4"/>
      <c r="AC63" s="90"/>
      <c r="AD63" s="90"/>
    </row>
    <row r="64" spans="3:28" s="90" customFormat="1" ht="39" customHeight="1">
      <c r="C64" s="752"/>
      <c r="D64" s="753"/>
      <c r="E64" s="597"/>
      <c r="F64" s="598"/>
      <c r="G64" s="489"/>
      <c r="H64" s="499"/>
      <c r="I64" s="486"/>
      <c r="J64" s="546"/>
      <c r="K64" s="499"/>
      <c r="L64" s="543"/>
      <c r="M64" s="499"/>
      <c r="N64" s="612"/>
      <c r="O64" s="522" t="s">
        <v>234</v>
      </c>
      <c r="P64" s="523"/>
      <c r="Q64" s="142">
        <f t="shared" si="0"/>
        <v>50</v>
      </c>
      <c r="R64" s="503" t="s">
        <v>345</v>
      </c>
      <c r="S64" s="503"/>
      <c r="T64" s="503"/>
      <c r="U64" s="216">
        <v>44691</v>
      </c>
      <c r="V64" s="220">
        <v>45138</v>
      </c>
      <c r="W64" s="191">
        <f t="shared" si="1"/>
        <v>-416</v>
      </c>
      <c r="X64" s="191">
        <f t="shared" si="2"/>
        <v>31</v>
      </c>
      <c r="Y64" s="238"/>
      <c r="Z64" s="566" t="s">
        <v>214</v>
      </c>
      <c r="AA64" s="567"/>
      <c r="AB64" s="304"/>
    </row>
    <row r="65" spans="3:28" s="90" customFormat="1" ht="53.25" customHeight="1">
      <c r="C65" s="752"/>
      <c r="D65" s="753"/>
      <c r="E65" s="597"/>
      <c r="F65" s="598"/>
      <c r="G65" s="489"/>
      <c r="H65" s="499"/>
      <c r="I65" s="486"/>
      <c r="J65" s="546"/>
      <c r="K65" s="499"/>
      <c r="L65" s="543"/>
      <c r="M65" s="499"/>
      <c r="N65" s="612"/>
      <c r="O65" s="522" t="s">
        <v>239</v>
      </c>
      <c r="P65" s="523"/>
      <c r="Q65" s="142">
        <f t="shared" si="0"/>
        <v>50</v>
      </c>
      <c r="R65" s="503" t="s">
        <v>345</v>
      </c>
      <c r="S65" s="503"/>
      <c r="T65" s="503"/>
      <c r="U65" s="216">
        <v>44727</v>
      </c>
      <c r="V65" s="220">
        <v>45138</v>
      </c>
      <c r="W65" s="191">
        <f t="shared" si="1"/>
        <v>-380</v>
      </c>
      <c r="X65" s="191">
        <f t="shared" si="2"/>
        <v>31</v>
      </c>
      <c r="Y65" s="238"/>
      <c r="Z65" s="566" t="s">
        <v>208</v>
      </c>
      <c r="AA65" s="567"/>
      <c r="AB65" s="304"/>
    </row>
    <row r="66" spans="3:27" s="90" customFormat="1" ht="39" customHeight="1">
      <c r="C66" s="752"/>
      <c r="D66" s="753"/>
      <c r="E66" s="597"/>
      <c r="F66" s="598"/>
      <c r="G66" s="489"/>
      <c r="H66" s="499"/>
      <c r="I66" s="486"/>
      <c r="J66" s="546"/>
      <c r="K66" s="499"/>
      <c r="L66" s="543"/>
      <c r="M66" s="499"/>
      <c r="N66" s="612"/>
      <c r="O66" s="522" t="s">
        <v>307</v>
      </c>
      <c r="P66" s="523"/>
      <c r="Q66" s="142">
        <f t="shared" si="0"/>
        <v>75</v>
      </c>
      <c r="R66" s="503" t="s">
        <v>174</v>
      </c>
      <c r="S66" s="503"/>
      <c r="T66" s="503"/>
      <c r="U66" s="216">
        <v>45260</v>
      </c>
      <c r="V66" s="220">
        <v>45261</v>
      </c>
      <c r="W66" s="191">
        <f t="shared" si="1"/>
        <v>153</v>
      </c>
      <c r="X66" s="191">
        <f t="shared" si="2"/>
        <v>154</v>
      </c>
      <c r="Y66" s="238"/>
      <c r="Z66" s="504" t="s">
        <v>210</v>
      </c>
      <c r="AA66" s="505"/>
    </row>
    <row r="67" spans="3:27" s="90" customFormat="1" ht="39" customHeight="1">
      <c r="C67" s="752"/>
      <c r="D67" s="753"/>
      <c r="E67" s="597"/>
      <c r="F67" s="598"/>
      <c r="G67" s="489"/>
      <c r="H67" s="499"/>
      <c r="I67" s="486"/>
      <c r="J67" s="546"/>
      <c r="K67" s="499"/>
      <c r="L67" s="543"/>
      <c r="M67" s="499"/>
      <c r="N67" s="612"/>
      <c r="O67" s="522" t="s">
        <v>308</v>
      </c>
      <c r="P67" s="523"/>
      <c r="Q67" s="142">
        <f t="shared" si="0"/>
        <v>75</v>
      </c>
      <c r="R67" s="503" t="s">
        <v>174</v>
      </c>
      <c r="S67" s="503"/>
      <c r="T67" s="503"/>
      <c r="U67" s="216">
        <v>44757</v>
      </c>
      <c r="V67" s="220">
        <v>45261</v>
      </c>
      <c r="W67" s="191">
        <f t="shared" si="1"/>
        <v>-350</v>
      </c>
      <c r="X67" s="191">
        <f t="shared" si="2"/>
        <v>154</v>
      </c>
      <c r="Y67" s="238"/>
      <c r="Z67" s="504" t="s">
        <v>235</v>
      </c>
      <c r="AA67" s="505"/>
    </row>
    <row r="68" spans="3:27" s="90" customFormat="1" ht="39" customHeight="1">
      <c r="C68" s="752"/>
      <c r="D68" s="753"/>
      <c r="E68" s="597"/>
      <c r="F68" s="598"/>
      <c r="G68" s="489"/>
      <c r="H68" s="499"/>
      <c r="I68" s="486"/>
      <c r="J68" s="546"/>
      <c r="K68" s="499"/>
      <c r="L68" s="543"/>
      <c r="M68" s="499"/>
      <c r="N68" s="612"/>
      <c r="O68" s="522" t="s">
        <v>236</v>
      </c>
      <c r="P68" s="523"/>
      <c r="Q68" s="142">
        <f t="shared" si="0"/>
        <v>75</v>
      </c>
      <c r="R68" s="503" t="s">
        <v>174</v>
      </c>
      <c r="S68" s="503"/>
      <c r="T68" s="503"/>
      <c r="U68" s="216">
        <v>45274</v>
      </c>
      <c r="V68" s="216">
        <v>45274</v>
      </c>
      <c r="W68" s="191">
        <f t="shared" si="1"/>
        <v>167</v>
      </c>
      <c r="X68" s="191">
        <f t="shared" si="2"/>
        <v>167</v>
      </c>
      <c r="Y68" s="238"/>
      <c r="Z68" s="504" t="s">
        <v>202</v>
      </c>
      <c r="AA68" s="505"/>
    </row>
    <row r="69" spans="3:27" s="90" customFormat="1" ht="39" customHeight="1" thickBot="1">
      <c r="C69" s="754"/>
      <c r="D69" s="755"/>
      <c r="E69" s="599"/>
      <c r="F69" s="600"/>
      <c r="G69" s="490"/>
      <c r="H69" s="500"/>
      <c r="I69" s="487"/>
      <c r="J69" s="547"/>
      <c r="K69" s="500"/>
      <c r="L69" s="544"/>
      <c r="M69" s="500"/>
      <c r="N69" s="613"/>
      <c r="O69" s="578" t="s">
        <v>225</v>
      </c>
      <c r="P69" s="579"/>
      <c r="Q69" s="178">
        <f t="shared" si="0"/>
        <v>75</v>
      </c>
      <c r="R69" s="582" t="s">
        <v>174</v>
      </c>
      <c r="S69" s="582"/>
      <c r="T69" s="582"/>
      <c r="U69" s="246">
        <v>45280</v>
      </c>
      <c r="V69" s="246">
        <v>45280</v>
      </c>
      <c r="W69" s="245">
        <f t="shared" si="1"/>
        <v>173</v>
      </c>
      <c r="X69" s="245">
        <f t="shared" si="2"/>
        <v>173</v>
      </c>
      <c r="Y69" s="239"/>
      <c r="Z69" s="583" t="s">
        <v>226</v>
      </c>
      <c r="AA69" s="584"/>
    </row>
    <row r="70" spans="3:28" s="90" customFormat="1" ht="39" customHeight="1">
      <c r="C70" s="750">
        <v>4</v>
      </c>
      <c r="D70" s="751"/>
      <c r="E70" s="595" t="s">
        <v>178</v>
      </c>
      <c r="F70" s="596"/>
      <c r="G70" s="488" t="s">
        <v>179</v>
      </c>
      <c r="H70" s="498">
        <f>IF((I70="zakończony"),1,IF((I70="opóźniony"),25,IF((I70="ryzyko opóźnienia"),50,IF((I70="w harmonogramie"),75,0))))</f>
        <v>75</v>
      </c>
      <c r="I70" s="485" t="s">
        <v>174</v>
      </c>
      <c r="J70" s="545">
        <v>45280</v>
      </c>
      <c r="K70" s="498">
        <f ca="1">J70-TODAY()</f>
        <v>-64</v>
      </c>
      <c r="L70" s="542">
        <v>45280</v>
      </c>
      <c r="M70" s="498">
        <f ca="1">L70-TODAY()</f>
        <v>-64</v>
      </c>
      <c r="N70" s="611"/>
      <c r="O70" s="577" t="s">
        <v>217</v>
      </c>
      <c r="P70" s="577"/>
      <c r="Q70" s="209">
        <f t="shared" si="0"/>
        <v>25</v>
      </c>
      <c r="R70" s="575" t="s">
        <v>346</v>
      </c>
      <c r="S70" s="575"/>
      <c r="T70" s="575"/>
      <c r="U70" s="242">
        <v>44936</v>
      </c>
      <c r="V70" s="242">
        <v>44936</v>
      </c>
      <c r="W70" s="243">
        <f t="shared" si="1"/>
        <v>-171</v>
      </c>
      <c r="X70" s="243">
        <f t="shared" si="2"/>
        <v>-171</v>
      </c>
      <c r="Y70" s="240"/>
      <c r="Z70" s="568" t="s">
        <v>227</v>
      </c>
      <c r="AA70" s="569"/>
      <c r="AB70" s="290"/>
    </row>
    <row r="71" spans="3:29" s="90" customFormat="1" ht="50.25" customHeight="1">
      <c r="C71" s="752"/>
      <c r="D71" s="753"/>
      <c r="E71" s="597"/>
      <c r="F71" s="598"/>
      <c r="G71" s="489"/>
      <c r="H71" s="499"/>
      <c r="I71" s="486"/>
      <c r="J71" s="546"/>
      <c r="K71" s="499"/>
      <c r="L71" s="543"/>
      <c r="M71" s="499"/>
      <c r="N71" s="612"/>
      <c r="O71" s="576" t="s">
        <v>218</v>
      </c>
      <c r="P71" s="576"/>
      <c r="Q71" s="142">
        <f t="shared" si="0"/>
        <v>25</v>
      </c>
      <c r="R71" s="503" t="s">
        <v>346</v>
      </c>
      <c r="S71" s="503"/>
      <c r="T71" s="503"/>
      <c r="U71" s="216">
        <v>44950</v>
      </c>
      <c r="V71" s="216">
        <v>44950</v>
      </c>
      <c r="W71" s="191">
        <f t="shared" si="1"/>
        <v>-157</v>
      </c>
      <c r="X71" s="191">
        <f t="shared" si="2"/>
        <v>-157</v>
      </c>
      <c r="Y71" s="238"/>
      <c r="Z71" s="570" t="s">
        <v>194</v>
      </c>
      <c r="AA71" s="571"/>
      <c r="AB71" s="290"/>
      <c r="AC71" s="90" t="s">
        <v>301</v>
      </c>
    </row>
    <row r="72" spans="3:30" ht="34.5" customHeight="1">
      <c r="C72" s="752"/>
      <c r="D72" s="753"/>
      <c r="E72" s="597"/>
      <c r="F72" s="598"/>
      <c r="G72" s="489"/>
      <c r="H72" s="499"/>
      <c r="I72" s="486"/>
      <c r="J72" s="546"/>
      <c r="K72" s="499"/>
      <c r="L72" s="543"/>
      <c r="M72" s="499"/>
      <c r="N72" s="612"/>
      <c r="O72" s="522" t="s">
        <v>219</v>
      </c>
      <c r="P72" s="523"/>
      <c r="Q72" s="142">
        <f t="shared" si="0"/>
        <v>25</v>
      </c>
      <c r="R72" s="503" t="s">
        <v>346</v>
      </c>
      <c r="S72" s="503"/>
      <c r="T72" s="503"/>
      <c r="U72" s="216">
        <v>44958</v>
      </c>
      <c r="V72" s="216">
        <v>44995</v>
      </c>
      <c r="W72" s="191">
        <f t="shared" si="1"/>
        <v>-149</v>
      </c>
      <c r="X72" s="191">
        <f t="shared" si="2"/>
        <v>-112</v>
      </c>
      <c r="Y72" s="238"/>
      <c r="Z72" s="580" t="s">
        <v>211</v>
      </c>
      <c r="AA72" s="581"/>
      <c r="AB72" s="300"/>
      <c r="AC72" s="90"/>
      <c r="AD72" s="90"/>
    </row>
    <row r="73" spans="3:27" ht="47.25" customHeight="1">
      <c r="C73" s="752"/>
      <c r="D73" s="753"/>
      <c r="E73" s="597"/>
      <c r="F73" s="598"/>
      <c r="G73" s="489"/>
      <c r="H73" s="499"/>
      <c r="I73" s="486"/>
      <c r="J73" s="546"/>
      <c r="K73" s="499"/>
      <c r="L73" s="543"/>
      <c r="M73" s="499"/>
      <c r="N73" s="612"/>
      <c r="O73" s="522" t="s">
        <v>215</v>
      </c>
      <c r="P73" s="523"/>
      <c r="Q73" s="142">
        <f t="shared" si="0"/>
        <v>25</v>
      </c>
      <c r="R73" s="503" t="s">
        <v>346</v>
      </c>
      <c r="S73" s="503"/>
      <c r="T73" s="503"/>
      <c r="U73" s="216">
        <v>44971</v>
      </c>
      <c r="V73" s="216">
        <v>45000</v>
      </c>
      <c r="W73" s="191">
        <f t="shared" si="1"/>
        <v>-136</v>
      </c>
      <c r="X73" s="191">
        <f t="shared" si="2"/>
        <v>-107</v>
      </c>
      <c r="Y73" s="238"/>
      <c r="Z73" s="566" t="s">
        <v>228</v>
      </c>
      <c r="AA73" s="567"/>
    </row>
    <row r="74" spans="3:27" ht="35.25" customHeight="1">
      <c r="C74" s="752"/>
      <c r="D74" s="753"/>
      <c r="E74" s="597"/>
      <c r="F74" s="598"/>
      <c r="G74" s="489"/>
      <c r="H74" s="499"/>
      <c r="I74" s="486"/>
      <c r="J74" s="546"/>
      <c r="K74" s="499"/>
      <c r="L74" s="543"/>
      <c r="M74" s="499"/>
      <c r="N74" s="612"/>
      <c r="O74" s="522" t="s">
        <v>240</v>
      </c>
      <c r="P74" s="523"/>
      <c r="Q74" s="142">
        <f t="shared" si="0"/>
        <v>25</v>
      </c>
      <c r="R74" s="503" t="s">
        <v>346</v>
      </c>
      <c r="S74" s="503"/>
      <c r="T74" s="503"/>
      <c r="U74" s="216">
        <v>45015</v>
      </c>
      <c r="V74" s="216">
        <v>45031</v>
      </c>
      <c r="W74" s="191">
        <f t="shared" si="1"/>
        <v>-92</v>
      </c>
      <c r="X74" s="191">
        <f t="shared" si="2"/>
        <v>-76</v>
      </c>
      <c r="Y74" s="238"/>
      <c r="Z74" s="566" t="s">
        <v>212</v>
      </c>
      <c r="AA74" s="567"/>
    </row>
    <row r="75" spans="3:27" ht="32.25" customHeight="1">
      <c r="C75" s="752"/>
      <c r="D75" s="753"/>
      <c r="E75" s="597"/>
      <c r="F75" s="598"/>
      <c r="G75" s="489"/>
      <c r="H75" s="499"/>
      <c r="I75" s="486"/>
      <c r="J75" s="546"/>
      <c r="K75" s="499"/>
      <c r="L75" s="543"/>
      <c r="M75" s="499"/>
      <c r="N75" s="612"/>
      <c r="O75" s="522" t="s">
        <v>250</v>
      </c>
      <c r="P75" s="523"/>
      <c r="Q75" s="142">
        <f t="shared" si="0"/>
        <v>25</v>
      </c>
      <c r="R75" s="503" t="s">
        <v>346</v>
      </c>
      <c r="S75" s="503"/>
      <c r="T75" s="503"/>
      <c r="U75" s="216">
        <v>45044</v>
      </c>
      <c r="V75" s="216">
        <v>45044</v>
      </c>
      <c r="W75" s="191">
        <f t="shared" si="1"/>
        <v>-63</v>
      </c>
      <c r="X75" s="191">
        <f t="shared" si="2"/>
        <v>-63</v>
      </c>
      <c r="Y75" s="238"/>
      <c r="Z75" s="566" t="s">
        <v>243</v>
      </c>
      <c r="AA75" s="567"/>
    </row>
    <row r="76" spans="3:27" s="90" customFormat="1" ht="32.25" customHeight="1">
      <c r="C76" s="752"/>
      <c r="D76" s="753"/>
      <c r="E76" s="597"/>
      <c r="F76" s="598"/>
      <c r="G76" s="489"/>
      <c r="H76" s="499"/>
      <c r="I76" s="486"/>
      <c r="J76" s="546"/>
      <c r="K76" s="499"/>
      <c r="L76" s="543"/>
      <c r="M76" s="499"/>
      <c r="N76" s="612"/>
      <c r="O76" s="522" t="s">
        <v>241</v>
      </c>
      <c r="P76" s="523"/>
      <c r="Q76" s="142">
        <f t="shared" si="0"/>
        <v>75</v>
      </c>
      <c r="R76" s="503" t="s">
        <v>174</v>
      </c>
      <c r="S76" s="503"/>
      <c r="T76" s="503"/>
      <c r="U76" s="216">
        <v>45260</v>
      </c>
      <c r="V76" s="216">
        <v>45260</v>
      </c>
      <c r="W76" s="191">
        <f t="shared" si="1"/>
        <v>153</v>
      </c>
      <c r="X76" s="191">
        <f t="shared" si="2"/>
        <v>153</v>
      </c>
      <c r="Y76" s="238"/>
      <c r="Z76" s="504" t="s">
        <v>242</v>
      </c>
      <c r="AA76" s="505"/>
    </row>
    <row r="77" spans="3:28" s="90" customFormat="1" ht="27.75" customHeight="1" thickBot="1">
      <c r="C77" s="754"/>
      <c r="D77" s="755"/>
      <c r="E77" s="599"/>
      <c r="F77" s="600"/>
      <c r="G77" s="490"/>
      <c r="H77" s="500"/>
      <c r="I77" s="487"/>
      <c r="J77" s="547"/>
      <c r="K77" s="500"/>
      <c r="L77" s="544"/>
      <c r="M77" s="500"/>
      <c r="N77" s="613"/>
      <c r="O77" s="578" t="s">
        <v>225</v>
      </c>
      <c r="P77" s="579"/>
      <c r="Q77" s="178">
        <f t="shared" si="0"/>
        <v>75</v>
      </c>
      <c r="R77" s="582" t="s">
        <v>174</v>
      </c>
      <c r="S77" s="582"/>
      <c r="T77" s="582"/>
      <c r="U77" s="246">
        <v>45280</v>
      </c>
      <c r="V77" s="246">
        <v>45280</v>
      </c>
      <c r="W77" s="245">
        <f t="shared" si="1"/>
        <v>173</v>
      </c>
      <c r="X77" s="245">
        <f t="shared" si="2"/>
        <v>173</v>
      </c>
      <c r="Y77" s="239"/>
      <c r="Z77" s="583" t="s">
        <v>226</v>
      </c>
      <c r="AA77" s="584"/>
      <c r="AB77" s="208"/>
    </row>
    <row r="78" spans="3:28" s="90" customFormat="1" ht="50.25" customHeight="1">
      <c r="C78" s="752">
        <v>5</v>
      </c>
      <c r="D78" s="753"/>
      <c r="E78" s="597" t="s">
        <v>96</v>
      </c>
      <c r="F78" s="598"/>
      <c r="G78" s="489" t="s">
        <v>216</v>
      </c>
      <c r="H78" s="499">
        <f>IF((I78="zakończony"),1,IF((I78="opóźniony"),25,IF((I78="ryzyko opóźnienia"),50,IF((I78="w harmonogramie"),75,0))))</f>
        <v>75</v>
      </c>
      <c r="I78" s="486" t="s">
        <v>174</v>
      </c>
      <c r="J78" s="546">
        <v>45412</v>
      </c>
      <c r="K78" s="499">
        <f ca="1">J78-TODAY()</f>
        <v>68</v>
      </c>
      <c r="L78" s="543">
        <v>45358</v>
      </c>
      <c r="M78" s="499">
        <f ca="1">L78-TODAY()</f>
        <v>14</v>
      </c>
      <c r="N78" s="612"/>
      <c r="O78" s="577" t="s">
        <v>251</v>
      </c>
      <c r="P78" s="577"/>
      <c r="Q78" s="209">
        <f t="shared" si="0"/>
        <v>1</v>
      </c>
      <c r="R78" s="575" t="s">
        <v>297</v>
      </c>
      <c r="S78" s="575"/>
      <c r="T78" s="575"/>
      <c r="U78" s="242">
        <v>44286</v>
      </c>
      <c r="V78" s="242">
        <v>44408</v>
      </c>
      <c r="W78" s="243">
        <f t="shared" si="1"/>
        <v>-821</v>
      </c>
      <c r="X78" s="243">
        <f>Y78-$Q$9</f>
        <v>-576</v>
      </c>
      <c r="Y78" s="240">
        <v>44531</v>
      </c>
      <c r="Z78" s="717" t="s">
        <v>202</v>
      </c>
      <c r="AA78" s="718"/>
      <c r="AB78" s="290"/>
    </row>
    <row r="79" spans="3:28" s="90" customFormat="1" ht="32.25" customHeight="1">
      <c r="C79" s="752"/>
      <c r="D79" s="753"/>
      <c r="E79" s="597"/>
      <c r="F79" s="598"/>
      <c r="G79" s="489"/>
      <c r="H79" s="499"/>
      <c r="I79" s="486"/>
      <c r="J79" s="546"/>
      <c r="K79" s="499"/>
      <c r="L79" s="543"/>
      <c r="M79" s="499"/>
      <c r="N79" s="612"/>
      <c r="O79" s="576" t="s">
        <v>252</v>
      </c>
      <c r="P79" s="576"/>
      <c r="Q79" s="142">
        <f t="shared" si="0"/>
        <v>1</v>
      </c>
      <c r="R79" s="503" t="s">
        <v>297</v>
      </c>
      <c r="S79" s="503"/>
      <c r="T79" s="503"/>
      <c r="U79" s="216">
        <v>44469</v>
      </c>
      <c r="V79" s="216">
        <v>44834</v>
      </c>
      <c r="W79" s="191">
        <f t="shared" si="1"/>
        <v>-638</v>
      </c>
      <c r="X79" s="191">
        <f t="shared" si="2"/>
        <v>-273</v>
      </c>
      <c r="Y79" s="238">
        <v>44896</v>
      </c>
      <c r="Z79" s="580" t="s">
        <v>202</v>
      </c>
      <c r="AA79" s="581"/>
      <c r="AB79" s="290"/>
    </row>
    <row r="80" spans="3:28" ht="45" customHeight="1">
      <c r="C80" s="752"/>
      <c r="D80" s="753"/>
      <c r="E80" s="597"/>
      <c r="F80" s="598"/>
      <c r="G80" s="489"/>
      <c r="H80" s="499"/>
      <c r="I80" s="486"/>
      <c r="J80" s="546"/>
      <c r="K80" s="499"/>
      <c r="L80" s="543"/>
      <c r="M80" s="499"/>
      <c r="N80" s="612"/>
      <c r="O80" s="719" t="s">
        <v>253</v>
      </c>
      <c r="P80" s="719"/>
      <c r="Q80" s="142">
        <f t="shared" si="0"/>
        <v>25</v>
      </c>
      <c r="R80" s="503" t="s">
        <v>346</v>
      </c>
      <c r="S80" s="503"/>
      <c r="T80" s="503"/>
      <c r="U80" s="216">
        <v>44469</v>
      </c>
      <c r="V80" s="216">
        <v>44822</v>
      </c>
      <c r="W80" s="191">
        <f t="shared" si="1"/>
        <v>-638</v>
      </c>
      <c r="X80" s="191">
        <f t="shared" si="2"/>
        <v>-285</v>
      </c>
      <c r="Y80" s="238"/>
      <c r="Z80" s="580" t="s">
        <v>202</v>
      </c>
      <c r="AA80" s="581"/>
      <c r="AB80" s="290"/>
    </row>
    <row r="81" spans="3:27" ht="38.25" customHeight="1">
      <c r="C81" s="752"/>
      <c r="D81" s="753"/>
      <c r="E81" s="597"/>
      <c r="F81" s="598"/>
      <c r="G81" s="489"/>
      <c r="H81" s="499"/>
      <c r="I81" s="486"/>
      <c r="J81" s="546"/>
      <c r="K81" s="499"/>
      <c r="L81" s="543"/>
      <c r="M81" s="499"/>
      <c r="N81" s="612"/>
      <c r="O81" s="723" t="s">
        <v>254</v>
      </c>
      <c r="P81" s="724"/>
      <c r="Q81" s="142">
        <f t="shared" si="0"/>
        <v>25</v>
      </c>
      <c r="R81" s="503" t="s">
        <v>346</v>
      </c>
      <c r="S81" s="503"/>
      <c r="T81" s="503"/>
      <c r="U81" s="216">
        <v>44530</v>
      </c>
      <c r="V81" s="216">
        <v>44895</v>
      </c>
      <c r="W81" s="191">
        <f t="shared" si="1"/>
        <v>-577</v>
      </c>
      <c r="X81" s="191">
        <f t="shared" si="2"/>
        <v>-212</v>
      </c>
      <c r="Y81" s="238"/>
      <c r="Z81" s="580" t="s">
        <v>202</v>
      </c>
      <c r="AA81" s="581"/>
    </row>
    <row r="82" spans="3:27" ht="48.75" customHeight="1">
      <c r="C82" s="752"/>
      <c r="D82" s="753"/>
      <c r="E82" s="597"/>
      <c r="F82" s="598"/>
      <c r="G82" s="489"/>
      <c r="H82" s="499"/>
      <c r="I82" s="486"/>
      <c r="J82" s="546"/>
      <c r="K82" s="499"/>
      <c r="L82" s="543"/>
      <c r="M82" s="499"/>
      <c r="N82" s="612"/>
      <c r="O82" s="723" t="s">
        <v>260</v>
      </c>
      <c r="P82" s="724"/>
      <c r="Q82" s="142">
        <f t="shared" si="0"/>
        <v>75</v>
      </c>
      <c r="R82" s="503" t="s">
        <v>174</v>
      </c>
      <c r="S82" s="503"/>
      <c r="T82" s="503"/>
      <c r="U82" s="216">
        <v>45259</v>
      </c>
      <c r="V82" s="216">
        <v>45259</v>
      </c>
      <c r="W82" s="191">
        <f t="shared" si="1"/>
        <v>152</v>
      </c>
      <c r="X82" s="191">
        <f t="shared" si="2"/>
        <v>152</v>
      </c>
      <c r="Y82" s="241"/>
      <c r="Z82" s="504" t="s">
        <v>202</v>
      </c>
      <c r="AA82" s="505"/>
    </row>
    <row r="83" spans="3:27" ht="52.5" customHeight="1">
      <c r="C83" s="752"/>
      <c r="D83" s="753"/>
      <c r="E83" s="597"/>
      <c r="F83" s="598"/>
      <c r="G83" s="489"/>
      <c r="H83" s="499"/>
      <c r="I83" s="486"/>
      <c r="J83" s="546"/>
      <c r="K83" s="499"/>
      <c r="L83" s="543"/>
      <c r="M83" s="499"/>
      <c r="N83" s="612"/>
      <c r="O83" s="723" t="s">
        <v>261</v>
      </c>
      <c r="P83" s="724"/>
      <c r="Q83" s="142">
        <f t="shared" si="0"/>
        <v>25</v>
      </c>
      <c r="R83" s="503" t="s">
        <v>346</v>
      </c>
      <c r="S83" s="503"/>
      <c r="T83" s="503"/>
      <c r="U83" s="216">
        <v>44834</v>
      </c>
      <c r="V83" s="216">
        <v>44834</v>
      </c>
      <c r="W83" s="191">
        <f t="shared" si="1"/>
        <v>-273</v>
      </c>
      <c r="X83" s="191">
        <f t="shared" si="2"/>
        <v>-273</v>
      </c>
      <c r="Y83" s="238"/>
      <c r="Z83" s="580" t="s">
        <v>202</v>
      </c>
      <c r="AA83" s="581"/>
    </row>
    <row r="84" spans="3:27" s="90" customFormat="1" ht="52.5" customHeight="1" thickBot="1">
      <c r="C84" s="754"/>
      <c r="D84" s="755"/>
      <c r="E84" s="599"/>
      <c r="F84" s="600"/>
      <c r="G84" s="490"/>
      <c r="H84" s="500"/>
      <c r="I84" s="487"/>
      <c r="J84" s="547"/>
      <c r="K84" s="500"/>
      <c r="L84" s="544"/>
      <c r="M84" s="500"/>
      <c r="N84" s="613"/>
      <c r="O84" s="720" t="s">
        <v>255</v>
      </c>
      <c r="P84" s="720"/>
      <c r="Q84" s="178">
        <f t="shared" si="0"/>
        <v>75</v>
      </c>
      <c r="R84" s="582" t="s">
        <v>174</v>
      </c>
      <c r="S84" s="582"/>
      <c r="T84" s="582"/>
      <c r="U84" s="246">
        <v>45260</v>
      </c>
      <c r="V84" s="246">
        <v>45358</v>
      </c>
      <c r="W84" s="245">
        <f>U84-Q9</f>
        <v>153</v>
      </c>
      <c r="X84" s="245">
        <f t="shared" si="2"/>
        <v>251</v>
      </c>
      <c r="Y84" s="239"/>
      <c r="Z84" s="721" t="s">
        <v>202</v>
      </c>
      <c r="AA84" s="722"/>
    </row>
    <row r="85" spans="2:25" s="90" customFormat="1" ht="52.5" customHeight="1">
      <c r="B85" s="230"/>
      <c r="C85" s="231"/>
      <c r="D85" s="231"/>
      <c r="E85" s="232"/>
      <c r="F85" s="232"/>
      <c r="G85" s="233"/>
      <c r="H85" s="234"/>
      <c r="I85" s="235"/>
      <c r="J85" s="236"/>
      <c r="K85" s="234"/>
      <c r="L85" s="237"/>
      <c r="M85" s="234"/>
      <c r="N85" s="231"/>
      <c r="O85" s="230"/>
      <c r="T85" s="726" t="s">
        <v>276</v>
      </c>
      <c r="U85" s="726"/>
      <c r="V85" s="726"/>
      <c r="W85" s="286">
        <f>SUMIF(W39:W77,"&lt;0")+SUMIF(W79:W84,"&lt;0")</f>
        <v>-11065</v>
      </c>
      <c r="X85" s="247">
        <f>SUMIF(R23:R84,"Opóźniony",X23:X84)</f>
        <v>-4014</v>
      </c>
      <c r="Y85" s="251"/>
    </row>
    <row r="86" spans="2:24" s="90" customFormat="1" ht="65.25" customHeight="1">
      <c r="B86" s="230"/>
      <c r="C86" s="231"/>
      <c r="D86" s="231"/>
      <c r="E86" s="232"/>
      <c r="F86" s="232"/>
      <c r="G86" s="233"/>
      <c r="H86" s="234"/>
      <c r="I86" s="235"/>
      <c r="J86" s="236"/>
      <c r="K86" s="234"/>
      <c r="L86" s="237"/>
      <c r="M86" s="234"/>
      <c r="N86" s="231"/>
      <c r="O86" s="230"/>
      <c r="T86" s="727" t="s">
        <v>278</v>
      </c>
      <c r="U86" s="727"/>
      <c r="V86" s="727"/>
      <c r="W86" s="281">
        <f>COUNTIF(W39:W77,"&lt;0")+COUNTIF(W79:W84,"&lt;0")</f>
        <v>29</v>
      </c>
      <c r="X86" s="192">
        <f>COUNTIF(R23:T84,"opóźniony")</f>
        <v>22</v>
      </c>
    </row>
    <row r="87" spans="2:27" ht="42.75" customHeight="1">
      <c r="B87" s="230"/>
      <c r="C87" s="231"/>
      <c r="D87" s="231"/>
      <c r="E87" s="232"/>
      <c r="F87" s="232"/>
      <c r="G87" s="233"/>
      <c r="H87" s="234"/>
      <c r="I87" s="235"/>
      <c r="J87" s="236"/>
      <c r="K87" s="234"/>
      <c r="L87" s="237"/>
      <c r="M87" s="234"/>
      <c r="N87" s="231"/>
      <c r="O87" s="230"/>
      <c r="P87" s="90"/>
      <c r="Q87" s="90"/>
      <c r="R87" s="90"/>
      <c r="S87" s="90"/>
      <c r="T87" s="728" t="s">
        <v>279</v>
      </c>
      <c r="U87" s="728"/>
      <c r="V87" s="728"/>
      <c r="W87" s="282">
        <f>COUNTIF(W23:W84,"&lt;0")</f>
        <v>44</v>
      </c>
      <c r="X87" s="192">
        <f>COUNTIF(X23:X84,"&lt;0")</f>
        <v>40</v>
      </c>
      <c r="Y87" s="90"/>
      <c r="Z87" s="90"/>
      <c r="AA87" s="90"/>
    </row>
    <row r="88" spans="3:27" ht="15">
      <c r="C88" s="90"/>
      <c r="D88" s="90"/>
      <c r="E88" s="90"/>
      <c r="F88" s="90"/>
      <c r="G88" s="90"/>
      <c r="H88" s="90"/>
      <c r="J88" s="90"/>
      <c r="K88" s="90"/>
      <c r="L88" s="90"/>
      <c r="O88" s="90"/>
      <c r="P88" s="90"/>
      <c r="Q88" s="90"/>
      <c r="R88" s="90"/>
      <c r="S88" s="90"/>
      <c r="T88" s="728" t="s">
        <v>274</v>
      </c>
      <c r="U88" s="728"/>
      <c r="V88" s="728"/>
      <c r="W88" s="193">
        <f>+W85/W86</f>
        <v>-381.55172413793105</v>
      </c>
      <c r="X88" s="193">
        <f>X85/X86</f>
        <v>-182.45454545454547</v>
      </c>
      <c r="Y88" s="90"/>
      <c r="Z88" s="90"/>
      <c r="AA88" s="90"/>
    </row>
    <row r="89" spans="20:24" s="90" customFormat="1" ht="15">
      <c r="T89" s="728" t="s">
        <v>275</v>
      </c>
      <c r="U89" s="728"/>
      <c r="V89" s="728"/>
      <c r="W89" s="194">
        <f>+(W87-W86)/W87</f>
        <v>0.3409090909090909</v>
      </c>
      <c r="X89" s="194">
        <f>+(X87-X86)/X87</f>
        <v>0.45</v>
      </c>
    </row>
    <row r="90" spans="21:24" s="90" customFormat="1" ht="30.75" customHeight="1">
      <c r="U90" s="1"/>
      <c r="V90" s="189"/>
      <c r="W90" s="190"/>
      <c r="X90" s="190"/>
    </row>
    <row r="91" spans="1:29" ht="15">
      <c r="A91" s="90"/>
      <c r="B91" s="90"/>
      <c r="C91" s="90"/>
      <c r="D91" s="556" t="s">
        <v>7</v>
      </c>
      <c r="E91" s="557"/>
      <c r="F91" s="556" t="s">
        <v>280</v>
      </c>
      <c r="G91" s="558"/>
      <c r="H91" s="558"/>
      <c r="I91" s="558"/>
      <c r="J91" s="558"/>
      <c r="K91" s="558"/>
      <c r="L91" s="558"/>
      <c r="M91" s="558"/>
      <c r="N91" s="558"/>
      <c r="O91" s="558"/>
      <c r="P91" s="558"/>
      <c r="Q91" s="558"/>
      <c r="R91" s="558"/>
      <c r="S91" s="558"/>
      <c r="T91" s="558"/>
      <c r="U91" s="558"/>
      <c r="V91" s="558"/>
      <c r="W91" s="558"/>
      <c r="X91" s="558"/>
      <c r="Y91" s="558"/>
      <c r="Z91" s="558"/>
      <c r="AA91" s="558"/>
      <c r="AB91" s="557"/>
      <c r="AC91" s="90"/>
    </row>
    <row r="92" spans="4:28" s="90" customFormat="1" ht="15">
      <c r="D92" s="261"/>
      <c r="E92" s="262"/>
      <c r="F92" s="261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2"/>
    </row>
    <row r="93" spans="1:29" ht="54" customHeight="1">
      <c r="A93" s="223"/>
      <c r="B93" s="223"/>
      <c r="C93" s="223"/>
      <c r="D93" s="552" t="s">
        <v>281</v>
      </c>
      <c r="E93" s="440"/>
      <c r="F93" s="520" t="s">
        <v>385</v>
      </c>
      <c r="G93" s="521"/>
      <c r="H93" s="521"/>
      <c r="I93" s="521"/>
      <c r="J93" s="521"/>
      <c r="K93" s="521"/>
      <c r="L93" s="521"/>
      <c r="M93" s="521"/>
      <c r="N93" s="521"/>
      <c r="O93" s="521"/>
      <c r="P93" s="521"/>
      <c r="Q93" s="521"/>
      <c r="R93" s="521"/>
      <c r="S93" s="521"/>
      <c r="T93" s="521"/>
      <c r="U93" s="521"/>
      <c r="V93" s="278"/>
      <c r="W93" s="208"/>
      <c r="X93" s="208"/>
      <c r="Y93" s="208"/>
      <c r="Z93" s="208"/>
      <c r="AA93" s="208"/>
      <c r="AB93" s="280"/>
      <c r="AC93" s="301"/>
    </row>
    <row r="94" spans="1:29" s="90" customFormat="1" ht="54" customHeight="1">
      <c r="A94" s="223"/>
      <c r="B94" s="223"/>
      <c r="C94" s="223"/>
      <c r="D94" s="552" t="s">
        <v>283</v>
      </c>
      <c r="E94" s="440"/>
      <c r="F94" s="501" t="s">
        <v>370</v>
      </c>
      <c r="G94" s="502"/>
      <c r="H94" s="502"/>
      <c r="I94" s="502"/>
      <c r="J94" s="502"/>
      <c r="K94" s="502"/>
      <c r="L94" s="502"/>
      <c r="M94" s="502"/>
      <c r="N94" s="502"/>
      <c r="O94" s="502"/>
      <c r="P94" s="502"/>
      <c r="Q94" s="502"/>
      <c r="R94" s="502"/>
      <c r="S94" s="502"/>
      <c r="T94" s="502"/>
      <c r="U94" s="502"/>
      <c r="V94" s="502"/>
      <c r="W94" s="279"/>
      <c r="X94" s="279"/>
      <c r="Y94" s="279"/>
      <c r="Z94" s="279"/>
      <c r="AA94" s="279"/>
      <c r="AB94" s="280"/>
      <c r="AC94" s="302"/>
    </row>
    <row r="95" spans="1:29" s="90" customFormat="1" ht="54" customHeight="1">
      <c r="A95" s="223"/>
      <c r="B95" s="223"/>
      <c r="C95" s="223"/>
      <c r="D95" s="512" t="s">
        <v>282</v>
      </c>
      <c r="E95" s="514"/>
      <c r="F95" s="559" t="s">
        <v>370</v>
      </c>
      <c r="G95" s="560"/>
      <c r="H95" s="560"/>
      <c r="I95" s="560"/>
      <c r="J95" s="560"/>
      <c r="K95" s="560"/>
      <c r="L95" s="560"/>
      <c r="M95" s="560"/>
      <c r="N95" s="560"/>
      <c r="O95" s="560"/>
      <c r="P95" s="560"/>
      <c r="Q95" s="560"/>
      <c r="R95" s="560"/>
      <c r="S95" s="560"/>
      <c r="T95" s="560"/>
      <c r="U95" s="560"/>
      <c r="V95" s="560"/>
      <c r="W95" s="560"/>
      <c r="X95" s="560"/>
      <c r="Y95" s="560"/>
      <c r="Z95" s="560"/>
      <c r="AA95" s="560"/>
      <c r="AB95" s="560"/>
      <c r="AC95" s="302"/>
    </row>
    <row r="96" spans="1:29" ht="54" customHeight="1">
      <c r="A96" s="90"/>
      <c r="B96" s="90"/>
      <c r="C96" s="90"/>
      <c r="D96" s="561" t="s">
        <v>333</v>
      </c>
      <c r="E96" s="562"/>
      <c r="F96" s="563" t="s">
        <v>370</v>
      </c>
      <c r="G96" s="564"/>
      <c r="H96" s="564"/>
      <c r="I96" s="564"/>
      <c r="J96" s="564"/>
      <c r="K96" s="564"/>
      <c r="L96" s="564"/>
      <c r="M96" s="564"/>
      <c r="N96" s="564"/>
      <c r="O96" s="564"/>
      <c r="P96" s="564"/>
      <c r="Q96" s="564"/>
      <c r="R96" s="564"/>
      <c r="S96" s="564"/>
      <c r="T96" s="564"/>
      <c r="U96" s="564"/>
      <c r="V96" s="564"/>
      <c r="W96" s="564"/>
      <c r="X96" s="564"/>
      <c r="Y96" s="564"/>
      <c r="Z96" s="564"/>
      <c r="AA96" s="564"/>
      <c r="AB96" s="565"/>
      <c r="AC96" s="4"/>
    </row>
    <row r="97" spans="1:29" ht="54" customHeight="1">
      <c r="A97" s="90"/>
      <c r="B97" s="90"/>
      <c r="C97" s="90"/>
      <c r="D97" s="552" t="s">
        <v>347</v>
      </c>
      <c r="E97" s="440"/>
      <c r="F97" s="554" t="s">
        <v>370</v>
      </c>
      <c r="G97" s="555"/>
      <c r="H97" s="555"/>
      <c r="I97" s="555"/>
      <c r="J97" s="555"/>
      <c r="K97" s="555"/>
      <c r="L97" s="555"/>
      <c r="M97" s="555"/>
      <c r="N97" s="555"/>
      <c r="O97" s="555"/>
      <c r="P97" s="555"/>
      <c r="Q97" s="555"/>
      <c r="R97" s="555"/>
      <c r="S97" s="555"/>
      <c r="T97" s="555"/>
      <c r="U97" s="555"/>
      <c r="V97" s="275"/>
      <c r="W97" s="275"/>
      <c r="X97" s="275"/>
      <c r="Y97" s="275"/>
      <c r="Z97" s="275"/>
      <c r="AA97" s="275"/>
      <c r="AB97" s="276"/>
      <c r="AC97" s="4"/>
    </row>
    <row r="98" spans="4:29" s="90" customFormat="1" ht="54" customHeight="1">
      <c r="D98" s="95"/>
      <c r="E98" s="95"/>
      <c r="F98" s="264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265"/>
      <c r="T98" s="265"/>
      <c r="U98" s="265"/>
      <c r="V98" s="265"/>
      <c r="W98" s="265"/>
      <c r="X98" s="265"/>
      <c r="Y98" s="265"/>
      <c r="Z98" s="265"/>
      <c r="AA98" s="265"/>
      <c r="AB98" s="265"/>
      <c r="AC98" s="4"/>
    </row>
    <row r="99" spans="1:29" ht="14.25" customHeight="1">
      <c r="A99" s="90"/>
      <c r="B99" s="90"/>
      <c r="C99" s="90"/>
      <c r="D99" s="140" t="s">
        <v>150</v>
      </c>
      <c r="E99" s="90"/>
      <c r="F99" s="90"/>
      <c r="G99" s="90"/>
      <c r="H99" s="90"/>
      <c r="J99" s="90"/>
      <c r="K99" s="90"/>
      <c r="L99" s="90"/>
      <c r="O99" s="90"/>
      <c r="P99" s="90"/>
      <c r="Q99" s="90"/>
      <c r="R99" s="90"/>
      <c r="S99" s="90"/>
      <c r="T99" s="90"/>
      <c r="W99" s="90"/>
      <c r="Y99" s="90"/>
      <c r="Z99" s="90"/>
      <c r="AA99" s="90"/>
      <c r="AB99" s="90"/>
      <c r="AC99" s="4"/>
    </row>
    <row r="100" spans="1:29" ht="14.25" customHeight="1" thickBot="1">
      <c r="A100" s="90"/>
      <c r="B100" s="90"/>
      <c r="C100" s="90"/>
      <c r="D100" s="553"/>
      <c r="E100" s="553"/>
      <c r="F100" s="90"/>
      <c r="G100" s="90"/>
      <c r="H100" s="90"/>
      <c r="J100" s="90"/>
      <c r="K100" s="90"/>
      <c r="L100" s="90"/>
      <c r="O100" s="90"/>
      <c r="P100" s="90"/>
      <c r="Q100" s="90"/>
      <c r="R100" s="90"/>
      <c r="S100" s="90"/>
      <c r="T100" s="90"/>
      <c r="W100" s="90"/>
      <c r="Y100" s="90"/>
      <c r="Z100" s="90"/>
      <c r="AA100" s="90"/>
      <c r="AB100" s="90"/>
      <c r="AC100" s="4"/>
    </row>
    <row r="101" spans="1:29" ht="14.25" customHeight="1" thickBot="1">
      <c r="A101" s="90"/>
      <c r="B101" s="90"/>
      <c r="C101" s="90"/>
      <c r="D101" s="477" t="s">
        <v>7</v>
      </c>
      <c r="E101" s="479"/>
      <c r="F101" s="477" t="s">
        <v>151</v>
      </c>
      <c r="G101" s="478"/>
      <c r="H101" s="478"/>
      <c r="I101" s="478"/>
      <c r="J101" s="478"/>
      <c r="K101" s="478"/>
      <c r="L101" s="478"/>
      <c r="M101" s="478"/>
      <c r="N101" s="478"/>
      <c r="O101" s="478"/>
      <c r="P101" s="478"/>
      <c r="Q101" s="478"/>
      <c r="R101" s="478"/>
      <c r="S101" s="478"/>
      <c r="T101" s="478"/>
      <c r="U101" s="478"/>
      <c r="V101" s="478"/>
      <c r="W101" s="478"/>
      <c r="X101" s="478"/>
      <c r="Y101" s="478"/>
      <c r="Z101" s="478"/>
      <c r="AA101" s="478"/>
      <c r="AB101" s="479"/>
      <c r="AC101" s="4"/>
    </row>
    <row r="102" spans="4:29" s="90" customFormat="1" ht="14.25" customHeight="1">
      <c r="D102" s="515">
        <v>1</v>
      </c>
      <c r="E102" s="516"/>
      <c r="F102" s="510" t="s">
        <v>367</v>
      </c>
      <c r="G102" s="511"/>
      <c r="H102" s="511"/>
      <c r="I102" s="511"/>
      <c r="J102" s="511"/>
      <c r="K102" s="511"/>
      <c r="L102" s="511"/>
      <c r="M102" s="511"/>
      <c r="N102" s="511"/>
      <c r="O102" s="511"/>
      <c r="P102" s="511"/>
      <c r="Q102" s="511"/>
      <c r="R102" s="511"/>
      <c r="S102" s="511"/>
      <c r="T102" s="511"/>
      <c r="U102" s="511"/>
      <c r="V102" s="511"/>
      <c r="W102" s="511"/>
      <c r="X102" s="511"/>
      <c r="Y102" s="511"/>
      <c r="Z102" s="511"/>
      <c r="AA102" s="252"/>
      <c r="AB102" s="253"/>
      <c r="AC102" s="4"/>
    </row>
    <row r="103" spans="4:29" s="90" customFormat="1" ht="14.25" customHeight="1">
      <c r="D103" s="515">
        <v>2</v>
      </c>
      <c r="E103" s="516"/>
      <c r="F103" s="266" t="s">
        <v>369</v>
      </c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67"/>
      <c r="X103" s="267"/>
      <c r="Y103" s="267"/>
      <c r="Z103" s="267"/>
      <c r="AA103" s="252"/>
      <c r="AB103" s="253"/>
      <c r="AC103" s="4"/>
    </row>
    <row r="104" spans="4:29" s="90" customFormat="1" ht="14.25" customHeight="1">
      <c r="D104" s="515">
        <v>3</v>
      </c>
      <c r="E104" s="516"/>
      <c r="F104" s="268" t="s">
        <v>368</v>
      </c>
      <c r="G104" s="269"/>
      <c r="H104" s="269"/>
      <c r="I104" s="269"/>
      <c r="J104" s="269"/>
      <c r="K104" s="269"/>
      <c r="L104" s="269"/>
      <c r="M104" s="269"/>
      <c r="N104" s="269"/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52"/>
      <c r="AB104" s="253"/>
      <c r="AC104" s="4"/>
    </row>
    <row r="105" spans="4:29" s="90" customFormat="1" ht="14.25" customHeight="1">
      <c r="D105" s="515">
        <v>4</v>
      </c>
      <c r="E105" s="516"/>
      <c r="F105" s="268" t="s">
        <v>370</v>
      </c>
      <c r="G105" s="269"/>
      <c r="H105" s="269"/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96"/>
      <c r="AA105" s="298"/>
      <c r="AB105" s="299"/>
      <c r="AC105" s="4"/>
    </row>
    <row r="106" spans="1:29" ht="14.25" customHeight="1">
      <c r="A106" s="90"/>
      <c r="B106" s="90"/>
      <c r="C106" s="90"/>
      <c r="D106" s="224"/>
      <c r="E106" s="224"/>
      <c r="F106" s="226"/>
      <c r="G106" s="226"/>
      <c r="H106" s="226"/>
      <c r="I106" s="226"/>
      <c r="J106" s="226" t="s">
        <v>190</v>
      </c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8"/>
      <c r="V106" s="228"/>
      <c r="W106" s="226"/>
      <c r="X106" s="226"/>
      <c r="Y106" s="226"/>
      <c r="Z106" s="226"/>
      <c r="AA106" s="226"/>
      <c r="AB106" s="226"/>
      <c r="AC106" s="4"/>
    </row>
    <row r="107" spans="1:29" ht="14.25" customHeight="1">
      <c r="A107" s="90"/>
      <c r="B107" s="90"/>
      <c r="C107" s="90"/>
      <c r="D107" s="541" t="s">
        <v>152</v>
      </c>
      <c r="E107" s="541"/>
      <c r="F107" s="541"/>
      <c r="G107" s="541"/>
      <c r="H107" s="541"/>
      <c r="I107" s="541"/>
      <c r="J107" s="541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8"/>
      <c r="V107" s="228"/>
      <c r="W107" s="226"/>
      <c r="X107" s="226"/>
      <c r="Y107" s="226"/>
      <c r="Z107" s="226"/>
      <c r="AA107" s="226"/>
      <c r="AB107" s="226"/>
      <c r="AC107" s="4"/>
    </row>
    <row r="108" spans="1:29" ht="14.25" customHeight="1" thickBot="1">
      <c r="A108" s="90"/>
      <c r="B108" s="90"/>
      <c r="C108" s="90"/>
      <c r="D108" s="224"/>
      <c r="E108" s="224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8"/>
      <c r="V108" s="228"/>
      <c r="W108" s="226"/>
      <c r="X108" s="226"/>
      <c r="Y108" s="226"/>
      <c r="Z108" s="226"/>
      <c r="AA108" s="226"/>
      <c r="AB108" s="226"/>
      <c r="AC108" s="4"/>
    </row>
    <row r="109" spans="1:29" ht="14.25" customHeight="1">
      <c r="A109" s="90"/>
      <c r="B109" s="90"/>
      <c r="C109" s="90"/>
      <c r="D109" s="187" t="s">
        <v>7</v>
      </c>
      <c r="E109" s="482" t="s">
        <v>153</v>
      </c>
      <c r="F109" s="484"/>
      <c r="G109" s="482" t="s">
        <v>65</v>
      </c>
      <c r="H109" s="483"/>
      <c r="I109" s="483"/>
      <c r="J109" s="483"/>
      <c r="K109" s="483"/>
      <c r="L109" s="484"/>
      <c r="M109" s="221"/>
      <c r="N109" s="221"/>
      <c r="O109" s="529" t="s">
        <v>154</v>
      </c>
      <c r="P109" s="530"/>
      <c r="Q109" s="530"/>
      <c r="R109" s="530"/>
      <c r="S109" s="531"/>
      <c r="T109" s="482" t="s">
        <v>155</v>
      </c>
      <c r="U109" s="483"/>
      <c r="V109" s="484"/>
      <c r="W109" s="482" t="s">
        <v>156</v>
      </c>
      <c r="X109" s="483"/>
      <c r="Y109" s="483"/>
      <c r="Z109" s="483"/>
      <c r="AA109" s="483"/>
      <c r="AB109" s="484"/>
      <c r="AC109" s="4"/>
    </row>
    <row r="110" spans="4:29" s="250" customFormat="1" ht="69.75" customHeight="1">
      <c r="D110" s="249" t="s">
        <v>281</v>
      </c>
      <c r="E110" s="480" t="s">
        <v>334</v>
      </c>
      <c r="F110" s="481"/>
      <c r="G110" s="491" t="s">
        <v>351</v>
      </c>
      <c r="H110" s="548"/>
      <c r="I110" s="548"/>
      <c r="J110" s="548"/>
      <c r="K110" s="548"/>
      <c r="L110" s="549"/>
      <c r="M110" s="480"/>
      <c r="N110" s="494"/>
      <c r="O110" s="480" t="s">
        <v>352</v>
      </c>
      <c r="P110" s="527"/>
      <c r="Q110" s="527"/>
      <c r="R110" s="527"/>
      <c r="S110" s="481"/>
      <c r="T110" s="480" t="s">
        <v>335</v>
      </c>
      <c r="U110" s="527"/>
      <c r="V110" s="481"/>
      <c r="W110" s="515" t="s">
        <v>389</v>
      </c>
      <c r="X110" s="439"/>
      <c r="Y110" s="439"/>
      <c r="Z110" s="439"/>
      <c r="AA110" s="439"/>
      <c r="AB110" s="440"/>
      <c r="AC110" s="303"/>
    </row>
    <row r="111" spans="1:29" s="250" customFormat="1" ht="69.75" customHeight="1">
      <c r="A111" s="254"/>
      <c r="B111" s="254"/>
      <c r="C111" s="254"/>
      <c r="D111" s="248" t="s">
        <v>283</v>
      </c>
      <c r="E111" s="506" t="s">
        <v>349</v>
      </c>
      <c r="F111" s="507"/>
      <c r="G111" s="480" t="s">
        <v>354</v>
      </c>
      <c r="H111" s="528"/>
      <c r="I111" s="528"/>
      <c r="J111" s="528"/>
      <c r="K111" s="528"/>
      <c r="L111" s="494"/>
      <c r="M111" s="480"/>
      <c r="N111" s="494"/>
      <c r="O111" s="480" t="s">
        <v>353</v>
      </c>
      <c r="P111" s="528"/>
      <c r="Q111" s="528"/>
      <c r="R111" s="528"/>
      <c r="S111" s="494"/>
      <c r="T111" s="506" t="s">
        <v>336</v>
      </c>
      <c r="U111" s="507"/>
      <c r="V111" s="507"/>
      <c r="W111" s="512" t="s">
        <v>389</v>
      </c>
      <c r="X111" s="550"/>
      <c r="Y111" s="550"/>
      <c r="Z111" s="550"/>
      <c r="AA111" s="550"/>
      <c r="AB111" s="551"/>
      <c r="AC111" s="303"/>
    </row>
    <row r="112" spans="1:29" s="250" customFormat="1" ht="69.75" customHeight="1">
      <c r="A112" s="254"/>
      <c r="B112" s="254"/>
      <c r="C112" s="254"/>
      <c r="D112" s="248" t="s">
        <v>282</v>
      </c>
      <c r="E112" s="506" t="s">
        <v>349</v>
      </c>
      <c r="F112" s="507"/>
      <c r="G112" s="506" t="s">
        <v>348</v>
      </c>
      <c r="H112" s="507"/>
      <c r="I112" s="507"/>
      <c r="J112" s="507"/>
      <c r="K112" s="507"/>
      <c r="L112" s="507"/>
      <c r="M112" s="491"/>
      <c r="N112" s="493"/>
      <c r="O112" s="506" t="s">
        <v>350</v>
      </c>
      <c r="P112" s="507"/>
      <c r="Q112" s="507"/>
      <c r="R112" s="507"/>
      <c r="S112" s="507"/>
      <c r="T112" s="506" t="s">
        <v>336</v>
      </c>
      <c r="U112" s="507"/>
      <c r="V112" s="507"/>
      <c r="W112" s="512" t="s">
        <v>389</v>
      </c>
      <c r="X112" s="513"/>
      <c r="Y112" s="513"/>
      <c r="Z112" s="513"/>
      <c r="AA112" s="513"/>
      <c r="AB112" s="514"/>
      <c r="AC112" s="303"/>
    </row>
    <row r="113" spans="1:29" s="271" customFormat="1" ht="77.25" customHeight="1">
      <c r="A113" s="254"/>
      <c r="B113" s="254"/>
      <c r="C113" s="254"/>
      <c r="D113" s="270" t="s">
        <v>333</v>
      </c>
      <c r="E113" s="506" t="s">
        <v>387</v>
      </c>
      <c r="F113" s="507"/>
      <c r="G113" s="506" t="s">
        <v>390</v>
      </c>
      <c r="H113" s="507"/>
      <c r="I113" s="507"/>
      <c r="J113" s="507"/>
      <c r="K113" s="507"/>
      <c r="L113" s="507"/>
      <c r="M113" s="491"/>
      <c r="N113" s="493"/>
      <c r="O113" s="506" t="s">
        <v>388</v>
      </c>
      <c r="P113" s="507"/>
      <c r="Q113" s="507"/>
      <c r="R113" s="507"/>
      <c r="S113" s="507"/>
      <c r="T113" s="508" t="s">
        <v>335</v>
      </c>
      <c r="U113" s="509"/>
      <c r="V113" s="509"/>
      <c r="W113" s="491" t="s">
        <v>389</v>
      </c>
      <c r="X113" s="492"/>
      <c r="Y113" s="492"/>
      <c r="Z113" s="492"/>
      <c r="AA113" s="492"/>
      <c r="AB113" s="493"/>
      <c r="AC113" s="304"/>
    </row>
    <row r="114" spans="1:29" s="90" customFormat="1" ht="14.25" customHeight="1">
      <c r="A114" s="208"/>
      <c r="B114" s="208"/>
      <c r="C114" s="208"/>
      <c r="D114" s="225"/>
      <c r="E114" s="255"/>
      <c r="F114" s="256"/>
      <c r="G114" s="255"/>
      <c r="H114" s="256"/>
      <c r="I114" s="256"/>
      <c r="J114" s="256"/>
      <c r="K114" s="256"/>
      <c r="L114" s="256"/>
      <c r="M114" s="255"/>
      <c r="N114" s="255"/>
      <c r="O114" s="255"/>
      <c r="P114" s="256"/>
      <c r="Q114" s="256"/>
      <c r="R114" s="256"/>
      <c r="S114" s="256"/>
      <c r="T114" s="257"/>
      <c r="U114" s="258"/>
      <c r="V114" s="258"/>
      <c r="W114" s="227"/>
      <c r="X114" s="229"/>
      <c r="Y114" s="229"/>
      <c r="Z114" s="229"/>
      <c r="AA114" s="229"/>
      <c r="AB114" s="229"/>
      <c r="AC114" s="4"/>
    </row>
    <row r="115" spans="1:29" ht="14.25" customHeight="1">
      <c r="A115" s="90"/>
      <c r="B115" s="90"/>
      <c r="C115" s="90"/>
      <c r="D115" s="517" t="s">
        <v>298</v>
      </c>
      <c r="E115" s="517"/>
      <c r="F115" s="517"/>
      <c r="G115" s="517"/>
      <c r="H115" s="517"/>
      <c r="I115" s="517"/>
      <c r="J115" s="517"/>
      <c r="K115" s="517"/>
      <c r="L115" s="517"/>
      <c r="M115" s="517"/>
      <c r="N115" s="517"/>
      <c r="O115" s="517"/>
      <c r="P115" s="517"/>
      <c r="Q115" s="517"/>
      <c r="R115" s="517"/>
      <c r="S115" s="517"/>
      <c r="T115" s="517"/>
      <c r="U115" s="517"/>
      <c r="V115" s="517"/>
      <c r="W115" s="517"/>
      <c r="X115" s="517"/>
      <c r="Y115" s="517"/>
      <c r="Z115" s="517"/>
      <c r="AA115" s="517"/>
      <c r="AB115" s="90"/>
      <c r="AC115" s="4"/>
    </row>
    <row r="116" spans="1:29" ht="14.25" customHeight="1" thickBot="1">
      <c r="A116" s="90"/>
      <c r="B116" s="90"/>
      <c r="C116" s="90"/>
      <c r="D116" s="90"/>
      <c r="E116" s="90"/>
      <c r="F116" s="90"/>
      <c r="G116" s="90"/>
      <c r="H116" s="90"/>
      <c r="J116" s="90"/>
      <c r="K116" s="90"/>
      <c r="L116" s="90"/>
      <c r="O116" s="90"/>
      <c r="P116" s="90"/>
      <c r="Q116" s="90"/>
      <c r="R116" s="90"/>
      <c r="S116" s="90"/>
      <c r="T116" s="90"/>
      <c r="W116" s="90"/>
      <c r="Y116" s="90"/>
      <c r="Z116" s="90"/>
      <c r="AA116" s="90"/>
      <c r="AB116" s="90"/>
      <c r="AC116" s="4"/>
    </row>
    <row r="117" spans="1:29" ht="35.25" customHeight="1" thickBot="1">
      <c r="A117" s="90"/>
      <c r="B117" s="90"/>
      <c r="C117" s="90"/>
      <c r="D117" s="524" t="s">
        <v>299</v>
      </c>
      <c r="E117" s="525"/>
      <c r="F117" s="525"/>
      <c r="G117" s="525"/>
      <c r="H117" s="525"/>
      <c r="I117" s="525"/>
      <c r="J117" s="525"/>
      <c r="K117" s="525"/>
      <c r="L117" s="525"/>
      <c r="M117" s="525"/>
      <c r="N117" s="525"/>
      <c r="O117" s="525"/>
      <c r="P117" s="525"/>
      <c r="Q117" s="525"/>
      <c r="R117" s="525"/>
      <c r="S117" s="525"/>
      <c r="T117" s="525"/>
      <c r="U117" s="525"/>
      <c r="V117" s="525"/>
      <c r="W117" s="525"/>
      <c r="X117" s="525"/>
      <c r="Y117" s="525"/>
      <c r="Z117" s="525"/>
      <c r="AA117" s="525"/>
      <c r="AB117" s="526"/>
      <c r="AC117" s="467"/>
    </row>
    <row r="118" spans="1:29" ht="14.25" customHeight="1">
      <c r="A118" s="90"/>
      <c r="B118" s="90"/>
      <c r="C118" s="90"/>
      <c r="D118" s="532" t="s">
        <v>386</v>
      </c>
      <c r="E118" s="533"/>
      <c r="F118" s="533"/>
      <c r="G118" s="533"/>
      <c r="H118" s="533"/>
      <c r="I118" s="533"/>
      <c r="J118" s="533"/>
      <c r="K118" s="533"/>
      <c r="L118" s="533"/>
      <c r="M118" s="533"/>
      <c r="N118" s="533"/>
      <c r="O118" s="533"/>
      <c r="P118" s="533"/>
      <c r="Q118" s="533"/>
      <c r="R118" s="533"/>
      <c r="S118" s="533"/>
      <c r="T118" s="533"/>
      <c r="U118" s="533"/>
      <c r="V118" s="533"/>
      <c r="W118" s="533"/>
      <c r="X118" s="533"/>
      <c r="Y118" s="533"/>
      <c r="Z118" s="533"/>
      <c r="AA118" s="533"/>
      <c r="AB118" s="534"/>
      <c r="AC118" s="467"/>
    </row>
    <row r="119" spans="1:29" ht="14.25" customHeight="1">
      <c r="A119" s="90"/>
      <c r="B119" s="90"/>
      <c r="C119" s="90"/>
      <c r="D119" s="535"/>
      <c r="E119" s="536"/>
      <c r="F119" s="536"/>
      <c r="G119" s="536"/>
      <c r="H119" s="536"/>
      <c r="I119" s="536"/>
      <c r="J119" s="536"/>
      <c r="K119" s="536"/>
      <c r="L119" s="536"/>
      <c r="M119" s="536"/>
      <c r="N119" s="536"/>
      <c r="O119" s="536"/>
      <c r="P119" s="536"/>
      <c r="Q119" s="536"/>
      <c r="R119" s="536"/>
      <c r="S119" s="536"/>
      <c r="T119" s="536"/>
      <c r="U119" s="536"/>
      <c r="V119" s="536"/>
      <c r="W119" s="536"/>
      <c r="X119" s="536"/>
      <c r="Y119" s="536"/>
      <c r="Z119" s="536"/>
      <c r="AA119" s="536"/>
      <c r="AB119" s="537"/>
      <c r="AC119" s="467"/>
    </row>
    <row r="120" spans="1:29" ht="14.25" customHeight="1">
      <c r="A120" s="90"/>
      <c r="B120" s="90"/>
      <c r="C120" s="90"/>
      <c r="D120" s="535"/>
      <c r="E120" s="536"/>
      <c r="F120" s="536"/>
      <c r="G120" s="536"/>
      <c r="H120" s="536"/>
      <c r="I120" s="536"/>
      <c r="J120" s="536"/>
      <c r="K120" s="536"/>
      <c r="L120" s="536"/>
      <c r="M120" s="536"/>
      <c r="N120" s="536"/>
      <c r="O120" s="536"/>
      <c r="P120" s="536"/>
      <c r="Q120" s="536"/>
      <c r="R120" s="536"/>
      <c r="S120" s="536"/>
      <c r="T120" s="536"/>
      <c r="U120" s="536"/>
      <c r="V120" s="536"/>
      <c r="W120" s="536"/>
      <c r="X120" s="536"/>
      <c r="Y120" s="536"/>
      <c r="Z120" s="536"/>
      <c r="AA120" s="536"/>
      <c r="AB120" s="537"/>
      <c r="AC120" s="467"/>
    </row>
    <row r="121" spans="1:29" ht="14.25" customHeight="1">
      <c r="A121" s="90"/>
      <c r="B121" s="90"/>
      <c r="C121" s="90"/>
      <c r="D121" s="535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7"/>
      <c r="AC121" s="278"/>
    </row>
    <row r="122" spans="1:29" ht="14.25" customHeight="1">
      <c r="A122" s="90"/>
      <c r="B122" s="90"/>
      <c r="C122" s="90"/>
      <c r="D122" s="535"/>
      <c r="E122" s="536"/>
      <c r="F122" s="536"/>
      <c r="G122" s="536"/>
      <c r="H122" s="536"/>
      <c r="I122" s="536"/>
      <c r="J122" s="536"/>
      <c r="K122" s="536"/>
      <c r="L122" s="536"/>
      <c r="M122" s="536"/>
      <c r="N122" s="536"/>
      <c r="O122" s="536"/>
      <c r="P122" s="536"/>
      <c r="Q122" s="536"/>
      <c r="R122" s="536"/>
      <c r="S122" s="536"/>
      <c r="T122" s="536"/>
      <c r="U122" s="536"/>
      <c r="V122" s="536"/>
      <c r="W122" s="536"/>
      <c r="X122" s="536"/>
      <c r="Y122" s="536"/>
      <c r="Z122" s="536"/>
      <c r="AA122" s="536"/>
      <c r="AB122" s="537"/>
      <c r="AC122" s="90"/>
    </row>
    <row r="123" spans="1:28" ht="14.25">
      <c r="A123" s="90"/>
      <c r="B123" s="90"/>
      <c r="C123" s="90"/>
      <c r="D123" s="535"/>
      <c r="E123" s="536"/>
      <c r="F123" s="536"/>
      <c r="G123" s="536"/>
      <c r="H123" s="536"/>
      <c r="I123" s="536"/>
      <c r="J123" s="536"/>
      <c r="K123" s="536"/>
      <c r="L123" s="536"/>
      <c r="M123" s="536"/>
      <c r="N123" s="536"/>
      <c r="O123" s="536"/>
      <c r="P123" s="536"/>
      <c r="Q123" s="536"/>
      <c r="R123" s="536"/>
      <c r="S123" s="536"/>
      <c r="T123" s="536"/>
      <c r="U123" s="536"/>
      <c r="V123" s="536"/>
      <c r="W123" s="536"/>
      <c r="X123" s="536"/>
      <c r="Y123" s="536"/>
      <c r="Z123" s="536"/>
      <c r="AA123" s="536"/>
      <c r="AB123" s="537"/>
    </row>
    <row r="124" spans="1:29" ht="14.25">
      <c r="A124" s="90"/>
      <c r="B124" s="90"/>
      <c r="C124" s="90"/>
      <c r="D124" s="535"/>
      <c r="E124" s="536"/>
      <c r="F124" s="536"/>
      <c r="G124" s="536"/>
      <c r="H124" s="536"/>
      <c r="I124" s="536"/>
      <c r="J124" s="536"/>
      <c r="K124" s="536"/>
      <c r="L124" s="536"/>
      <c r="M124" s="536"/>
      <c r="N124" s="536"/>
      <c r="O124" s="536"/>
      <c r="P124" s="536"/>
      <c r="Q124" s="536"/>
      <c r="R124" s="536"/>
      <c r="S124" s="536"/>
      <c r="T124" s="536"/>
      <c r="U124" s="536"/>
      <c r="V124" s="536"/>
      <c r="W124" s="536"/>
      <c r="X124" s="536"/>
      <c r="Y124" s="536"/>
      <c r="Z124" s="536"/>
      <c r="AA124" s="536"/>
      <c r="AB124" s="537"/>
      <c r="AC124" s="90"/>
    </row>
    <row r="125" spans="1:29" ht="14.25">
      <c r="A125" s="90"/>
      <c r="B125" s="90"/>
      <c r="C125" s="90"/>
      <c r="D125" s="535"/>
      <c r="E125" s="536"/>
      <c r="F125" s="536"/>
      <c r="G125" s="536"/>
      <c r="H125" s="536"/>
      <c r="I125" s="536"/>
      <c r="J125" s="536"/>
      <c r="K125" s="536"/>
      <c r="L125" s="536"/>
      <c r="M125" s="536"/>
      <c r="N125" s="536"/>
      <c r="O125" s="536"/>
      <c r="P125" s="536"/>
      <c r="Q125" s="536"/>
      <c r="R125" s="536"/>
      <c r="S125" s="536"/>
      <c r="T125" s="536"/>
      <c r="U125" s="536"/>
      <c r="V125" s="536"/>
      <c r="W125" s="536"/>
      <c r="X125" s="536"/>
      <c r="Y125" s="536"/>
      <c r="Z125" s="536"/>
      <c r="AA125" s="536"/>
      <c r="AB125" s="537"/>
      <c r="AC125" s="90"/>
    </row>
    <row r="126" spans="1:29" ht="15" thickBot="1">
      <c r="A126" s="90"/>
      <c r="B126" s="90"/>
      <c r="C126" s="90"/>
      <c r="D126" s="538"/>
      <c r="E126" s="539"/>
      <c r="F126" s="539"/>
      <c r="G126" s="539"/>
      <c r="H126" s="539"/>
      <c r="I126" s="539"/>
      <c r="J126" s="539"/>
      <c r="K126" s="539"/>
      <c r="L126" s="539"/>
      <c r="M126" s="539"/>
      <c r="N126" s="539"/>
      <c r="O126" s="539"/>
      <c r="P126" s="539"/>
      <c r="Q126" s="539"/>
      <c r="R126" s="539"/>
      <c r="S126" s="539"/>
      <c r="T126" s="539"/>
      <c r="U126" s="539"/>
      <c r="V126" s="539"/>
      <c r="W126" s="539"/>
      <c r="X126" s="539"/>
      <c r="Y126" s="539"/>
      <c r="Z126" s="539"/>
      <c r="AA126" s="539"/>
      <c r="AB126" s="540"/>
      <c r="AC126" s="90"/>
    </row>
    <row r="127" spans="1:29" ht="14.25">
      <c r="A127" s="90"/>
      <c r="B127" s="90"/>
      <c r="C127" s="90"/>
      <c r="D127" s="90"/>
      <c r="E127" s="90"/>
      <c r="F127" s="90"/>
      <c r="G127" s="90"/>
      <c r="H127" s="90"/>
      <c r="J127" s="90"/>
      <c r="K127" s="90"/>
      <c r="L127" s="90"/>
      <c r="O127" s="90"/>
      <c r="P127" s="90"/>
      <c r="Q127" s="90"/>
      <c r="R127" s="90"/>
      <c r="S127" s="90"/>
      <c r="T127" s="90"/>
      <c r="W127" s="90"/>
      <c r="Y127" s="90"/>
      <c r="Z127" s="90"/>
      <c r="AA127" s="90"/>
      <c r="AB127" s="90"/>
      <c r="AC127" s="90"/>
    </row>
    <row r="128" spans="1:29" ht="14.25">
      <c r="A128" s="90"/>
      <c r="B128" s="90"/>
      <c r="C128" s="90"/>
      <c r="D128" s="90"/>
      <c r="E128" s="90"/>
      <c r="F128" s="90"/>
      <c r="G128" s="90"/>
      <c r="H128" s="90"/>
      <c r="J128" s="90"/>
      <c r="K128" s="90"/>
      <c r="L128" s="90"/>
      <c r="O128" s="90"/>
      <c r="P128" s="90"/>
      <c r="Q128" s="90"/>
      <c r="R128" s="90"/>
      <c r="S128" s="90"/>
      <c r="T128" s="90"/>
      <c r="W128" s="90"/>
      <c r="Y128" s="90"/>
      <c r="Z128" s="90"/>
      <c r="AA128" s="90"/>
      <c r="AB128" s="90"/>
      <c r="AC128" s="90"/>
    </row>
    <row r="129" spans="1:29" ht="14.25">
      <c r="A129" s="90"/>
      <c r="B129" s="90"/>
      <c r="C129" s="90"/>
      <c r="D129" s="90"/>
      <c r="E129" s="90"/>
      <c r="F129" s="90"/>
      <c r="G129" s="90"/>
      <c r="H129" s="90"/>
      <c r="J129" s="90"/>
      <c r="K129" s="90"/>
      <c r="L129" s="90"/>
      <c r="O129" s="90"/>
      <c r="P129" s="90"/>
      <c r="Q129" s="90"/>
      <c r="R129" s="90"/>
      <c r="S129" s="90"/>
      <c r="T129" s="90"/>
      <c r="W129" s="90"/>
      <c r="Y129" s="90"/>
      <c r="Z129" s="90"/>
      <c r="AA129" s="90"/>
      <c r="AB129" s="90"/>
      <c r="AC129" s="90"/>
    </row>
    <row r="130" spans="1:29" ht="14.25">
      <c r="A130" s="90"/>
      <c r="B130" s="90"/>
      <c r="C130" s="90"/>
      <c r="D130" s="90"/>
      <c r="E130" s="90"/>
      <c r="F130" s="90"/>
      <c r="G130" s="90"/>
      <c r="H130" s="90"/>
      <c r="J130" s="90"/>
      <c r="K130" s="90"/>
      <c r="L130" s="90"/>
      <c r="O130" s="90"/>
      <c r="P130" s="90"/>
      <c r="Q130" s="90"/>
      <c r="R130" s="90"/>
      <c r="S130" s="90"/>
      <c r="T130" s="90"/>
      <c r="W130" s="90"/>
      <c r="Y130" s="90"/>
      <c r="Z130" s="90"/>
      <c r="AA130" s="90"/>
      <c r="AB130" s="90"/>
      <c r="AC130" s="90"/>
    </row>
  </sheetData>
  <sheetProtection formatCells="0" formatRows="0" insertRows="0" insertHyperlinks="0" deleteRows="0" sort="0" autoFilter="0"/>
  <mergeCells count="368">
    <mergeCell ref="K70:K77"/>
    <mergeCell ref="C78:D84"/>
    <mergeCell ref="E78:F84"/>
    <mergeCell ref="C70:D77"/>
    <mergeCell ref="E70:F77"/>
    <mergeCell ref="G70:G77"/>
    <mergeCell ref="H70:H77"/>
    <mergeCell ref="I70:I77"/>
    <mergeCell ref="J70:J77"/>
    <mergeCell ref="G78:G84"/>
    <mergeCell ref="I78:I84"/>
    <mergeCell ref="H78:H84"/>
    <mergeCell ref="J78:J84"/>
    <mergeCell ref="M78:M84"/>
    <mergeCell ref="N78:N84"/>
    <mergeCell ref="L78:L84"/>
    <mergeCell ref="K78:K84"/>
    <mergeCell ref="C39:D57"/>
    <mergeCell ref="C58:D69"/>
    <mergeCell ref="L70:L77"/>
    <mergeCell ref="M70:M77"/>
    <mergeCell ref="N70:N77"/>
    <mergeCell ref="I58:I69"/>
    <mergeCell ref="K55:K57"/>
    <mergeCell ref="G58:G69"/>
    <mergeCell ref="H58:H69"/>
    <mergeCell ref="J58:J69"/>
    <mergeCell ref="K58:K69"/>
    <mergeCell ref="Z47:AA47"/>
    <mergeCell ref="J5:R5"/>
    <mergeCell ref="J6:R6"/>
    <mergeCell ref="J7:R7"/>
    <mergeCell ref="J8:R8"/>
    <mergeCell ref="Q9:R9"/>
    <mergeCell ref="R14:T14"/>
    <mergeCell ref="Z22:AA22"/>
    <mergeCell ref="K23:K38"/>
    <mergeCell ref="L23:L38"/>
    <mergeCell ref="T85:V85"/>
    <mergeCell ref="T86:V86"/>
    <mergeCell ref="T87:V87"/>
    <mergeCell ref="T88:V88"/>
    <mergeCell ref="T89:V89"/>
    <mergeCell ref="O28:P28"/>
    <mergeCell ref="O43:P43"/>
    <mergeCell ref="O47:P47"/>
    <mergeCell ref="O83:P83"/>
    <mergeCell ref="R83:T83"/>
    <mergeCell ref="Z83:AA83"/>
    <mergeCell ref="O84:P84"/>
    <mergeCell ref="R84:T84"/>
    <mergeCell ref="Z84:AA84"/>
    <mergeCell ref="O81:P81"/>
    <mergeCell ref="R81:T81"/>
    <mergeCell ref="Z81:AA81"/>
    <mergeCell ref="O82:P82"/>
    <mergeCell ref="R82:T82"/>
    <mergeCell ref="Z23:AA23"/>
    <mergeCell ref="Z82:AA82"/>
    <mergeCell ref="Z78:AA78"/>
    <mergeCell ref="O79:P79"/>
    <mergeCell ref="R79:T79"/>
    <mergeCell ref="Z79:AA79"/>
    <mergeCell ref="O80:P80"/>
    <mergeCell ref="R80:T80"/>
    <mergeCell ref="Z80:AA80"/>
    <mergeCell ref="O78:P78"/>
    <mergeCell ref="R78:T78"/>
    <mergeCell ref="O22:P22"/>
    <mergeCell ref="R22:T22"/>
    <mergeCell ref="R28:T28"/>
    <mergeCell ref="O23:P23"/>
    <mergeCell ref="R23:T23"/>
    <mergeCell ref="O24:P24"/>
    <mergeCell ref="R24:T24"/>
    <mergeCell ref="O27:P27"/>
    <mergeCell ref="R27:T27"/>
    <mergeCell ref="C23:D38"/>
    <mergeCell ref="E23:F38"/>
    <mergeCell ref="G23:G38"/>
    <mergeCell ref="H23:H38"/>
    <mergeCell ref="I23:I38"/>
    <mergeCell ref="J23:J38"/>
    <mergeCell ref="R29:T29"/>
    <mergeCell ref="Z24:AA24"/>
    <mergeCell ref="O25:P25"/>
    <mergeCell ref="R25:T25"/>
    <mergeCell ref="Z25:AA25"/>
    <mergeCell ref="O26:P26"/>
    <mergeCell ref="R26:T26"/>
    <mergeCell ref="Z26:AA26"/>
    <mergeCell ref="Z33:AA33"/>
    <mergeCell ref="Z27:AA27"/>
    <mergeCell ref="Z29:AA29"/>
    <mergeCell ref="O30:P30"/>
    <mergeCell ref="R30:T30"/>
    <mergeCell ref="Z30:AA30"/>
    <mergeCell ref="O31:P31"/>
    <mergeCell ref="R31:T31"/>
    <mergeCell ref="Z31:AA31"/>
    <mergeCell ref="O29:P29"/>
    <mergeCell ref="R34:T34"/>
    <mergeCell ref="Z34:AA34"/>
    <mergeCell ref="O35:P35"/>
    <mergeCell ref="R35:T35"/>
    <mergeCell ref="Z35:AA35"/>
    <mergeCell ref="O32:P32"/>
    <mergeCell ref="R32:T32"/>
    <mergeCell ref="Z32:AA32"/>
    <mergeCell ref="O33:P33"/>
    <mergeCell ref="R33:T33"/>
    <mergeCell ref="N55:N57"/>
    <mergeCell ref="R42:T42"/>
    <mergeCell ref="Z42:AA42"/>
    <mergeCell ref="O44:P44"/>
    <mergeCell ref="R44:T44"/>
    <mergeCell ref="O36:P36"/>
    <mergeCell ref="R36:T36"/>
    <mergeCell ref="Z36:AA36"/>
    <mergeCell ref="O37:P37"/>
    <mergeCell ref="R37:T37"/>
    <mergeCell ref="R47:T47"/>
    <mergeCell ref="O38:P38"/>
    <mergeCell ref="R38:T38"/>
    <mergeCell ref="Z38:AA38"/>
    <mergeCell ref="Z43:AA43"/>
    <mergeCell ref="O46:P46"/>
    <mergeCell ref="R46:T46"/>
    <mergeCell ref="Z46:AA46"/>
    <mergeCell ref="O41:P41"/>
    <mergeCell ref="M23:M38"/>
    <mergeCell ref="N23:N38"/>
    <mergeCell ref="O39:P39"/>
    <mergeCell ref="R39:T39"/>
    <mergeCell ref="Z39:AA39"/>
    <mergeCell ref="O40:P40"/>
    <mergeCell ref="R40:T40"/>
    <mergeCell ref="Z40:AA40"/>
    <mergeCell ref="Z37:AA37"/>
    <mergeCell ref="O34:P34"/>
    <mergeCell ref="W16:AB16"/>
    <mergeCell ref="O45:P45"/>
    <mergeCell ref="R45:T45"/>
    <mergeCell ref="Z45:AA45"/>
    <mergeCell ref="R41:T41"/>
    <mergeCell ref="Z41:AA41"/>
    <mergeCell ref="O42:P42"/>
    <mergeCell ref="W18:AB18"/>
    <mergeCell ref="Z44:AA44"/>
    <mergeCell ref="R43:T43"/>
    <mergeCell ref="AD4:AD5"/>
    <mergeCell ref="H12:P12"/>
    <mergeCell ref="W15:AB15"/>
    <mergeCell ref="W13:AB13"/>
    <mergeCell ref="R13:T13"/>
    <mergeCell ref="AC4:AC5"/>
    <mergeCell ref="W12:AB12"/>
    <mergeCell ref="R12:T12"/>
    <mergeCell ref="W7:Y7"/>
    <mergeCell ref="D4:H4"/>
    <mergeCell ref="D2:H3"/>
    <mergeCell ref="U3:AB3"/>
    <mergeCell ref="AA4:AB5"/>
    <mergeCell ref="AA7:AB7"/>
    <mergeCell ref="D6:H6"/>
    <mergeCell ref="AA6:AB6"/>
    <mergeCell ref="W6:Y6"/>
    <mergeCell ref="U6:V6"/>
    <mergeCell ref="J2:R3"/>
    <mergeCell ref="J4:R4"/>
    <mergeCell ref="V11:AD11"/>
    <mergeCell ref="D8:G8"/>
    <mergeCell ref="Z28:AA28"/>
    <mergeCell ref="U4:V5"/>
    <mergeCell ref="U7:V7"/>
    <mergeCell ref="W4:Y5"/>
    <mergeCell ref="R15:T15"/>
    <mergeCell ref="H16:P16"/>
    <mergeCell ref="R16:T16"/>
    <mergeCell ref="Z4:Z5"/>
    <mergeCell ref="R48:T48"/>
    <mergeCell ref="O49:P49"/>
    <mergeCell ref="R49:T49"/>
    <mergeCell ref="R51:T51"/>
    <mergeCell ref="O54:P54"/>
    <mergeCell ref="R54:T54"/>
    <mergeCell ref="O48:P48"/>
    <mergeCell ref="O51:P51"/>
    <mergeCell ref="Z48:AA48"/>
    <mergeCell ref="Z49:AA49"/>
    <mergeCell ref="O50:P50"/>
    <mergeCell ref="R50:T50"/>
    <mergeCell ref="Z50:AA50"/>
    <mergeCell ref="O9:P9"/>
    <mergeCell ref="H13:P13"/>
    <mergeCell ref="L9:N9"/>
    <mergeCell ref="H15:P15"/>
    <mergeCell ref="W14:AB14"/>
    <mergeCell ref="D5:H5"/>
    <mergeCell ref="J9:K9"/>
    <mergeCell ref="D9:H9"/>
    <mergeCell ref="D7:H7"/>
    <mergeCell ref="G55:G57"/>
    <mergeCell ref="H55:H57"/>
    <mergeCell ref="I55:I57"/>
    <mergeCell ref="J55:J57"/>
    <mergeCell ref="C22:D22"/>
    <mergeCell ref="E22:F22"/>
    <mergeCell ref="Z51:AA51"/>
    <mergeCell ref="O52:P52"/>
    <mergeCell ref="R52:T52"/>
    <mergeCell ref="Z52:AA52"/>
    <mergeCell ref="O53:P53"/>
    <mergeCell ref="R53:T53"/>
    <mergeCell ref="Z53:AA53"/>
    <mergeCell ref="Z54:AA54"/>
    <mergeCell ref="O55:P55"/>
    <mergeCell ref="L55:L57"/>
    <mergeCell ref="M55:M57"/>
    <mergeCell ref="L58:L69"/>
    <mergeCell ref="M58:M69"/>
    <mergeCell ref="N58:N69"/>
    <mergeCell ref="R55:T55"/>
    <mergeCell ref="Z55:AA55"/>
    <mergeCell ref="O56:P56"/>
    <mergeCell ref="R56:T56"/>
    <mergeCell ref="Z56:AA56"/>
    <mergeCell ref="O57:P57"/>
    <mergeCell ref="R57:T57"/>
    <mergeCell ref="Z57:AA57"/>
    <mergeCell ref="O58:P58"/>
    <mergeCell ref="R58:T58"/>
    <mergeCell ref="O59:P59"/>
    <mergeCell ref="R59:T59"/>
    <mergeCell ref="O60:P60"/>
    <mergeCell ref="R60:T60"/>
    <mergeCell ref="Z67:AA67"/>
    <mergeCell ref="O64:P64"/>
    <mergeCell ref="R64:T64"/>
    <mergeCell ref="R62:T62"/>
    <mergeCell ref="Z62:AA62"/>
    <mergeCell ref="E39:F57"/>
    <mergeCell ref="E58:F69"/>
    <mergeCell ref="Z64:AA64"/>
    <mergeCell ref="O62:P62"/>
    <mergeCell ref="Z58:AA58"/>
    <mergeCell ref="Z59:AA59"/>
    <mergeCell ref="Z60:AA60"/>
    <mergeCell ref="O61:P61"/>
    <mergeCell ref="R61:T61"/>
    <mergeCell ref="Z61:AA61"/>
    <mergeCell ref="O68:P68"/>
    <mergeCell ref="R68:T68"/>
    <mergeCell ref="Z68:AA68"/>
    <mergeCell ref="O63:P63"/>
    <mergeCell ref="R63:T63"/>
    <mergeCell ref="Z63:AA63"/>
    <mergeCell ref="Z66:AA66"/>
    <mergeCell ref="O67:P67"/>
    <mergeCell ref="O69:P69"/>
    <mergeCell ref="R69:T69"/>
    <mergeCell ref="Z69:AA69"/>
    <mergeCell ref="O66:P66"/>
    <mergeCell ref="R66:T66"/>
    <mergeCell ref="H18:P18"/>
    <mergeCell ref="O65:P65"/>
    <mergeCell ref="R65:T65"/>
    <mergeCell ref="Z65:AA65"/>
    <mergeCell ref="R67:T67"/>
    <mergeCell ref="O77:P77"/>
    <mergeCell ref="Z72:AA72"/>
    <mergeCell ref="O73:P73"/>
    <mergeCell ref="R73:T73"/>
    <mergeCell ref="Z73:AA73"/>
    <mergeCell ref="R77:T77"/>
    <mergeCell ref="Z77:AA77"/>
    <mergeCell ref="Z74:AA74"/>
    <mergeCell ref="R75:T75"/>
    <mergeCell ref="H14:P14"/>
    <mergeCell ref="R70:T70"/>
    <mergeCell ref="O71:P71"/>
    <mergeCell ref="R74:T74"/>
    <mergeCell ref="N39:N49"/>
    <mergeCell ref="M39:M49"/>
    <mergeCell ref="L39:L49"/>
    <mergeCell ref="K39:K49"/>
    <mergeCell ref="O70:P70"/>
    <mergeCell ref="H50:H54"/>
    <mergeCell ref="D93:E93"/>
    <mergeCell ref="D94:E94"/>
    <mergeCell ref="Z75:AA75"/>
    <mergeCell ref="Z70:AA70"/>
    <mergeCell ref="Z71:AA71"/>
    <mergeCell ref="O72:P72"/>
    <mergeCell ref="R72:T72"/>
    <mergeCell ref="R71:T71"/>
    <mergeCell ref="O75:P75"/>
    <mergeCell ref="O74:P74"/>
    <mergeCell ref="D100:E100"/>
    <mergeCell ref="F97:U97"/>
    <mergeCell ref="T109:V109"/>
    <mergeCell ref="D101:E101"/>
    <mergeCell ref="D91:E91"/>
    <mergeCell ref="F91:AB91"/>
    <mergeCell ref="D95:E95"/>
    <mergeCell ref="F95:AB95"/>
    <mergeCell ref="D96:E96"/>
    <mergeCell ref="F96:AB96"/>
    <mergeCell ref="D118:AB126"/>
    <mergeCell ref="D104:E104"/>
    <mergeCell ref="D107:J107"/>
    <mergeCell ref="L50:L54"/>
    <mergeCell ref="K50:K54"/>
    <mergeCell ref="J50:J54"/>
    <mergeCell ref="G110:L110"/>
    <mergeCell ref="W110:AB110"/>
    <mergeCell ref="W111:AB111"/>
    <mergeCell ref="D97:E97"/>
    <mergeCell ref="D117:AB117"/>
    <mergeCell ref="O110:S110"/>
    <mergeCell ref="T110:V110"/>
    <mergeCell ref="O111:S111"/>
    <mergeCell ref="T111:V111"/>
    <mergeCell ref="D105:E105"/>
    <mergeCell ref="E111:F111"/>
    <mergeCell ref="G111:L111"/>
    <mergeCell ref="O109:S109"/>
    <mergeCell ref="E112:F112"/>
    <mergeCell ref="D115:AA115"/>
    <mergeCell ref="G112:L112"/>
    <mergeCell ref="D103:E103"/>
    <mergeCell ref="E109:F109"/>
    <mergeCell ref="J39:J49"/>
    <mergeCell ref="I39:I49"/>
    <mergeCell ref="H39:H49"/>
    <mergeCell ref="G39:G49"/>
    <mergeCell ref="F93:U93"/>
    <mergeCell ref="O76:P76"/>
    <mergeCell ref="E113:F113"/>
    <mergeCell ref="G113:L113"/>
    <mergeCell ref="O113:S113"/>
    <mergeCell ref="T113:V113"/>
    <mergeCell ref="F102:Z102"/>
    <mergeCell ref="T112:V112"/>
    <mergeCell ref="W112:AB112"/>
    <mergeCell ref="D102:E102"/>
    <mergeCell ref="G109:L109"/>
    <mergeCell ref="O112:S112"/>
    <mergeCell ref="W113:AB113"/>
    <mergeCell ref="M110:N110"/>
    <mergeCell ref="M111:N111"/>
    <mergeCell ref="M112:N112"/>
    <mergeCell ref="M113:N113"/>
    <mergeCell ref="N50:N54"/>
    <mergeCell ref="M50:M54"/>
    <mergeCell ref="F94:V94"/>
    <mergeCell ref="R76:T76"/>
    <mergeCell ref="Z76:AA76"/>
    <mergeCell ref="AC117:AC120"/>
    <mergeCell ref="H17:P17"/>
    <mergeCell ref="R17:T17"/>
    <mergeCell ref="W17:AB17"/>
    <mergeCell ref="F101:AB101"/>
    <mergeCell ref="R18:T18"/>
    <mergeCell ref="E110:F110"/>
    <mergeCell ref="W109:AB109"/>
    <mergeCell ref="I50:I54"/>
    <mergeCell ref="G50:G54"/>
  </mergeCells>
  <conditionalFormatting sqref="E13:G16 V13:V16 V18 E18:G18">
    <cfRule type="expression" priority="30" dxfId="1">
      <formula>J13="Krytyczny"</formula>
    </cfRule>
  </conditionalFormatting>
  <conditionalFormatting sqref="Q13:Q16 Q18">
    <cfRule type="expression" priority="27" dxfId="1">
      <formula>$K13="Krytyczny"</formula>
    </cfRule>
  </conditionalFormatting>
  <conditionalFormatting sqref="D13:AB13 D14:H14 D18:H18 V14:X14 Q14:R14 D15:T16 V15:AB16 Q18:R18 U14:U16 U18:X18">
    <cfRule type="expression" priority="26" dxfId="1">
      <formula>$U13="Krytyczny"</formula>
    </cfRule>
  </conditionalFormatting>
  <conditionalFormatting sqref="D13:AB13 D14:H14 D18:H18 V14:X14 Q14:R14 D15:T16 V15:AB16 Q18:R18 U14:U16 U18:X18">
    <cfRule type="expression" priority="24" dxfId="0">
      <formula>$U13="istotny"</formula>
    </cfRule>
  </conditionalFormatting>
  <conditionalFormatting sqref="Q23:Q84">
    <cfRule type="cellIs" priority="11" dxfId="17" operator="equal">
      <formula>25</formula>
    </cfRule>
    <cfRule type="cellIs" priority="12" dxfId="18" operator="equal">
      <formula>50</formula>
    </cfRule>
    <cfRule type="cellIs" priority="13" dxfId="19" operator="equal">
      <formula>75</formula>
    </cfRule>
    <cfRule type="cellIs" priority="14" dxfId="20" operator="equal">
      <formula>1</formula>
    </cfRule>
  </conditionalFormatting>
  <conditionalFormatting sqref="G23:H24 G39:H39 H70 H78 H50 H55 H58">
    <cfRule type="cellIs" priority="6" dxfId="21" operator="equal">
      <formula>1</formula>
    </cfRule>
    <cfRule type="cellIs" priority="8" dxfId="17" operator="equal">
      <formula>25</formula>
    </cfRule>
    <cfRule type="cellIs" priority="9" dxfId="18" operator="equal">
      <formula>50</formula>
    </cfRule>
    <cfRule type="cellIs" priority="10" dxfId="19" operator="equal">
      <formula>75</formula>
    </cfRule>
  </conditionalFormatting>
  <conditionalFormatting sqref="W86">
    <cfRule type="aboveAverage" priority="7" dxfId="1" stopIfTrue="1">
      <formula>W86&gt;AVERAGE(IF(ISERROR($W$86:$W$86),"",IF(ISBLANK($W$86:$W$86),"",$W$86:$W$86)))</formula>
    </cfRule>
  </conditionalFormatting>
  <conditionalFormatting sqref="U13:U16 U18">
    <cfRule type="expression" priority="6" dxfId="4" stopIfTrue="1">
      <formula>$Q$13</formula>
    </cfRule>
  </conditionalFormatting>
  <conditionalFormatting sqref="U17">
    <cfRule type="expression" priority="1" dxfId="4" stopIfTrue="1">
      <formula>$Q$13</formula>
    </cfRule>
  </conditionalFormatting>
  <conditionalFormatting sqref="E17:G17 V17">
    <cfRule type="expression" priority="5" dxfId="1">
      <formula>J17="Krytyczny"</formula>
    </cfRule>
  </conditionalFormatting>
  <conditionalFormatting sqref="Q17">
    <cfRule type="expression" priority="4" dxfId="1">
      <formula>$K17="Krytyczny"</formula>
    </cfRule>
  </conditionalFormatting>
  <conditionalFormatting sqref="D17:H17 Q17:R17 U17:X17">
    <cfRule type="expression" priority="3" dxfId="1">
      <formula>$U17="Krytyczny"</formula>
    </cfRule>
  </conditionalFormatting>
  <conditionalFormatting sqref="D17:H17 Q17:R17 U17:X17">
    <cfRule type="expression" priority="2" dxfId="0">
      <formula>$U17="istotny"</formula>
    </cfRule>
  </conditionalFormatting>
  <dataValidations count="11">
    <dataValidation allowBlank="1" showInputMessage="1" showErrorMessage="1" promptTitle="Format danych" prompt="RRRR-MM-DD" sqref="U23:V84 V90:X90 J78 J39 J23:J24 N23:N24 N39 Y23:Y84 N58 G13:G18"/>
    <dataValidation allowBlank="1" showInputMessage="1" showErrorMessage="1" prompt="Nr identyfikacyjny projektu zgodny z Ewidencją projektów MS" sqref="J4"/>
    <dataValidation allowBlank="1" showInputMessage="1" showErrorMessage="1" promptTitle="Wypełaniane automatycznie" prompt="po uzupełnieniu kolumn &quot;Poziom ryzyka&quot; oraz &quot;Prawdopodobieństwo wystąpienia ryzyka&quot;" sqref="U13:U18"/>
    <dataValidation type="list" allowBlank="1" showInputMessage="1" showErrorMessage="1" prompt="wybierz z listy rozwijanej" sqref="E13:E18">
      <formula1>"Szansa, Zagrożenie"</formula1>
    </dataValidation>
    <dataValidation type="list" allowBlank="1" showInputMessage="1" showErrorMessage="1" prompt="wybierz z listy rozwijanej" sqref="F13:F18">
      <formula1>"Ryzyko techniczne, Ryzyko zarządcze, Ryzyko zasobów, Ryzyko prawne, Ryzyko zewnetrzne"</formula1>
    </dataValidation>
    <dataValidation type="list" allowBlank="1" showInputMessage="1" showErrorMessage="1" prompt="wybierz z listy rozwijanej" sqref="V13:V18">
      <formula1>"W trakcie etapu, W trakcie projektu, Po zakończeniu projektu"</formula1>
    </dataValidation>
    <dataValidation type="list" allowBlank="1" showInputMessage="1" showErrorMessage="1" prompt="wybierz z listy rozwijanej" sqref="Q13:Q18">
      <formula1>"niskie, średnie, wysokie, b. wysokie"</formula1>
    </dataValidation>
    <dataValidation type="list" allowBlank="1" showInputMessage="1" showErrorMessage="1" prompt="wybierz z listy rozwijanej" sqref="R14 R13:T13 R17:R18 R15:T16">
      <formula1>"mały, średni, duży, b. duży"</formula1>
    </dataValidation>
    <dataValidation allowBlank="1" showInputMessage="1" showErrorMessage="1" prompt="wybierz z listy rozwijanej&#10;" sqref="T85:T89"/>
    <dataValidation type="list" showInputMessage="1" showErrorMessage="1" prompt="wybierz z listy rozwijanej" sqref="I23:I24 I39 I78 I70 I50 I58">
      <formula1>"W harmonogramie, Ryzyko Opóźnienia, Opóźniony, Zakończony"</formula1>
    </dataValidation>
    <dataValidation type="list" allowBlank="1" showInputMessage="1" showErrorMessage="1" prompt="wybierz z listy rozwijanej&#10;" sqref="R23:T84">
      <formula1>"W harmonogramie, Ryzyko opóźnienia, Opóźniony, Dostarczony, Usunięty"</formula1>
    </dataValidation>
  </dataValidations>
  <printOptions/>
  <pageMargins left="0.1968503937007874" right="0.03937007874015748" top="0.15748031496062992" bottom="0.15748031496062992" header="0" footer="0"/>
  <pageSetup fitToHeight="1" fitToWidth="1" horizontalDpi="600" verticalDpi="600" orientation="landscape" paperSize="9" scale="1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2"/>
  <sheetViews>
    <sheetView zoomScalePageLayoutView="0" workbookViewId="0" topLeftCell="A1">
      <selection activeCell="N9" sqref="N9:N11"/>
    </sheetView>
  </sheetViews>
  <sheetFormatPr defaultColWidth="9.00390625" defaultRowHeight="14.25"/>
  <cols>
    <col min="11" max="11" width="9.625" style="0" customWidth="1"/>
    <col min="13" max="13" width="3.875" style="0" customWidth="1"/>
    <col min="14" max="14" width="11.125" style="0" customWidth="1"/>
    <col min="15" max="15" width="11.50390625" style="0" customWidth="1"/>
  </cols>
  <sheetData>
    <row r="2" spans="1:16" ht="37.5" customHeight="1">
      <c r="A2" s="828" t="s">
        <v>157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30"/>
    </row>
    <row r="3" spans="1:16" ht="64.5" customHeight="1">
      <c r="A3" s="831"/>
      <c r="B3" s="834"/>
      <c r="C3" s="835"/>
      <c r="D3" s="835"/>
      <c r="E3" s="835" t="s">
        <v>65</v>
      </c>
      <c r="F3" s="835"/>
      <c r="G3" s="836"/>
      <c r="H3" s="840" t="s">
        <v>136</v>
      </c>
      <c r="I3" s="840"/>
      <c r="J3" s="148" t="s">
        <v>93</v>
      </c>
      <c r="K3" s="148" t="s">
        <v>94</v>
      </c>
      <c r="L3" s="840" t="s">
        <v>137</v>
      </c>
      <c r="M3" s="840"/>
      <c r="N3" s="148" t="s">
        <v>138</v>
      </c>
      <c r="O3" s="148" t="s">
        <v>139</v>
      </c>
      <c r="P3" s="831"/>
    </row>
    <row r="4" spans="1:16" ht="14.25" customHeight="1">
      <c r="A4" s="832"/>
      <c r="B4" s="819" t="s">
        <v>117</v>
      </c>
      <c r="C4" s="820"/>
      <c r="D4" s="821"/>
      <c r="E4" s="799" t="s">
        <v>325</v>
      </c>
      <c r="F4" s="799"/>
      <c r="G4" s="800"/>
      <c r="H4" s="795" t="s">
        <v>326</v>
      </c>
      <c r="I4" s="765"/>
      <c r="J4" s="768">
        <v>0</v>
      </c>
      <c r="K4" s="768">
        <v>1</v>
      </c>
      <c r="L4" s="770">
        <v>0</v>
      </c>
      <c r="M4" s="771"/>
      <c r="N4" s="774">
        <v>0</v>
      </c>
      <c r="O4" s="756">
        <f>(N4/K4)*100%</f>
        <v>0</v>
      </c>
      <c r="P4" s="832"/>
    </row>
    <row r="5" spans="1:16" ht="114.75" customHeight="1">
      <c r="A5" s="832"/>
      <c r="B5" s="822"/>
      <c r="C5" s="823"/>
      <c r="D5" s="824"/>
      <c r="E5" s="801"/>
      <c r="F5" s="801"/>
      <c r="G5" s="802"/>
      <c r="H5" s="766"/>
      <c r="I5" s="767"/>
      <c r="J5" s="769"/>
      <c r="K5" s="769"/>
      <c r="L5" s="772"/>
      <c r="M5" s="773"/>
      <c r="N5" s="775"/>
      <c r="O5" s="757"/>
      <c r="P5" s="832"/>
    </row>
    <row r="6" spans="1:16" ht="14.25" customHeight="1">
      <c r="A6" s="832"/>
      <c r="B6" s="819" t="s">
        <v>118</v>
      </c>
      <c r="C6" s="820"/>
      <c r="D6" s="821"/>
      <c r="E6" s="799" t="s">
        <v>327</v>
      </c>
      <c r="F6" s="799"/>
      <c r="G6" s="800"/>
      <c r="H6" s="764" t="s">
        <v>160</v>
      </c>
      <c r="I6" s="765"/>
      <c r="J6" s="768">
        <v>0</v>
      </c>
      <c r="K6" s="768">
        <v>1</v>
      </c>
      <c r="L6" s="770">
        <v>1</v>
      </c>
      <c r="M6" s="771"/>
      <c r="N6" s="774">
        <v>1</v>
      </c>
      <c r="O6" s="756">
        <f>(N6/K6)*100%</f>
        <v>1</v>
      </c>
      <c r="P6" s="832"/>
    </row>
    <row r="7" spans="1:16" ht="14.25">
      <c r="A7" s="832"/>
      <c r="B7" s="822"/>
      <c r="C7" s="823"/>
      <c r="D7" s="824"/>
      <c r="E7" s="801"/>
      <c r="F7" s="801"/>
      <c r="G7" s="802"/>
      <c r="H7" s="793"/>
      <c r="I7" s="794"/>
      <c r="J7" s="785"/>
      <c r="K7" s="785"/>
      <c r="L7" s="786"/>
      <c r="M7" s="787"/>
      <c r="N7" s="788"/>
      <c r="O7" s="789"/>
      <c r="P7" s="832"/>
    </row>
    <row r="8" spans="1:16" ht="30" customHeight="1">
      <c r="A8" s="832"/>
      <c r="B8" s="822"/>
      <c r="C8" s="823"/>
      <c r="D8" s="824"/>
      <c r="E8" s="803"/>
      <c r="F8" s="803"/>
      <c r="G8" s="804"/>
      <c r="H8" s="766"/>
      <c r="I8" s="767"/>
      <c r="J8" s="769"/>
      <c r="K8" s="769"/>
      <c r="L8" s="772"/>
      <c r="M8" s="773"/>
      <c r="N8" s="775"/>
      <c r="O8" s="757"/>
      <c r="P8" s="832"/>
    </row>
    <row r="9" spans="1:16" ht="14.25">
      <c r="A9" s="832"/>
      <c r="B9" s="822"/>
      <c r="C9" s="823"/>
      <c r="D9" s="824"/>
      <c r="E9" s="799" t="s">
        <v>161</v>
      </c>
      <c r="F9" s="799"/>
      <c r="G9" s="800"/>
      <c r="H9" s="764" t="s">
        <v>328</v>
      </c>
      <c r="I9" s="765"/>
      <c r="J9" s="768">
        <v>0</v>
      </c>
      <c r="K9" s="768">
        <v>1</v>
      </c>
      <c r="L9" s="770">
        <v>0</v>
      </c>
      <c r="M9" s="771"/>
      <c r="N9" s="774">
        <v>0</v>
      </c>
      <c r="O9" s="756">
        <f>(N9/K9)*100%</f>
        <v>0</v>
      </c>
      <c r="P9" s="832"/>
    </row>
    <row r="10" spans="1:16" ht="30" customHeight="1">
      <c r="A10" s="832"/>
      <c r="B10" s="822"/>
      <c r="C10" s="823"/>
      <c r="D10" s="824"/>
      <c r="E10" s="801"/>
      <c r="F10" s="801"/>
      <c r="G10" s="802"/>
      <c r="H10" s="793"/>
      <c r="I10" s="794"/>
      <c r="J10" s="785"/>
      <c r="K10" s="785"/>
      <c r="L10" s="786"/>
      <c r="M10" s="787"/>
      <c r="N10" s="788"/>
      <c r="O10" s="789"/>
      <c r="P10" s="832"/>
    </row>
    <row r="11" spans="1:16" ht="63.75" customHeight="1">
      <c r="A11" s="832"/>
      <c r="B11" s="822"/>
      <c r="C11" s="823"/>
      <c r="D11" s="824"/>
      <c r="E11" s="803"/>
      <c r="F11" s="803"/>
      <c r="G11" s="804"/>
      <c r="H11" s="766"/>
      <c r="I11" s="767"/>
      <c r="J11" s="769"/>
      <c r="K11" s="769"/>
      <c r="L11" s="772"/>
      <c r="M11" s="773"/>
      <c r="N11" s="775"/>
      <c r="O11" s="757"/>
      <c r="P11" s="832"/>
    </row>
    <row r="12" spans="1:16" ht="33.75" customHeight="1">
      <c r="A12" s="832"/>
      <c r="B12" s="822"/>
      <c r="C12" s="823"/>
      <c r="D12" s="824"/>
      <c r="E12" s="805" t="s">
        <v>162</v>
      </c>
      <c r="F12" s="806"/>
      <c r="G12" s="807"/>
      <c r="H12" s="764" t="s">
        <v>163</v>
      </c>
      <c r="I12" s="765"/>
      <c r="J12" s="768">
        <v>0</v>
      </c>
      <c r="K12" s="768">
        <v>1</v>
      </c>
      <c r="L12" s="770">
        <v>0</v>
      </c>
      <c r="M12" s="771"/>
      <c r="N12" s="774">
        <v>0</v>
      </c>
      <c r="O12" s="756">
        <f>(N12/K12)*100%</f>
        <v>0</v>
      </c>
      <c r="P12" s="832"/>
    </row>
    <row r="13" spans="1:16" ht="56.25" customHeight="1">
      <c r="A13" s="832"/>
      <c r="B13" s="822"/>
      <c r="C13" s="823"/>
      <c r="D13" s="824"/>
      <c r="E13" s="811"/>
      <c r="F13" s="812"/>
      <c r="G13" s="813"/>
      <c r="H13" s="766"/>
      <c r="I13" s="767"/>
      <c r="J13" s="769"/>
      <c r="K13" s="769"/>
      <c r="L13" s="772"/>
      <c r="M13" s="773"/>
      <c r="N13" s="775"/>
      <c r="O13" s="757"/>
      <c r="P13" s="832"/>
    </row>
    <row r="14" spans="1:16" ht="105" customHeight="1">
      <c r="A14" s="832"/>
      <c r="B14" s="825"/>
      <c r="C14" s="826"/>
      <c r="D14" s="827"/>
      <c r="E14" s="796" t="s">
        <v>164</v>
      </c>
      <c r="F14" s="797"/>
      <c r="G14" s="798"/>
      <c r="H14" s="837" t="s">
        <v>317</v>
      </c>
      <c r="I14" s="838"/>
      <c r="J14" s="149">
        <v>0</v>
      </c>
      <c r="K14" s="150">
        <v>1900</v>
      </c>
      <c r="L14" s="839">
        <v>0</v>
      </c>
      <c r="M14" s="839"/>
      <c r="N14" s="147">
        <v>0</v>
      </c>
      <c r="O14" s="151">
        <f>(N14/K14)*100%</f>
        <v>0</v>
      </c>
      <c r="P14" s="832"/>
    </row>
    <row r="15" spans="1:16" ht="45" customHeight="1">
      <c r="A15" s="832"/>
      <c r="B15" s="819" t="s">
        <v>119</v>
      </c>
      <c r="C15" s="820"/>
      <c r="D15" s="821"/>
      <c r="E15" s="799" t="s">
        <v>309</v>
      </c>
      <c r="F15" s="799"/>
      <c r="G15" s="800"/>
      <c r="H15" s="764" t="s">
        <v>165</v>
      </c>
      <c r="I15" s="814"/>
      <c r="J15" s="768">
        <v>0</v>
      </c>
      <c r="K15" s="790">
        <v>720</v>
      </c>
      <c r="L15" s="770">
        <v>0</v>
      </c>
      <c r="M15" s="771"/>
      <c r="N15" s="774">
        <v>0</v>
      </c>
      <c r="O15" s="756">
        <f>(N15/K15)*100%</f>
        <v>0</v>
      </c>
      <c r="P15" s="832"/>
    </row>
    <row r="16" spans="1:16" ht="14.25">
      <c r="A16" s="832"/>
      <c r="B16" s="822"/>
      <c r="C16" s="823"/>
      <c r="D16" s="824"/>
      <c r="E16" s="801"/>
      <c r="F16" s="801"/>
      <c r="G16" s="802"/>
      <c r="H16" s="815"/>
      <c r="I16" s="816"/>
      <c r="J16" s="785"/>
      <c r="K16" s="791"/>
      <c r="L16" s="786"/>
      <c r="M16" s="787"/>
      <c r="N16" s="788"/>
      <c r="O16" s="789"/>
      <c r="P16" s="832"/>
    </row>
    <row r="17" spans="1:16" ht="34.5" customHeight="1">
      <c r="A17" s="832"/>
      <c r="B17" s="822"/>
      <c r="C17" s="823"/>
      <c r="D17" s="824"/>
      <c r="E17" s="803"/>
      <c r="F17" s="803"/>
      <c r="G17" s="804"/>
      <c r="H17" s="817"/>
      <c r="I17" s="818"/>
      <c r="J17" s="769"/>
      <c r="K17" s="792"/>
      <c r="L17" s="772"/>
      <c r="M17" s="773"/>
      <c r="N17" s="775"/>
      <c r="O17" s="757"/>
      <c r="P17" s="832"/>
    </row>
    <row r="18" spans="1:16" ht="40.5" customHeight="1">
      <c r="A18" s="832"/>
      <c r="B18" s="822"/>
      <c r="C18" s="823"/>
      <c r="D18" s="824"/>
      <c r="E18" s="799" t="s">
        <v>300</v>
      </c>
      <c r="F18" s="799"/>
      <c r="G18" s="800"/>
      <c r="H18" s="764" t="s">
        <v>166</v>
      </c>
      <c r="I18" s="765"/>
      <c r="J18" s="768">
        <v>0</v>
      </c>
      <c r="K18" s="768">
        <v>15</v>
      </c>
      <c r="L18" s="770">
        <v>0</v>
      </c>
      <c r="M18" s="771"/>
      <c r="N18" s="774">
        <v>0</v>
      </c>
      <c r="O18" s="756">
        <f>(N18/K18)*100%</f>
        <v>0</v>
      </c>
      <c r="P18" s="832"/>
    </row>
    <row r="19" spans="1:16" ht="14.25">
      <c r="A19" s="832"/>
      <c r="B19" s="822"/>
      <c r="C19" s="823"/>
      <c r="D19" s="824"/>
      <c r="E19" s="801"/>
      <c r="F19" s="801"/>
      <c r="G19" s="802"/>
      <c r="H19" s="793"/>
      <c r="I19" s="794"/>
      <c r="J19" s="785"/>
      <c r="K19" s="785"/>
      <c r="L19" s="786"/>
      <c r="M19" s="787"/>
      <c r="N19" s="788"/>
      <c r="O19" s="789"/>
      <c r="P19" s="832"/>
    </row>
    <row r="20" spans="1:16" ht="30" customHeight="1">
      <c r="A20" s="832"/>
      <c r="B20" s="822"/>
      <c r="C20" s="823"/>
      <c r="D20" s="824"/>
      <c r="E20" s="803"/>
      <c r="F20" s="803"/>
      <c r="G20" s="804"/>
      <c r="H20" s="766"/>
      <c r="I20" s="767"/>
      <c r="J20" s="769"/>
      <c r="K20" s="769"/>
      <c r="L20" s="772"/>
      <c r="M20" s="773"/>
      <c r="N20" s="775"/>
      <c r="O20" s="757"/>
      <c r="P20" s="832"/>
    </row>
    <row r="21" spans="1:16" ht="14.25">
      <c r="A21" s="832"/>
      <c r="B21" s="822"/>
      <c r="C21" s="823"/>
      <c r="D21" s="824"/>
      <c r="E21" s="805" t="s">
        <v>167</v>
      </c>
      <c r="F21" s="806"/>
      <c r="G21" s="807"/>
      <c r="H21" s="764" t="s">
        <v>168</v>
      </c>
      <c r="I21" s="765"/>
      <c r="J21" s="768">
        <v>0</v>
      </c>
      <c r="K21" s="768">
        <v>1000</v>
      </c>
      <c r="L21" s="770">
        <v>0</v>
      </c>
      <c r="M21" s="771"/>
      <c r="N21" s="774">
        <v>0</v>
      </c>
      <c r="O21" s="756">
        <f>(N21/K21)*100%</f>
        <v>0</v>
      </c>
      <c r="P21" s="832"/>
    </row>
    <row r="22" spans="1:16" ht="14.25">
      <c r="A22" s="832"/>
      <c r="B22" s="822"/>
      <c r="C22" s="823"/>
      <c r="D22" s="824"/>
      <c r="E22" s="808"/>
      <c r="F22" s="809"/>
      <c r="G22" s="810"/>
      <c r="H22" s="793"/>
      <c r="I22" s="794"/>
      <c r="J22" s="785"/>
      <c r="K22" s="785"/>
      <c r="L22" s="786"/>
      <c r="M22" s="787"/>
      <c r="N22" s="788"/>
      <c r="O22" s="789"/>
      <c r="P22" s="832"/>
    </row>
    <row r="23" spans="1:16" ht="14.25">
      <c r="A23" s="832"/>
      <c r="B23" s="822"/>
      <c r="C23" s="823"/>
      <c r="D23" s="824"/>
      <c r="E23" s="811"/>
      <c r="F23" s="812"/>
      <c r="G23" s="813"/>
      <c r="H23" s="766"/>
      <c r="I23" s="767"/>
      <c r="J23" s="769"/>
      <c r="K23" s="769"/>
      <c r="L23" s="772"/>
      <c r="M23" s="773"/>
      <c r="N23" s="775"/>
      <c r="O23" s="757"/>
      <c r="P23" s="832"/>
    </row>
    <row r="24" spans="1:16" ht="14.25">
      <c r="A24" s="832"/>
      <c r="B24" s="822"/>
      <c r="C24" s="823"/>
      <c r="D24" s="824"/>
      <c r="E24" s="805" t="s">
        <v>310</v>
      </c>
      <c r="F24" s="806"/>
      <c r="G24" s="807"/>
      <c r="H24" s="764" t="s">
        <v>169</v>
      </c>
      <c r="I24" s="765"/>
      <c r="J24" s="768">
        <v>0</v>
      </c>
      <c r="K24" s="768">
        <v>1</v>
      </c>
      <c r="L24" s="770">
        <v>0</v>
      </c>
      <c r="M24" s="771"/>
      <c r="N24" s="774">
        <v>0</v>
      </c>
      <c r="O24" s="756">
        <f>(N24/K24)*100%</f>
        <v>0</v>
      </c>
      <c r="P24" s="832"/>
    </row>
    <row r="25" spans="1:16" ht="14.25">
      <c r="A25" s="832"/>
      <c r="B25" s="822"/>
      <c r="C25" s="823"/>
      <c r="D25" s="824"/>
      <c r="E25" s="808"/>
      <c r="F25" s="809"/>
      <c r="G25" s="810"/>
      <c r="H25" s="793"/>
      <c r="I25" s="794"/>
      <c r="J25" s="785"/>
      <c r="K25" s="785"/>
      <c r="L25" s="786"/>
      <c r="M25" s="787"/>
      <c r="N25" s="788"/>
      <c r="O25" s="789"/>
      <c r="P25" s="832"/>
    </row>
    <row r="26" spans="1:16" ht="14.25">
      <c r="A26" s="832"/>
      <c r="B26" s="822"/>
      <c r="C26" s="823"/>
      <c r="D26" s="824"/>
      <c r="E26" s="811"/>
      <c r="F26" s="812"/>
      <c r="G26" s="813"/>
      <c r="H26" s="766"/>
      <c r="I26" s="767"/>
      <c r="J26" s="769"/>
      <c r="K26" s="769"/>
      <c r="L26" s="772"/>
      <c r="M26" s="773"/>
      <c r="N26" s="775"/>
      <c r="O26" s="757"/>
      <c r="P26" s="832"/>
    </row>
    <row r="27" spans="1:16" ht="14.25">
      <c r="A27" s="832"/>
      <c r="B27" s="822"/>
      <c r="C27" s="823"/>
      <c r="D27" s="824"/>
      <c r="E27" s="805" t="s">
        <v>170</v>
      </c>
      <c r="F27" s="806"/>
      <c r="G27" s="807"/>
      <c r="H27" s="764" t="s">
        <v>171</v>
      </c>
      <c r="I27" s="765"/>
      <c r="J27" s="768">
        <v>0</v>
      </c>
      <c r="K27" s="768">
        <v>3</v>
      </c>
      <c r="L27" s="770">
        <v>0</v>
      </c>
      <c r="M27" s="771"/>
      <c r="N27" s="774">
        <v>0</v>
      </c>
      <c r="O27" s="784">
        <f>(N27/K27)*100%</f>
        <v>0</v>
      </c>
      <c r="P27" s="832"/>
    </row>
    <row r="28" spans="1:16" ht="31.5" customHeight="1">
      <c r="A28" s="833"/>
      <c r="B28" s="822"/>
      <c r="C28" s="823"/>
      <c r="D28" s="824"/>
      <c r="E28" s="808"/>
      <c r="F28" s="809"/>
      <c r="G28" s="810"/>
      <c r="H28" s="766"/>
      <c r="I28" s="767"/>
      <c r="J28" s="769"/>
      <c r="K28" s="769"/>
      <c r="L28" s="772"/>
      <c r="M28" s="773"/>
      <c r="N28" s="775"/>
      <c r="O28" s="784"/>
      <c r="P28" s="833"/>
    </row>
    <row r="29" spans="1:16" ht="24.75" customHeight="1">
      <c r="A29" s="152"/>
      <c r="B29" s="822"/>
      <c r="C29" s="823"/>
      <c r="D29" s="824"/>
      <c r="E29" s="808"/>
      <c r="F29" s="809"/>
      <c r="G29" s="810"/>
      <c r="H29" s="764" t="s">
        <v>191</v>
      </c>
      <c r="I29" s="765"/>
      <c r="J29" s="776">
        <v>0</v>
      </c>
      <c r="K29" s="776">
        <v>25</v>
      </c>
      <c r="L29" s="778">
        <v>0</v>
      </c>
      <c r="M29" s="779"/>
      <c r="N29" s="782">
        <v>0</v>
      </c>
      <c r="O29" s="784">
        <f>(N29/K29)*100%</f>
        <v>0</v>
      </c>
      <c r="P29" s="152"/>
    </row>
    <row r="30" spans="1:16" ht="28.5" customHeight="1">
      <c r="A30" s="152"/>
      <c r="B30" s="822"/>
      <c r="C30" s="823"/>
      <c r="D30" s="824"/>
      <c r="E30" s="811"/>
      <c r="F30" s="812"/>
      <c r="G30" s="813"/>
      <c r="H30" s="766"/>
      <c r="I30" s="767"/>
      <c r="J30" s="777"/>
      <c r="K30" s="777"/>
      <c r="L30" s="780"/>
      <c r="M30" s="781"/>
      <c r="N30" s="783"/>
      <c r="O30" s="784"/>
      <c r="P30" s="152"/>
    </row>
    <row r="31" spans="1:16" ht="25.5" customHeight="1">
      <c r="A31" s="152"/>
      <c r="B31" s="822"/>
      <c r="C31" s="823"/>
      <c r="D31" s="824"/>
      <c r="E31" s="758" t="s">
        <v>213</v>
      </c>
      <c r="F31" s="759"/>
      <c r="G31" s="760"/>
      <c r="H31" s="764" t="s">
        <v>172</v>
      </c>
      <c r="I31" s="765"/>
      <c r="J31" s="768">
        <v>0</v>
      </c>
      <c r="K31" s="768">
        <v>96</v>
      </c>
      <c r="L31" s="770">
        <v>0</v>
      </c>
      <c r="M31" s="771"/>
      <c r="N31" s="774">
        <v>0</v>
      </c>
      <c r="O31" s="756">
        <f>(N31/K31)*100%</f>
        <v>0</v>
      </c>
      <c r="P31" s="152"/>
    </row>
    <row r="32" spans="1:16" ht="27" customHeight="1">
      <c r="A32" s="152"/>
      <c r="B32" s="825"/>
      <c r="C32" s="826"/>
      <c r="D32" s="827"/>
      <c r="E32" s="761"/>
      <c r="F32" s="762"/>
      <c r="G32" s="763"/>
      <c r="H32" s="766"/>
      <c r="I32" s="767"/>
      <c r="J32" s="769"/>
      <c r="K32" s="769"/>
      <c r="L32" s="772"/>
      <c r="M32" s="773"/>
      <c r="N32" s="775"/>
      <c r="O32" s="757"/>
      <c r="P32" s="152"/>
    </row>
  </sheetData>
  <sheetProtection/>
  <mergeCells count="89">
    <mergeCell ref="J4:J5"/>
    <mergeCell ref="A2:P2"/>
    <mergeCell ref="A3:A28"/>
    <mergeCell ref="B3:D3"/>
    <mergeCell ref="E3:G3"/>
    <mergeCell ref="P3:P28"/>
    <mergeCell ref="H14:I14"/>
    <mergeCell ref="L14:M14"/>
    <mergeCell ref="H3:I3"/>
    <mergeCell ref="L3:M3"/>
    <mergeCell ref="B15:D32"/>
    <mergeCell ref="B4:D5"/>
    <mergeCell ref="E4:G5"/>
    <mergeCell ref="B6:D14"/>
    <mergeCell ref="E6:G8"/>
    <mergeCell ref="E9:G11"/>
    <mergeCell ref="E12:G13"/>
    <mergeCell ref="E27:G30"/>
    <mergeCell ref="H4:I5"/>
    <mergeCell ref="E14:G14"/>
    <mergeCell ref="H24:I26"/>
    <mergeCell ref="J24:J26"/>
    <mergeCell ref="E15:G17"/>
    <mergeCell ref="E18:G20"/>
    <mergeCell ref="E21:G23"/>
    <mergeCell ref="E24:G26"/>
    <mergeCell ref="H15:I17"/>
    <mergeCell ref="J15:J17"/>
    <mergeCell ref="H21:I23"/>
    <mergeCell ref="K4:K5"/>
    <mergeCell ref="L4:M5"/>
    <mergeCell ref="N4:N5"/>
    <mergeCell ref="O4:O5"/>
    <mergeCell ref="H6:I8"/>
    <mergeCell ref="J6:J8"/>
    <mergeCell ref="K6:K8"/>
    <mergeCell ref="L6:M8"/>
    <mergeCell ref="N6:N8"/>
    <mergeCell ref="O6:O8"/>
    <mergeCell ref="H9:I11"/>
    <mergeCell ref="J9:J11"/>
    <mergeCell ref="K9:K11"/>
    <mergeCell ref="L9:M11"/>
    <mergeCell ref="N9:N11"/>
    <mergeCell ref="O9:O11"/>
    <mergeCell ref="H12:I13"/>
    <mergeCell ref="J12:J13"/>
    <mergeCell ref="K12:K13"/>
    <mergeCell ref="L12:M13"/>
    <mergeCell ref="N12:N13"/>
    <mergeCell ref="O12:O13"/>
    <mergeCell ref="K15:K17"/>
    <mergeCell ref="L15:M17"/>
    <mergeCell ref="N15:N17"/>
    <mergeCell ref="O15:O17"/>
    <mergeCell ref="H18:I20"/>
    <mergeCell ref="J18:J20"/>
    <mergeCell ref="K18:K20"/>
    <mergeCell ref="L18:M20"/>
    <mergeCell ref="N18:N20"/>
    <mergeCell ref="O18:O20"/>
    <mergeCell ref="J21:J23"/>
    <mergeCell ref="K21:K23"/>
    <mergeCell ref="L21:M23"/>
    <mergeCell ref="N21:N23"/>
    <mergeCell ref="O21:O23"/>
    <mergeCell ref="K24:K26"/>
    <mergeCell ref="L24:M26"/>
    <mergeCell ref="N24:N26"/>
    <mergeCell ref="O24:O26"/>
    <mergeCell ref="H27:I28"/>
    <mergeCell ref="J27:J28"/>
    <mergeCell ref="K27:K28"/>
    <mergeCell ref="L27:M28"/>
    <mergeCell ref="N27:N28"/>
    <mergeCell ref="O27:O28"/>
    <mergeCell ref="H29:I30"/>
    <mergeCell ref="J29:J30"/>
    <mergeCell ref="K29:K30"/>
    <mergeCell ref="L29:M30"/>
    <mergeCell ref="N29:N30"/>
    <mergeCell ref="O29:O30"/>
    <mergeCell ref="O31:O32"/>
    <mergeCell ref="E31:G32"/>
    <mergeCell ref="H31:I32"/>
    <mergeCell ref="J31:J32"/>
    <mergeCell ref="K31:K32"/>
    <mergeCell ref="L31:M32"/>
    <mergeCell ref="N31:N32"/>
  </mergeCells>
  <printOptions horizontalCentered="1" verticalCentered="1"/>
  <pageMargins left="0.11811023622047245" right="0.11811023622047245" top="0.15748031496062992" bottom="0.15748031496062992" header="0" footer="0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D14" sqref="D14"/>
    </sheetView>
  </sheetViews>
  <sheetFormatPr defaultColWidth="9.00390625" defaultRowHeight="14.25"/>
  <cols>
    <col min="1" max="1" width="1.37890625" style="0" customWidth="1"/>
    <col min="2" max="3" width="12.625" style="0" customWidth="1"/>
    <col min="4" max="4" width="13.125" style="0" customWidth="1"/>
    <col min="5" max="10" width="12.625" style="0" customWidth="1"/>
    <col min="11" max="12" width="9.00390625" style="4" customWidth="1"/>
    <col min="13" max="13" width="9.875" style="4" customWidth="1"/>
    <col min="14" max="14" width="9.00390625" style="4" customWidth="1"/>
    <col min="15" max="15" width="10.00390625" style="0" customWidth="1"/>
  </cols>
  <sheetData>
    <row r="1" spans="1:9" ht="15" customHeight="1">
      <c r="A1" s="13"/>
      <c r="B1" s="48"/>
      <c r="C1" s="48"/>
      <c r="D1" s="13"/>
      <c r="E1" s="13"/>
      <c r="F1" s="13"/>
      <c r="G1" s="13"/>
      <c r="H1" s="13"/>
      <c r="I1" s="13"/>
    </row>
    <row r="2" spans="1:9" ht="15" customHeight="1">
      <c r="A2" s="13"/>
      <c r="B2" s="49" t="s">
        <v>60</v>
      </c>
      <c r="C2" s="48"/>
      <c r="D2" s="13"/>
      <c r="E2" s="13"/>
      <c r="F2" s="13"/>
      <c r="G2" s="13"/>
      <c r="H2" s="13"/>
      <c r="I2" s="13"/>
    </row>
    <row r="3" spans="1:9" ht="8.25" customHeight="1" thickBot="1">
      <c r="A3" s="13"/>
      <c r="B3" s="48"/>
      <c r="C3" s="48"/>
      <c r="D3" s="13"/>
      <c r="E3" s="13"/>
      <c r="F3" s="13"/>
      <c r="G3" s="13"/>
      <c r="H3" s="13"/>
      <c r="I3" s="13"/>
    </row>
    <row r="4" spans="2:14" ht="62.25" customHeight="1" thickBot="1">
      <c r="B4" s="26" t="s">
        <v>37</v>
      </c>
      <c r="C4" s="27" t="s">
        <v>38</v>
      </c>
      <c r="D4" s="27" t="s">
        <v>19</v>
      </c>
      <c r="E4" s="27" t="s">
        <v>20</v>
      </c>
      <c r="F4" s="27" t="s">
        <v>24</v>
      </c>
      <c r="G4" s="53" t="s">
        <v>39</v>
      </c>
      <c r="H4" s="52"/>
      <c r="I4" s="50"/>
      <c r="K4"/>
      <c r="L4" s="47"/>
      <c r="M4" s="47"/>
      <c r="N4"/>
    </row>
    <row r="5" spans="2:14" ht="111.75" customHeight="1">
      <c r="B5" s="23" t="s">
        <v>40</v>
      </c>
      <c r="C5" s="24" t="s">
        <v>41</v>
      </c>
      <c r="D5" s="24" t="s">
        <v>62</v>
      </c>
      <c r="E5" s="24" t="s">
        <v>42</v>
      </c>
      <c r="F5" s="24" t="s">
        <v>43</v>
      </c>
      <c r="G5" s="25" t="s">
        <v>44</v>
      </c>
      <c r="H5" s="51"/>
      <c r="I5" s="51"/>
      <c r="K5"/>
      <c r="L5" s="48"/>
      <c r="M5" s="48"/>
      <c r="N5"/>
    </row>
    <row r="6" spans="2:14" ht="113.25" customHeight="1">
      <c r="B6" s="16" t="s">
        <v>45</v>
      </c>
      <c r="C6" s="17" t="s">
        <v>46</v>
      </c>
      <c r="D6" s="17" t="s">
        <v>47</v>
      </c>
      <c r="E6" s="17" t="s">
        <v>48</v>
      </c>
      <c r="F6" s="17" t="s">
        <v>49</v>
      </c>
      <c r="G6" s="54" t="s">
        <v>50</v>
      </c>
      <c r="H6" s="51"/>
      <c r="I6" s="51"/>
      <c r="K6"/>
      <c r="L6" s="48"/>
      <c r="M6" s="48"/>
      <c r="N6"/>
    </row>
    <row r="7" spans="2:14" ht="114.75" customHeight="1">
      <c r="B7" s="16"/>
      <c r="C7" s="17" t="s">
        <v>51</v>
      </c>
      <c r="D7" s="17" t="s">
        <v>52</v>
      </c>
      <c r="E7" s="17" t="s">
        <v>53</v>
      </c>
      <c r="F7" s="17" t="s">
        <v>54</v>
      </c>
      <c r="G7" s="54" t="s">
        <v>55</v>
      </c>
      <c r="H7" s="2"/>
      <c r="I7" s="2"/>
      <c r="K7"/>
      <c r="L7" s="48"/>
      <c r="M7" s="48"/>
      <c r="N7"/>
    </row>
    <row r="8" spans="2:14" ht="77.25" customHeight="1">
      <c r="B8" s="19"/>
      <c r="C8" s="17" t="s">
        <v>56</v>
      </c>
      <c r="D8" s="17" t="s">
        <v>57</v>
      </c>
      <c r="E8" s="17" t="s">
        <v>58</v>
      </c>
      <c r="F8" s="18"/>
      <c r="G8" s="55"/>
      <c r="H8" s="2"/>
      <c r="I8" s="2"/>
      <c r="K8"/>
      <c r="L8" s="48"/>
      <c r="M8" s="48"/>
      <c r="N8"/>
    </row>
    <row r="9" spans="2:14" ht="111" customHeight="1" thickBot="1">
      <c r="B9" s="20"/>
      <c r="C9" s="21" t="s">
        <v>59</v>
      </c>
      <c r="D9" s="21"/>
      <c r="E9" s="21"/>
      <c r="F9" s="22"/>
      <c r="G9" s="56"/>
      <c r="H9" s="2"/>
      <c r="I9" s="2"/>
      <c r="K9"/>
      <c r="L9"/>
      <c r="M9"/>
      <c r="N9"/>
    </row>
    <row r="10" spans="2:14" ht="9.75" customHeight="1">
      <c r="B10" s="6"/>
      <c r="C10" s="6"/>
      <c r="F10" s="8"/>
      <c r="G10" s="8"/>
      <c r="H10" s="8"/>
      <c r="I10" s="8"/>
      <c r="J10" s="8"/>
      <c r="K10" s="8"/>
      <c r="L10"/>
      <c r="M10"/>
      <c r="N10"/>
    </row>
    <row r="11" spans="2:11" ht="15" thickBot="1">
      <c r="B11" s="14" t="s">
        <v>61</v>
      </c>
      <c r="C11" s="8"/>
      <c r="D11" s="8"/>
      <c r="E11" s="8"/>
      <c r="F11" s="8"/>
      <c r="G11" s="8"/>
      <c r="K11" s="15"/>
    </row>
    <row r="12" spans="2:13" ht="14.25">
      <c r="B12" s="28"/>
      <c r="C12" s="28" t="s">
        <v>19</v>
      </c>
      <c r="D12" s="29" t="s">
        <v>32</v>
      </c>
      <c r="E12" s="29" t="s">
        <v>31</v>
      </c>
      <c r="F12" s="29" t="s">
        <v>30</v>
      </c>
      <c r="G12" s="30" t="s">
        <v>29</v>
      </c>
      <c r="M12" s="5"/>
    </row>
    <row r="13" spans="2:10" ht="14.25">
      <c r="B13" s="31" t="s">
        <v>20</v>
      </c>
      <c r="C13" s="32"/>
      <c r="D13" s="33">
        <v>1</v>
      </c>
      <c r="E13" s="33">
        <v>2</v>
      </c>
      <c r="F13" s="33">
        <v>3</v>
      </c>
      <c r="G13" s="34">
        <v>4</v>
      </c>
      <c r="I13" s="841" t="s">
        <v>24</v>
      </c>
      <c r="J13" s="842"/>
    </row>
    <row r="14" spans="2:10" ht="14.25">
      <c r="B14" s="35" t="s">
        <v>25</v>
      </c>
      <c r="C14" s="33">
        <v>1</v>
      </c>
      <c r="D14" s="36">
        <v>1</v>
      </c>
      <c r="E14" s="36">
        <v>2</v>
      </c>
      <c r="F14" s="36">
        <v>3</v>
      </c>
      <c r="G14" s="37">
        <v>4</v>
      </c>
      <c r="I14" s="10"/>
      <c r="J14" s="8"/>
    </row>
    <row r="15" spans="2:10" ht="14.25">
      <c r="B15" s="35" t="s">
        <v>26</v>
      </c>
      <c r="C15" s="33">
        <v>2</v>
      </c>
      <c r="D15" s="36">
        <v>2</v>
      </c>
      <c r="E15" s="36">
        <v>4</v>
      </c>
      <c r="F15" s="38">
        <v>6</v>
      </c>
      <c r="G15" s="39">
        <v>8</v>
      </c>
      <c r="I15" s="9" t="s">
        <v>34</v>
      </c>
      <c r="J15" s="8" t="s">
        <v>21</v>
      </c>
    </row>
    <row r="16" spans="2:10" ht="14.25">
      <c r="B16" s="35" t="s">
        <v>27</v>
      </c>
      <c r="C16" s="33">
        <v>3</v>
      </c>
      <c r="D16" s="36">
        <v>3</v>
      </c>
      <c r="E16" s="38">
        <v>6</v>
      </c>
      <c r="F16" s="38">
        <v>9</v>
      </c>
      <c r="G16" s="40">
        <v>12</v>
      </c>
      <c r="I16" s="11" t="s">
        <v>35</v>
      </c>
      <c r="J16" s="8" t="s">
        <v>22</v>
      </c>
    </row>
    <row r="17" spans="2:10" ht="15" thickBot="1">
      <c r="B17" s="41" t="s">
        <v>28</v>
      </c>
      <c r="C17" s="42">
        <v>4</v>
      </c>
      <c r="D17" s="43">
        <v>4</v>
      </c>
      <c r="E17" s="44">
        <v>8</v>
      </c>
      <c r="F17" s="45">
        <v>12</v>
      </c>
      <c r="G17" s="46">
        <v>16</v>
      </c>
      <c r="I17" s="12" t="s">
        <v>33</v>
      </c>
      <c r="J17" s="8" t="s">
        <v>23</v>
      </c>
    </row>
    <row r="18" ht="14.25">
      <c r="B18" s="6"/>
    </row>
    <row r="19" ht="14.25">
      <c r="B19" s="6"/>
    </row>
    <row r="20" ht="14.25">
      <c r="B20" s="6"/>
    </row>
    <row r="21" ht="14.25">
      <c r="B21" s="6"/>
    </row>
    <row r="22" ht="14.25">
      <c r="B22" s="7"/>
    </row>
    <row r="23" ht="14.25">
      <c r="B23" s="6"/>
    </row>
    <row r="24" ht="14.25">
      <c r="B24" s="6"/>
    </row>
    <row r="25" ht="14.25">
      <c r="B25" s="6"/>
    </row>
    <row r="26" ht="14.25">
      <c r="B26" s="6"/>
    </row>
    <row r="27" ht="14.25">
      <c r="B27" s="6"/>
    </row>
    <row r="28" ht="14.25">
      <c r="B28" s="7"/>
    </row>
    <row r="29" ht="14.25">
      <c r="B29" s="6"/>
    </row>
    <row r="30" ht="14.25">
      <c r="B30" s="6"/>
    </row>
    <row r="31" ht="14.25">
      <c r="B31" s="6"/>
    </row>
    <row r="32" ht="14.25">
      <c r="B32" s="6"/>
    </row>
    <row r="33" ht="14.25">
      <c r="B33" s="7"/>
    </row>
    <row r="34" ht="14.25">
      <c r="B34" s="6"/>
    </row>
    <row r="35" ht="14.25">
      <c r="B35" s="6"/>
    </row>
    <row r="36" ht="14.25">
      <c r="B36" s="6"/>
    </row>
    <row r="37" ht="14.25">
      <c r="B37" s="6"/>
    </row>
    <row r="38" ht="14.25">
      <c r="B38" s="7"/>
    </row>
    <row r="39" ht="14.25">
      <c r="B39" s="6"/>
    </row>
    <row r="40" ht="14.25">
      <c r="B40" s="6"/>
    </row>
    <row r="41" ht="14.25">
      <c r="B41" s="6"/>
    </row>
    <row r="42" ht="14.25">
      <c r="B42" s="7"/>
    </row>
    <row r="43" ht="14.25">
      <c r="B43" s="6"/>
    </row>
    <row r="44" ht="14.25">
      <c r="B44" s="6"/>
    </row>
  </sheetData>
  <sheetProtection/>
  <mergeCells count="1">
    <mergeCell ref="I13:J13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7"/>
  <sheetViews>
    <sheetView zoomScalePageLayoutView="0" workbookViewId="0" topLeftCell="D1">
      <selection activeCell="I4" sqref="I4"/>
    </sheetView>
  </sheetViews>
  <sheetFormatPr defaultColWidth="9.00390625" defaultRowHeight="14.25"/>
  <cols>
    <col min="2" max="2" width="20.625" style="0" customWidth="1"/>
    <col min="3" max="3" width="29.625" style="0" customWidth="1"/>
    <col min="4" max="4" width="31.375" style="0" customWidth="1"/>
    <col min="5" max="5" width="19.875" style="0" customWidth="1"/>
    <col min="6" max="6" width="24.50390625" style="0" customWidth="1"/>
    <col min="7" max="7" width="20.125" style="0" customWidth="1"/>
    <col min="8" max="8" width="31.00390625" style="0" customWidth="1"/>
    <col min="9" max="9" width="24.50390625" style="0" customWidth="1"/>
  </cols>
  <sheetData>
    <row r="2" spans="1:9" ht="14.25">
      <c r="A2" s="196" t="s">
        <v>288</v>
      </c>
      <c r="B2" s="196" t="s">
        <v>289</v>
      </c>
      <c r="C2" s="197" t="s">
        <v>290</v>
      </c>
      <c r="D2" s="197" t="s">
        <v>291</v>
      </c>
      <c r="E2" s="197" t="s">
        <v>292</v>
      </c>
      <c r="F2" s="197" t="s">
        <v>293</v>
      </c>
      <c r="G2" s="197" t="s">
        <v>294</v>
      </c>
      <c r="H2" s="198" t="s">
        <v>295</v>
      </c>
      <c r="I2" s="199" t="s">
        <v>296</v>
      </c>
    </row>
    <row r="3" spans="1:9" ht="14.25">
      <c r="A3" s="200">
        <v>1</v>
      </c>
      <c r="B3" s="200" t="s">
        <v>256</v>
      </c>
      <c r="C3" s="201" t="s">
        <v>184</v>
      </c>
      <c r="D3" s="201" t="s">
        <v>355</v>
      </c>
      <c r="E3" s="283">
        <v>44747</v>
      </c>
      <c r="F3" s="284" t="s">
        <v>356</v>
      </c>
      <c r="G3" s="283">
        <v>44789</v>
      </c>
      <c r="H3" s="202" t="s">
        <v>357</v>
      </c>
      <c r="I3" s="285" t="s">
        <v>358</v>
      </c>
    </row>
    <row r="4" spans="1:9" ht="14.25">
      <c r="A4" s="200">
        <v>2</v>
      </c>
      <c r="B4" s="200"/>
      <c r="C4" s="201"/>
      <c r="D4" s="201"/>
      <c r="E4" s="201"/>
      <c r="F4" s="201"/>
      <c r="G4" s="283"/>
      <c r="H4" s="202"/>
      <c r="I4" s="203"/>
    </row>
    <row r="5" spans="1:9" ht="14.25">
      <c r="A5" s="200">
        <v>3</v>
      </c>
      <c r="B5" s="200"/>
      <c r="C5" s="201"/>
      <c r="D5" s="201"/>
      <c r="E5" s="201"/>
      <c r="F5" s="201"/>
      <c r="G5" s="201"/>
      <c r="H5" s="202"/>
      <c r="I5" s="203"/>
    </row>
    <row r="6" spans="1:9" ht="14.25">
      <c r="A6" s="200">
        <v>4</v>
      </c>
      <c r="B6" s="200"/>
      <c r="C6" s="201"/>
      <c r="D6" s="201"/>
      <c r="E6" s="201"/>
      <c r="F6" s="201"/>
      <c r="G6" s="201"/>
      <c r="H6" s="202"/>
      <c r="I6" s="203"/>
    </row>
    <row r="7" spans="1:9" ht="14.25">
      <c r="A7" s="204">
        <v>5</v>
      </c>
      <c r="B7" s="204"/>
      <c r="C7" s="205"/>
      <c r="D7" s="205"/>
      <c r="E7" s="205"/>
      <c r="F7" s="205"/>
      <c r="G7" s="205"/>
      <c r="H7" s="206"/>
      <c r="I7" s="207"/>
    </row>
  </sheetData>
  <sheetProtection/>
  <hyperlinks>
    <hyperlink ref="F3" r:id="rId1" display="https://www.przetargi.egospodarka.pl/20023969401_Wykonanie-uslugi-badawczej-pn-Ogolnopolska-diagnoza-zjawiska-przemocy-wobec-osob-starszych-i-niepelnosprawnych_2022_2.html"/>
  </hyperlinks>
  <printOptions/>
  <pageMargins left="0.7" right="0.7" top="0.75" bottom="0.75" header="0.3" footer="0.3"/>
  <pageSetup horizontalDpi="600" verticalDpi="600" orientation="portrait" paperSize="9" r:id="rId3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Raport miesięczny</dc:title>
  <dc:subject/>
  <dc:creator>MS</dc:creator>
  <cp:keywords/>
  <dc:description/>
  <cp:lastModifiedBy>Drastich Aneta  (DSF)</cp:lastModifiedBy>
  <cp:lastPrinted>2022-04-22T11:43:30Z</cp:lastPrinted>
  <dcterms:created xsi:type="dcterms:W3CDTF">2009-04-16T11:32:48Z</dcterms:created>
  <dcterms:modified xsi:type="dcterms:W3CDTF">2024-02-22T06:49:42Z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