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T\Desktop\"/>
    </mc:Choice>
  </mc:AlternateContent>
  <xr:revisionPtr revIDLastSave="0" documentId="8_{1CE3C79A-2848-4E9D-AE88-1D6EBFE01289}" xr6:coauthVersionLast="47" xr6:coauthVersionMax="47" xr10:uidLastSave="{00000000-0000-0000-0000-000000000000}"/>
  <bookViews>
    <workbookView xWindow="-108" yWindow="-108" windowWidth="23256" windowHeight="12576" firstSheet="4" activeTab="4" xr2:uid="{00000000-000D-0000-FFFF-FFFF00000000}"/>
  </bookViews>
  <sheets>
    <sheet name="ZapFiltry" sheetId="20" state="hidden" r:id="rId1"/>
    <sheet name="ZapDez" sheetId="21" state="hidden" r:id="rId2"/>
    <sheet name="ZapSter" sheetId="22" state="hidden" r:id="rId3"/>
    <sheet name="ZapWzorzec" sheetId="23" state="hidden" r:id="rId4"/>
    <sheet name="Wymazówki" sheetId="9" r:id="rId5"/>
    <sheet name="Zapwymaz" sheetId="24" state="hidden" r:id="rId6"/>
    <sheet name="Zaprękawice" sheetId="25" state="hidden" r:id="rId7"/>
    <sheet name="Płyny do zmywarek" sheetId="10" state="hidden" r:id="rId8"/>
    <sheet name="Zapzmywar" sheetId="26" state="hidden" r:id="rId9"/>
    <sheet name="Korki celulozowe" sheetId="11" state="hidden" r:id="rId10"/>
    <sheet name="Zapkorki" sheetId="27" state="hidden" r:id="rId11"/>
    <sheet name="ZapGC" sheetId="28" state="hidden" r:id="rId12"/>
    <sheet name="ZapRO" sheetId="29" state="hidden" r:id="rId13"/>
    <sheet name="Zapspręż" sheetId="30" state="hidden" r:id="rId14"/>
    <sheet name="Zaporganizmy" sheetId="31" state="hidden" r:id="rId15"/>
    <sheet name="Zapszkło" sheetId="32" state="hidden" r:id="rId16"/>
  </sheets>
  <externalReferences>
    <externalReference r:id="rId17"/>
  </externalReferences>
  <definedNames>
    <definedName name="_xlnm._FilterDatabase" localSheetId="9" hidden="1">'Korki celulozowe'!$A$3:$J$10</definedName>
    <definedName name="_xlnm._FilterDatabase" localSheetId="7" hidden="1">'Płyny do zmywarek'!$A$1:$J$6</definedName>
    <definedName name="_xlnm._FilterDatabase" localSheetId="4" hidden="1">Wymazówki!$A$3:$I$5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#REF!</definedName>
    <definedName name="Filtrynr">#REF!</definedName>
    <definedName name="Filtrywop">#REF!</definedName>
    <definedName name="GCnazwa">#REF!</definedName>
    <definedName name="GCnr">#REF!</definedName>
    <definedName name="GCwop">#REF!</definedName>
    <definedName name="Korkinazwa">'Korki celulozowe'!$B:$B</definedName>
    <definedName name="Korkinr">'Korki celulozowe'!$A:$A</definedName>
    <definedName name="Korkiwop">'Korki celulozowe'!$E:$E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Wymazówki!$B:$B</definedName>
    <definedName name="Wymaznr">Wymazówki!$A:$A</definedName>
    <definedName name="Wymazwop">Wymazówki!$D:$D</definedName>
    <definedName name="Wzorzecnazwa">#REF!</definedName>
    <definedName name="Wzorzecnr">#REF!</definedName>
    <definedName name="Wzorzecwop">#REF!</definedName>
    <definedName name="Zmywarnazwa">'Płyny do zmywarek'!$B:$B</definedName>
    <definedName name="Zmywarnr">'Płyny do zmywarek'!$A:$A</definedName>
    <definedName name="Zmywarwop">'Płyny do zmywarek'!$E:$E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9" l="1"/>
  <c r="H4" i="9"/>
  <c r="F5" i="9"/>
  <c r="F4" i="9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<sst xmlns="http://schemas.openxmlformats.org/spreadsheetml/2006/main" count="531" uniqueCount="97">
  <si>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</si>
  <si>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</si>
  <si>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</si>
  <si>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</si>
  <si>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</si>
  <si>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</si>
  <si>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</si>
  <si>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</si>
  <si>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</si>
  <si>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</si>
  <si>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</si>
  <si>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</si>
  <si>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t>1 op. = 100 szt.</t>
  </si>
  <si>
    <t>1 op. = 1000 szt.</t>
  </si>
  <si>
    <t>1 op. = 500 szt.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</si>
  <si>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</si>
  <si>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</si>
  <si>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</si>
  <si>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</si>
  <si>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</si>
  <si>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</si>
  <si>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</si>
  <si>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</si>
  <si>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</si>
  <si>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</si>
  <si>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</si>
  <si>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</si>
  <si>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</si>
  <si>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</si>
  <si>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</si>
  <si>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</si>
  <si>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</si>
  <si>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</si>
  <si>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</si>
  <si>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</si>
  <si>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</si>
  <si>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</si>
  <si>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</si>
  <si>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</si>
  <si>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</si>
  <si>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</si>
  <si>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</si>
  <si>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</si>
  <si>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</si>
  <si>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</si>
  <si>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</si>
  <si>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</si>
  <si>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</si>
  <si>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</si>
  <si>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</si>
  <si>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</si>
  <si>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</si>
  <si>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</si>
  <si>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</si>
  <si>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</si>
  <si>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</si>
  <si>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Materiały pomocnicze – Część IV – Wymazówki</t>
  </si>
  <si>
    <t>L-Bakt. – 20
10.09.24
L-Bakt. – 20      08.10.24
L-Bakt-20 12.11/24</t>
  </si>
  <si>
    <t>L-Bakt. – 20
24.09.24 
L-Bakt. - 20 22.10.24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</si>
  <si>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</si>
  <si>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</si>
  <si>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Materiały pomocnicze – Część VII – Płyny do zmywarek</t>
  </si>
  <si>
    <r>
      <t xml:space="preserve">Płyn myjący do zmywarki typu Miele PG 8583 AE-WW-AD-LD 
</t>
    </r>
    <r>
      <rPr>
        <sz val="10"/>
        <color theme="1"/>
        <rFont val="Arial"/>
        <family val="2"/>
        <charset val="238"/>
      </rPr>
      <t>Termin przydatności: min. 1 rok od daty dostawy</t>
    </r>
  </si>
  <si>
    <t>1 op. = 10 l</t>
  </si>
  <si>
    <r>
      <t xml:space="preserve">Płyn neutralizujący do zmywarki typu Miele PG 8583 AE-WW-AD-LD 
</t>
    </r>
    <r>
      <rPr>
        <sz val="10"/>
        <color theme="1"/>
        <rFont val="Arial"/>
        <family val="2"/>
        <charset val="238"/>
      </rPr>
      <t>Termin przydatności: min. 1 rok od daty dostawy</t>
    </r>
  </si>
  <si>
    <t>1 op. = 5 l</t>
  </si>
  <si>
    <t>Płyn myjący do zmywarki typu Miele PG 8583 AE-WW-AD-LD 
Termin przydatności: min. 1 rok od daty dostawy</t>
  </si>
  <si>
    <t>Materiały pomocnicze – Część VIII – Korki celulozowe, papier do sterylizacji</t>
  </si>
  <si>
    <r>
      <t xml:space="preserve">Papier krepowany, miękki, biały
</t>
    </r>
    <r>
      <rPr>
        <sz val="10"/>
        <color theme="1"/>
        <rFont val="Arial"/>
        <family val="2"/>
        <charset val="238"/>
      </rPr>
      <t>Do pakowania szkła przeznaczonego do sterylizacji parą wodną 
Wymiary: 40 x 40 cm
Gramatura: 60 g/m</t>
    </r>
    <r>
      <rPr>
        <vertAlign val="superscript"/>
        <sz val="10"/>
        <color theme="1"/>
        <rFont val="Arial"/>
        <family val="2"/>
        <charset val="238"/>
      </rPr>
      <t xml:space="preserve">2
</t>
    </r>
    <r>
      <rPr>
        <sz val="10"/>
        <color theme="1"/>
        <rFont val="Arial"/>
        <family val="2"/>
        <charset val="238"/>
      </rPr>
      <t>Odporny na wodę</t>
    </r>
  </si>
  <si>
    <t>Alchem
0067040</t>
  </si>
  <si>
    <t>Korki celulozowe Typ 8P</t>
  </si>
  <si>
    <t>Heinz Herenz
1010801</t>
  </si>
  <si>
    <t>1 op. = 1800 szt.</t>
  </si>
  <si>
    <t>Korki celulozowe Typ 9D</t>
  </si>
  <si>
    <t>Heinz Herenz
1010906</t>
  </si>
  <si>
    <t>1 op. = 2000 szt.</t>
  </si>
  <si>
    <t>Korki celulozowe Typ 10</t>
  </si>
  <si>
    <t>Heinz Herenz
1011000</t>
  </si>
  <si>
    <t>Korki celulozowe Typ 11</t>
  </si>
  <si>
    <t>Heinz Herenz
1011100</t>
  </si>
  <si>
    <t>Korki celulozowe Typ 12</t>
  </si>
  <si>
    <t>Heinz Herenz
1011200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</si>
  <si>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</si>
  <si>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</si>
  <si>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</si>
  <si>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</si>
  <si>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</si>
  <si>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</si>
  <si>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</si>
  <si>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</si>
  <si>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</si>
  <si>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 xml:space="preserve">OL-PP – </t>
  </si>
  <si>
    <t xml:space="preserve">OL-ChZZ – 
OL-PP – </t>
  </si>
  <si>
    <t>OL-ChZZ – 280</t>
  </si>
  <si>
    <r>
      <t xml:space="preserve">Zestawy jednorazowego użycia do pobierania i transportowania próbek kału do 72 godz
</t>
    </r>
    <r>
      <rPr>
        <sz val="10"/>
        <color theme="1"/>
        <rFont val="Arial"/>
        <family val="2"/>
        <charset val="238"/>
      </rPr>
      <t>Wymazówka z plastikowym aplikatorem dł. ok. 150 mm i wiskozowym wacikiem + podłoże transportowe dla pałeczek Salmonella i Shigella typu AMIES bez węgla
Sterylne
Pakowane pojedynczo (z etykietą do opisu) 
Do każdej serii dołączyć certyfikat jakości z potwierdzeniem sterylności i certyfikat przeżywalności pałeczek Salmonella i Shigella  podczas transportu do 72 godz od pobrania próbki  
Termin przydatności: min. 9 miesięcy od daty dostawy
Wszystkie opakowania w jednej dostawie z tej samej serii</t>
    </r>
  </si>
  <si>
    <t>Załącznik nr 1 - Wymazówki</t>
  </si>
  <si>
    <t xml:space="preserve">Ilość opakowań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</si>
</sst>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0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4" fontId="12" fillId="0" borderId="0" xfId="0" applyNumberFormat="1" applyFont="1" applyAlignment="1" applyProtection="1">
      <alignment horizontal="righ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justify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0" fontId="12" fillId="0" borderId="5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5" xfId="0" applyFont="1" applyBorder="1" applyAlignment="1" applyProtection="1">
      <alignment vertical="top" wrapText="1"/>
      <protection hidden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0" xfId="249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14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top" wrapText="1"/>
    </xf>
    <xf numFmtId="0" fontId="13" fillId="0" borderId="16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250">
    <cellStyle name="Hiperłącze" xfId="29" builtinId="8" hidden="1"/>
    <cellStyle name="Hiperłącze" xfId="231" builtinId="8" hidden="1"/>
    <cellStyle name="Hiperłącze" xfId="125" builtinId="8" hidden="1"/>
    <cellStyle name="Hiperłącze" xfId="61" builtinId="8" hidden="1"/>
    <cellStyle name="Hiperłącze" xfId="87" builtinId="8" hidden="1"/>
    <cellStyle name="Hiperłącze" xfId="211" builtinId="8" hidden="1"/>
    <cellStyle name="Hiperłącze" xfId="171" builtinId="8" hidden="1"/>
    <cellStyle name="Hiperłącze" xfId="1" builtinId="8" hidden="1"/>
    <cellStyle name="Hiperłącze" xfId="57" builtinId="8" hidden="1"/>
    <cellStyle name="Hiperłącze" xfId="237" builtinId="8" hidden="1"/>
    <cellStyle name="Hiperłącze" xfId="101" builtinId="8" hidden="1"/>
    <cellStyle name="Hiperłącze" xfId="157" builtinId="8" hidden="1"/>
    <cellStyle name="Hiperłącze" xfId="109" builtinId="8" hidden="1"/>
    <cellStyle name="Hiperłącze" xfId="159" builtinId="8" hidden="1"/>
    <cellStyle name="Hiperłącze" xfId="227" builtinId="8" hidden="1"/>
    <cellStyle name="Hiperłącze" xfId="213" builtinId="8" hidden="1"/>
    <cellStyle name="Hiperłącze" xfId="81" builtinId="8" hidden="1"/>
    <cellStyle name="Hiperłącze" xfId="103" builtinId="8" hidden="1"/>
    <cellStyle name="Hiperłącze" xfId="147" builtinId="8" hidden="1"/>
    <cellStyle name="Hiperłącze" xfId="191" builtinId="8" hidden="1"/>
    <cellStyle name="Hiperłącze" xfId="73" builtinId="8" hidden="1"/>
    <cellStyle name="Hiperłącze" xfId="37" builtinId="8" hidden="1"/>
    <cellStyle name="Hiperłącze" xfId="137" builtinId="8" hidden="1"/>
    <cellStyle name="Hiperłącze" xfId="241" builtinId="8" hidden="1"/>
    <cellStyle name="Hiperłącze" xfId="27" builtinId="8" hidden="1"/>
    <cellStyle name="Hiperłącze" xfId="199" builtinId="8" hidden="1"/>
    <cellStyle name="Hiperłącze" xfId="179" builtinId="8" hidden="1"/>
    <cellStyle name="Hiperłącze" xfId="245" builtinId="8" hidden="1"/>
    <cellStyle name="Hiperłącze" xfId="91" builtinId="8" hidden="1"/>
    <cellStyle name="Hiperłącze" xfId="89" builtinId="8" hidden="1"/>
    <cellStyle name="Hiperłącze" xfId="31" builtinId="8" hidden="1"/>
    <cellStyle name="Hiperłącze" xfId="119" builtinId="8" hidden="1"/>
    <cellStyle name="Hiperłącze" xfId="39" builtinId="8" hidden="1"/>
    <cellStyle name="Hiperłącze" xfId="11" builtinId="8" hidden="1"/>
    <cellStyle name="Hiperłącze" xfId="189" builtinId="8" hidden="1"/>
    <cellStyle name="Hiperłącze" xfId="185" builtinId="8" hidden="1"/>
    <cellStyle name="Hiperłącze" xfId="143" builtinId="8" hidden="1"/>
    <cellStyle name="Hiperłącze" xfId="183" builtinId="8" hidden="1"/>
    <cellStyle name="Hiperłącze" xfId="17" builtinId="8" hidden="1"/>
    <cellStyle name="Hiperłącze" xfId="235" builtinId="8" hidden="1"/>
    <cellStyle name="Hiperłącze" xfId="127" builtinId="8" hidden="1"/>
    <cellStyle name="Hiperłącze" xfId="51" builtinId="8" hidden="1"/>
    <cellStyle name="Hiperłącze" xfId="7" builtinId="8" hidden="1"/>
    <cellStyle name="Hiperłącze" xfId="93" builtinId="8" hidden="1"/>
    <cellStyle name="Hiperłącze" xfId="79" builtinId="8" hidden="1"/>
    <cellStyle name="Hiperłącze" xfId="63" builtinId="8" hidden="1"/>
    <cellStyle name="Hiperłącze" xfId="67" builtinId="8" hidden="1"/>
    <cellStyle name="Hiperłącze" xfId="175" builtinId="8" hidden="1"/>
    <cellStyle name="Hiperłącze" xfId="47" builtinId="8" hidden="1"/>
    <cellStyle name="Hiperłącze" xfId="19" builtinId="8" hidden="1"/>
    <cellStyle name="Hiperłącze" xfId="215" builtinId="8" hidden="1"/>
    <cellStyle name="Hiperłącze" xfId="233" builtinId="8" hidden="1"/>
    <cellStyle name="Hiperłącze" xfId="129" builtinId="8" hidden="1"/>
    <cellStyle name="Hiperłącze" xfId="121" builtinId="8" hidden="1"/>
    <cellStyle name="Hiperłącze" xfId="131" builtinId="8" hidden="1"/>
    <cellStyle name="Hiperłącze" xfId="217" builtinId="8" hidden="1"/>
    <cellStyle name="Hiperłącze" xfId="169" builtinId="8" hidden="1"/>
    <cellStyle name="Hiperłącze" xfId="117" builtinId="8" hidden="1"/>
    <cellStyle name="Hiperłącze" xfId="205" builtinId="8" hidden="1"/>
    <cellStyle name="Hiperłącze" xfId="25" builtinId="8" hidden="1"/>
    <cellStyle name="Hiperłącze" xfId="221" builtinId="8" hidden="1"/>
    <cellStyle name="Hiperłącze" xfId="53" builtinId="8" hidden="1"/>
    <cellStyle name="Hiperłącze" xfId="71" builtinId="8" hidden="1"/>
    <cellStyle name="Hiperłącze" xfId="223" builtinId="8" hidden="1"/>
    <cellStyle name="Hiperłącze" xfId="225" builtinId="8" hidden="1"/>
    <cellStyle name="Hiperłącze" xfId="229" builtinId="8" hidden="1"/>
    <cellStyle name="Hiperłącze" xfId="113" builtinId="8" hidden="1"/>
    <cellStyle name="Hiperłącze" xfId="141" builtinId="8" hidden="1"/>
    <cellStyle name="Hiperłącze" xfId="151" builtinId="8" hidden="1"/>
    <cellStyle name="Hiperłącze" xfId="23" builtinId="8" hidden="1"/>
    <cellStyle name="Hiperłącze" xfId="165" builtinId="8" hidden="1"/>
    <cellStyle name="Hiperłącze" xfId="207" builtinId="8" hidden="1"/>
    <cellStyle name="Hiperłącze" xfId="145" builtinId="8" hidden="1"/>
    <cellStyle name="Hiperłącze" xfId="135" builtinId="8" hidden="1"/>
    <cellStyle name="Hiperłącze" xfId="45" builtinId="8" hidden="1"/>
    <cellStyle name="Hiperłącze" xfId="161" builtinId="8" hidden="1"/>
    <cellStyle name="Hiperłącze" xfId="105" builtinId="8" hidden="1"/>
    <cellStyle name="Hiperłącze" xfId="5" builtinId="8" hidden="1"/>
    <cellStyle name="Hiperłącze" xfId="107" builtinId="8" hidden="1"/>
    <cellStyle name="Hiperłącze" xfId="115" builtinId="8" hidden="1"/>
    <cellStyle name="Hiperłącze" xfId="133" builtinId="8" hidden="1"/>
    <cellStyle name="Hiperłącze" xfId="35" builtinId="8" hidden="1"/>
    <cellStyle name="Hiperłącze" xfId="153" builtinId="8" hidden="1"/>
    <cellStyle name="Hiperłącze" xfId="77" builtinId="8" hidden="1"/>
    <cellStyle name="Hiperłącze" xfId="209" builtinId="8" hidden="1"/>
    <cellStyle name="Hiperłącze" xfId="3" builtinId="8" hidden="1"/>
    <cellStyle name="Hiperłącze" xfId="9" builtinId="8" hidden="1"/>
    <cellStyle name="Hiperłącze" xfId="243" builtinId="8" hidden="1"/>
    <cellStyle name="Hiperłącze" xfId="33" builtinId="8" hidden="1"/>
    <cellStyle name="Hiperłącze" xfId="239" builtinId="8" hidden="1"/>
    <cellStyle name="Hiperłącze" xfId="41" builtinId="8" hidden="1"/>
    <cellStyle name="Hiperłącze" xfId="123" builtinId="8" hidden="1"/>
    <cellStyle name="Hiperłącze" xfId="203" builtinId="8" hidden="1"/>
    <cellStyle name="Hiperłącze" xfId="197" builtinId="8" hidden="1"/>
    <cellStyle name="Hiperłącze" xfId="167" builtinId="8" hidden="1"/>
    <cellStyle name="Hiperłącze" xfId="139" builtinId="8" hidden="1"/>
    <cellStyle name="Hiperłącze" xfId="49" builtinId="8" hidden="1"/>
    <cellStyle name="Hiperłącze" xfId="83" builtinId="8" hidden="1"/>
    <cellStyle name="Hiperłącze" xfId="111" builtinId="8" hidden="1"/>
    <cellStyle name="Hiperłącze" xfId="21" builtinId="8" hidden="1"/>
    <cellStyle name="Hiperłącze" xfId="43" builtinId="8" hidden="1"/>
    <cellStyle name="Hiperłącze" xfId="65" builtinId="8" hidden="1"/>
    <cellStyle name="Hiperłącze" xfId="201" builtinId="8" hidden="1"/>
    <cellStyle name="Hiperłącze" xfId="149" builtinId="8" hidden="1"/>
    <cellStyle name="Hiperłącze" xfId="97" builtinId="8" hidden="1"/>
    <cellStyle name="Hiperłącze" xfId="69" builtinId="8" hidden="1"/>
    <cellStyle name="Hiperłącze" xfId="59" builtinId="8" hidden="1"/>
    <cellStyle name="Hiperłącze" xfId="95" builtinId="8" hidden="1"/>
    <cellStyle name="Hiperłącze" xfId="173" builtinId="8" hidden="1"/>
    <cellStyle name="Hiperłącze" xfId="15" builtinId="8" hidden="1"/>
    <cellStyle name="Hiperłącze" xfId="193" builtinId="8" hidden="1"/>
    <cellStyle name="Hiperłącze" xfId="181" builtinId="8" hidden="1"/>
    <cellStyle name="Hiperłącze" xfId="177" builtinId="8" hidden="1"/>
    <cellStyle name="Hiperłącze" xfId="163" builtinId="8" hidden="1"/>
    <cellStyle name="Hiperłącze" xfId="13" builtinId="8" hidden="1"/>
    <cellStyle name="Hiperłącze" xfId="75" builtinId="8" hidden="1"/>
    <cellStyle name="Hiperłącze" xfId="55" builtinId="8" hidden="1"/>
    <cellStyle name="Hiperłącze" xfId="247" builtinId="8" hidden="1"/>
    <cellStyle name="Hiperłącze" xfId="99" builtinId="8" hidden="1"/>
    <cellStyle name="Hiperłącze" xfId="219" builtinId="8" hidden="1"/>
    <cellStyle name="Hiperłącze" xfId="155" builtinId="8" hidden="1"/>
    <cellStyle name="Hiperłącze" xfId="187" builtinId="8" hidden="1"/>
    <cellStyle name="Hiperłącze" xfId="85" builtinId="8" hidden="1"/>
    <cellStyle name="Hiperłącze" xfId="195" builtinId="8" hidden="1"/>
    <cellStyle name="Hiperłącze" xfId="249" builtinId="8"/>
    <cellStyle name="Normalny" xfId="0" builtinId="0"/>
    <cellStyle name="Odwiedzone hiperłącze" xfId="26" builtinId="9" hidden="1"/>
    <cellStyle name="Odwiedzone hiperłącze" xfId="204" builtinId="9" hidden="1"/>
    <cellStyle name="Odwiedzone hiperłącze" xfId="74" builtinId="9" hidden="1"/>
    <cellStyle name="Odwiedzone hiperłącze" xfId="178" builtinId="9" hidden="1"/>
    <cellStyle name="Odwiedzone hiperłącze" xfId="216" builtinId="9" hidden="1"/>
    <cellStyle name="Odwiedzone hiperłącze" xfId="16" builtinId="9" hidden="1"/>
    <cellStyle name="Odwiedzone hiperłącze" xfId="34" builtinId="9" hidden="1"/>
    <cellStyle name="Odwiedzone hiperłącze" xfId="242" builtinId="9" hidden="1"/>
    <cellStyle name="Odwiedzone hiperłącze" xfId="70" builtinId="9" hidden="1"/>
    <cellStyle name="Odwiedzone hiperłącze" xfId="10" builtinId="9" hidden="1"/>
    <cellStyle name="Odwiedzone hiperłącze" xfId="244" builtinId="9" hidden="1"/>
    <cellStyle name="Odwiedzone hiperłącze" xfId="140" builtinId="9" hidden="1"/>
    <cellStyle name="Odwiedzone hiperłącze" xfId="38" builtinId="9" hidden="1"/>
    <cellStyle name="Odwiedzone hiperłącze" xfId="248" builtinId="9" hidden="1"/>
    <cellStyle name="Odwiedzone hiperłącze" xfId="82" builtinId="9" hidden="1"/>
    <cellStyle name="Odwiedzone hiperłącze" xfId="212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44" builtinId="9" hidden="1"/>
    <cellStyle name="Odwiedzone hiperłącze" xfId="148" builtinId="9" hidden="1"/>
    <cellStyle name="Odwiedzone hiperłącze" xfId="196" builtinId="9" hidden="1"/>
    <cellStyle name="Odwiedzone hiperłącze" xfId="150" builtinId="9" hidden="1"/>
    <cellStyle name="Odwiedzone hiperłącze" xfId="88" builtinId="9" hidden="1"/>
    <cellStyle name="Odwiedzone hiperłącze" xfId="28" builtinId="9" hidden="1"/>
    <cellStyle name="Odwiedzone hiperłącze" xfId="4" builtinId="9" hidden="1"/>
    <cellStyle name="Odwiedzone hiperłącze" xfId="80" builtinId="9" hidden="1"/>
    <cellStyle name="Odwiedzone hiperłącze" xfId="120" builtinId="9" hidden="1"/>
    <cellStyle name="Odwiedzone hiperłącze" xfId="166" builtinId="9" hidden="1"/>
    <cellStyle name="Odwiedzone hiperłącze" xfId="218" builtinId="9" hidden="1"/>
    <cellStyle name="Odwiedzone hiperłącze" xfId="152" builtinId="9" hidden="1"/>
    <cellStyle name="Odwiedzone hiperłącze" xfId="8" builtinId="9" hidden="1"/>
    <cellStyle name="Odwiedzone hiperłącze" xfId="126" builtinId="9" hidden="1"/>
    <cellStyle name="Odwiedzone hiperłącze" xfId="92" builtinId="9" hidden="1"/>
    <cellStyle name="Odwiedzone hiperłącze" xfId="94" builtinId="9" hidden="1"/>
    <cellStyle name="Odwiedzone hiperłącze" xfId="174" builtinId="9" hidden="1"/>
    <cellStyle name="Odwiedzone hiperłącze" xfId="190" builtinId="9" hidden="1"/>
    <cellStyle name="Odwiedzone hiperłącze" xfId="58" builtinId="9" hidden="1"/>
    <cellStyle name="Odwiedzone hiperłącze" xfId="184" builtinId="9" hidden="1"/>
    <cellStyle name="Odwiedzone hiperłącze" xfId="240" builtinId="9" hidden="1"/>
    <cellStyle name="Odwiedzone hiperłącze" xfId="76" builtinId="9" hidden="1"/>
    <cellStyle name="Odwiedzone hiperłącze" xfId="198" builtinId="9" hidden="1"/>
    <cellStyle name="Odwiedzone hiperłącze" xfId="138" builtinId="9" hidden="1"/>
    <cellStyle name="Odwiedzone hiperłącze" xfId="46" builtinId="9" hidden="1"/>
    <cellStyle name="Odwiedzone hiperłącze" xfId="60" builtinId="9" hidden="1"/>
    <cellStyle name="Odwiedzone hiperłącze" xfId="188" builtinId="9" hidden="1"/>
    <cellStyle name="Odwiedzone hiperłącze" xfId="64" builtinId="9" hidden="1"/>
    <cellStyle name="Odwiedzone hiperłącze" xfId="162" builtinId="9" hidden="1"/>
    <cellStyle name="Odwiedzone hiperłącze" xfId="42" builtinId="9" hidden="1"/>
    <cellStyle name="Odwiedzone hiperłącze" xfId="12" builtinId="9" hidden="1"/>
    <cellStyle name="Odwiedzone hiperłącze" xfId="210" builtinId="9" hidden="1"/>
    <cellStyle name="Odwiedzone hiperłącze" xfId="132" builtinId="9" hidden="1"/>
    <cellStyle name="Odwiedzone hiperłącze" xfId="160" builtinId="9" hidden="1"/>
    <cellStyle name="Odwiedzone hiperłącze" xfId="108" builtinId="9" hidden="1"/>
    <cellStyle name="Odwiedzone hiperłącze" xfId="106" builtinId="9" hidden="1"/>
    <cellStyle name="Odwiedzone hiperłącze" xfId="144" builtinId="9" hidden="1"/>
    <cellStyle name="Odwiedzone hiperłącze" xfId="68" builtinId="9" hidden="1"/>
    <cellStyle name="Odwiedzone hiperłącze" xfId="122" builtinId="9" hidden="1"/>
    <cellStyle name="Odwiedzone hiperłącze" xfId="110" builtinId="9" hidden="1"/>
    <cellStyle name="Odwiedzone hiperłącze" xfId="90" builtinId="9" hidden="1"/>
    <cellStyle name="Odwiedzone hiperłącze" xfId="36" builtinId="9" hidden="1"/>
    <cellStyle name="Odwiedzone hiperłącze" xfId="14" builtinId="9" hidden="1"/>
    <cellStyle name="Odwiedzone hiperłącze" xfId="130" builtinId="9" hidden="1"/>
    <cellStyle name="Odwiedzone hiperłącze" xfId="154" builtinId="9" hidden="1"/>
    <cellStyle name="Odwiedzone hiperłącze" xfId="62" builtinId="9" hidden="1"/>
    <cellStyle name="Odwiedzone hiperłącze" xfId="54" builtinId="9" hidden="1"/>
    <cellStyle name="Odwiedzone hiperłącze" xfId="202" builtinId="9" hidden="1"/>
    <cellStyle name="Odwiedzone hiperłącze" xfId="232" builtinId="9" hidden="1"/>
    <cellStyle name="Odwiedzone hiperłącze" xfId="20" builtinId="9" hidden="1"/>
    <cellStyle name="Odwiedzone hiperłącze" xfId="124" builtinId="9" hidden="1"/>
    <cellStyle name="Odwiedzone hiperłącze" xfId="208" builtinId="9" hidden="1"/>
    <cellStyle name="Odwiedzone hiperłącze" xfId="170" builtinId="9" hidden="1"/>
    <cellStyle name="Odwiedzone hiperłącze" xfId="2" builtinId="9" hidden="1"/>
    <cellStyle name="Odwiedzone hiperłącze" xfId="192" builtinId="9" hidden="1"/>
    <cellStyle name="Odwiedzone hiperłącze" xfId="134" builtinId="9" hidden="1"/>
    <cellStyle name="Odwiedzone hiperłącze" xfId="32" builtinId="9" hidden="1"/>
    <cellStyle name="Odwiedzone hiperłącze" xfId="6" builtinId="9" hidden="1"/>
    <cellStyle name="Odwiedzone hiperłącze" xfId="136" builtinId="9" hidden="1"/>
    <cellStyle name="Odwiedzone hiperłącze" xfId="206" builtinId="9" hidden="1"/>
    <cellStyle name="Odwiedzone hiperłącze" xfId="176" builtinId="9" hidden="1"/>
    <cellStyle name="Odwiedzone hiperłącze" xfId="182" builtinId="9" hidden="1"/>
    <cellStyle name="Odwiedzone hiperłącze" xfId="158" builtinId="9" hidden="1"/>
    <cellStyle name="Odwiedzone hiperłącze" xfId="146" builtinId="9" hidden="1"/>
    <cellStyle name="Odwiedzone hiperłącze" xfId="98" builtinId="9" hidden="1"/>
    <cellStyle name="Odwiedzone hiperłącze" xfId="48" builtinId="9" hidden="1"/>
    <cellStyle name="Odwiedzone hiperłącze" xfId="22" builtinId="9" hidden="1"/>
    <cellStyle name="Odwiedzone hiperłącze" xfId="226" builtinId="9" hidden="1"/>
    <cellStyle name="Odwiedzone hiperłącze" xfId="56" builtinId="9" hidden="1"/>
    <cellStyle name="Odwiedzone hiperłącze" xfId="114" builtinId="9" hidden="1"/>
    <cellStyle name="Odwiedzone hiperłącze" xfId="156" builtinId="9" hidden="1"/>
    <cellStyle name="Odwiedzone hiperłącze" xfId="118" builtinId="9" hidden="1"/>
    <cellStyle name="Odwiedzone hiperłącze" xfId="222" builtinId="9" hidden="1"/>
    <cellStyle name="Odwiedzone hiperłącze" xfId="172" builtinId="9" hidden="1"/>
    <cellStyle name="Odwiedzone hiperłącze" xfId="228" builtinId="9" hidden="1"/>
    <cellStyle name="Odwiedzone hiperłącze" xfId="220" builtinId="9" hidden="1"/>
    <cellStyle name="Odwiedzone hiperłącze" xfId="194" builtinId="9" hidden="1"/>
    <cellStyle name="Odwiedzone hiperłącze" xfId="112" builtinId="9" hidden="1"/>
    <cellStyle name="Odwiedzone hiperłącze" xfId="230" builtinId="9" hidden="1"/>
    <cellStyle name="Odwiedzone hiperłącze" xfId="40" builtinId="9" hidden="1"/>
    <cellStyle name="Odwiedzone hiperłącze" xfId="180" builtinId="9" hidden="1"/>
    <cellStyle name="Odwiedzone hiperłącze" xfId="246" builtinId="9" hidden="1"/>
    <cellStyle name="Odwiedzone hiperłącze" xfId="168" builtinId="9" hidden="1"/>
    <cellStyle name="Odwiedzone hiperłącze" xfId="84" builtinId="9" hidden="1"/>
    <cellStyle name="Odwiedzone hiperłącze" xfId="104" builtinId="9" hidden="1"/>
    <cellStyle name="Odwiedzone hiperłącze" xfId="186" builtinId="9" hidden="1"/>
    <cellStyle name="Odwiedzone hiperłącze" xfId="78" builtinId="9" hidden="1"/>
    <cellStyle name="Odwiedzone hiperłącze" xfId="96" builtinId="9" hidden="1"/>
    <cellStyle name="Odwiedzone hiperłącze" xfId="18" builtinId="9" hidden="1"/>
    <cellStyle name="Odwiedzone hiperłącze" xfId="86" builtinId="9" hidden="1"/>
    <cellStyle name="Odwiedzone hiperłącze" xfId="50" builtinId="9" hidden="1"/>
    <cellStyle name="Odwiedzone hiperłącze" xfId="72" builtinId="9" hidden="1"/>
    <cellStyle name="Odwiedzone hiperłącze" xfId="66" builtinId="9" hidden="1"/>
    <cellStyle name="Odwiedzone hiperłącze" xfId="128" builtinId="9" hidden="1"/>
    <cellStyle name="Odwiedzone hiperłącze" xfId="234" builtinId="9" hidden="1"/>
    <cellStyle name="Odwiedzone hiperłącze" xfId="214" builtinId="9" hidden="1"/>
    <cellStyle name="Odwiedzone hiperłącze" xfId="100" builtinId="9" hidden="1"/>
    <cellStyle name="Odwiedzone hiperłącze" xfId="200" builtinId="9" hidden="1"/>
    <cellStyle name="Odwiedzone hiperłącze" xfId="238" builtinId="9" hidden="1"/>
    <cellStyle name="Odwiedzone hiperłącze" xfId="102" builtinId="9" hidden="1"/>
    <cellStyle name="Odwiedzone hiperłącze" xfId="164" builtinId="9" hidden="1"/>
    <cellStyle name="Odwiedzone hiperłącze" xfId="52" builtinId="9" hidden="1"/>
    <cellStyle name="Odwiedzone hiperłącze" xfId="24" builtinId="9" hidden="1"/>
    <cellStyle name="Odwiedzone hiperłącze" xfId="30" builtinId="9" hidden="1"/>
    <cellStyle name="Odwiedzone hiperłącze" xfId="14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1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11" ht="13.2" customHeight="1" x14ac:dyDescent="0.3">
      <c r="A2" s="2"/>
      <c r="B2" s="2"/>
      <c r="C2" s="2"/>
      <c r="D2" s="2"/>
      <c r="E2" s="23"/>
      <c r="F2" s="60" t="s">
        <v>17</v>
      </c>
      <c r="G2" s="60"/>
      <c r="H2" s="3">
        <v>45637</v>
      </c>
    </row>
    <row r="3" spans="1:11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11" x14ac:dyDescent="0.3">
      <c r="A4" s="56"/>
      <c r="B4" s="56"/>
      <c r="C4" s="56"/>
      <c r="D4" s="56"/>
      <c r="E4" s="56"/>
      <c r="F4" s="56"/>
      <c r="G4" s="56"/>
      <c r="H4" s="56"/>
    </row>
    <row r="5" spans="1:11" x14ac:dyDescent="0.3">
      <c r="A5" s="56"/>
      <c r="B5" s="56"/>
      <c r="C5" s="56"/>
      <c r="D5" s="56"/>
      <c r="E5" s="56"/>
      <c r="F5" s="56"/>
      <c r="G5" s="56"/>
      <c r="H5" s="56"/>
    </row>
    <row r="6" spans="1:11" x14ac:dyDescent="0.3">
      <c r="A6" s="56"/>
      <c r="B6" s="56"/>
      <c r="C6" s="56"/>
      <c r="D6" s="56"/>
      <c r="E6" s="56"/>
      <c r="F6" s="56"/>
      <c r="G6" s="56"/>
      <c r="H6" s="56"/>
    </row>
    <row r="7" spans="1:11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11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11" ht="13.2" customHeight="1" x14ac:dyDescent="0.3">
      <c r="A9" s="59" t="s">
        <v>21</v>
      </c>
      <c r="B9" s="59"/>
      <c r="C9" s="59"/>
      <c r="D9" s="59"/>
      <c r="E9" s="59"/>
      <c r="F9" s="59"/>
      <c r="G9" s="59"/>
      <c r="H9" s="59"/>
    </row>
    <row r="10" spans="1:11" ht="13.2" customHeight="1" x14ac:dyDescent="0.3">
      <c r="A10" s="54" t="s">
        <v>22</v>
      </c>
      <c r="B10" s="54"/>
      <c r="C10" s="54"/>
      <c r="D10" s="54"/>
      <c r="E10" s="54"/>
      <c r="F10" s="54"/>
      <c r="G10" s="54"/>
      <c r="H10" s="54"/>
    </row>
    <row r="11" spans="1:11" ht="13.2" customHeight="1" x14ac:dyDescent="0.3">
      <c r="A11" s="62" t="s">
        <v>23</v>
      </c>
      <c r="B11" s="62"/>
      <c r="C11" s="62"/>
      <c r="D11" s="62"/>
      <c r="E11" s="62"/>
      <c r="F11" s="62"/>
      <c r="G11" s="62"/>
      <c r="H11" s="62"/>
    </row>
    <row r="12" spans="1:11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11" ht="107.4" customHeight="1" x14ac:dyDescent="0.3">
      <c r="A13" s="37" t="s">
        <v>29</v>
      </c>
      <c r="B13" s="64" t="s">
        <v>30</v>
      </c>
      <c r="C13" s="65"/>
      <c r="D13" s="66"/>
      <c r="E13" s="45" t="e" cm="1">
        <f t="array" ref="E13">LOOKUP(1,1/(Filtrynazwa=ZapFiltry!$B$13),Filtrywop)</f>
        <v>#REF!</v>
      </c>
      <c r="F13" s="39">
        <v>5</v>
      </c>
      <c r="G13" s="69" t="s">
        <v>31</v>
      </c>
      <c r="H13" s="70"/>
      <c r="K13" s="34"/>
    </row>
    <row r="14" spans="1:11" ht="185.4" customHeight="1" x14ac:dyDescent="0.3">
      <c r="A14" s="38" t="s">
        <v>32</v>
      </c>
      <c r="B14" s="74" t="s">
        <v>33</v>
      </c>
      <c r="C14" s="75"/>
      <c r="D14" s="76"/>
      <c r="E14" s="47" t="e" cm="1">
        <f t="array" ref="E14">LOOKUP(1,1/(Filtrynazwa=ZapFiltry!$B$14),Filtrywop)</f>
        <v>#REF!</v>
      </c>
      <c r="F14" s="40">
        <v>10</v>
      </c>
      <c r="G14" s="69"/>
      <c r="H14" s="70"/>
    </row>
    <row r="15" spans="1:11" ht="13.2" customHeight="1" x14ac:dyDescent="0.3">
      <c r="A15" s="42"/>
      <c r="B15" s="71" t="s">
        <v>34</v>
      </c>
      <c r="C15" s="72"/>
      <c r="D15" s="73"/>
      <c r="E15" s="42"/>
      <c r="F15" s="42"/>
      <c r="G15" s="69"/>
      <c r="H15" s="70"/>
    </row>
    <row r="16" spans="1:11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topLeftCell="A3" zoomScaleNormal="100" zoomScalePageLayoutView="130" workbookViewId="0">
      <selection activeCell="N7" sqref="N7"/>
    </sheetView>
  </sheetViews>
  <sheetFormatPr defaultColWidth="8.88671875" defaultRowHeight="13.2" x14ac:dyDescent="0.25"/>
  <cols>
    <col min="1" max="1" width="4.88671875" style="9" customWidth="1"/>
    <col min="2" max="2" width="41.109375" style="17" customWidth="1"/>
    <col min="3" max="3" width="13.88671875" style="21" customWidth="1"/>
    <col min="4" max="4" width="10.88671875" style="9" customWidth="1"/>
    <col min="5" max="5" width="15.109375" style="9" customWidth="1"/>
    <col min="6" max="6" width="10.33203125" style="9" customWidth="1"/>
    <col min="7" max="7" width="12.88671875" style="9" customWidth="1"/>
    <col min="8" max="8" width="7.109375" style="9" customWidth="1"/>
    <col min="9" max="9" width="8.88671875" style="9"/>
    <col min="10" max="10" width="17.88671875" style="22" customWidth="1"/>
    <col min="11" max="12" width="20.6640625" style="9" hidden="1" customWidth="1"/>
    <col min="13" max="16384" width="8.88671875" style="7"/>
  </cols>
  <sheetData>
    <row r="1" spans="1:12" ht="31.2" customHeight="1" x14ac:dyDescent="0.25">
      <c r="A1" s="78" t="s">
        <v>67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ht="15.6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2" ht="79.2" x14ac:dyDescent="0.25">
      <c r="A3" s="12" t="s">
        <v>0</v>
      </c>
      <c r="B3" s="13" t="s">
        <v>1</v>
      </c>
      <c r="C3" s="13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s="15" customFormat="1" ht="97.2" customHeight="1" x14ac:dyDescent="0.3">
      <c r="A4" s="10">
        <v>1</v>
      </c>
      <c r="B4" s="32" t="s">
        <v>68</v>
      </c>
      <c r="C4" s="14" t="s">
        <v>69</v>
      </c>
      <c r="D4" s="14"/>
      <c r="E4" s="14" t="s">
        <v>14</v>
      </c>
      <c r="F4" s="14"/>
      <c r="G4" s="14"/>
      <c r="H4" s="14"/>
      <c r="I4" s="14"/>
      <c r="J4" s="53" t="s">
        <v>92</v>
      </c>
      <c r="K4" s="11"/>
      <c r="L4" s="11"/>
    </row>
    <row r="5" spans="1:12" s="15" customFormat="1" ht="26.4" x14ac:dyDescent="0.3">
      <c r="A5" s="26">
        <v>2</v>
      </c>
      <c r="B5" s="27" t="s">
        <v>70</v>
      </c>
      <c r="C5" s="28" t="s">
        <v>71</v>
      </c>
      <c r="D5" s="14"/>
      <c r="E5" s="14" t="s">
        <v>72</v>
      </c>
      <c r="F5" s="14"/>
      <c r="G5" s="14"/>
      <c r="H5" s="14"/>
      <c r="I5" s="14"/>
      <c r="J5" s="53" t="s">
        <v>91</v>
      </c>
      <c r="K5" s="11"/>
      <c r="L5" s="11"/>
    </row>
    <row r="6" spans="1:12" s="15" customFormat="1" ht="26.4" x14ac:dyDescent="0.3">
      <c r="A6" s="26">
        <v>3</v>
      </c>
      <c r="B6" s="27" t="s">
        <v>73</v>
      </c>
      <c r="C6" s="28" t="s">
        <v>74</v>
      </c>
      <c r="D6" s="14"/>
      <c r="E6" s="14" t="s">
        <v>75</v>
      </c>
      <c r="F6" s="14"/>
      <c r="G6" s="14"/>
      <c r="H6" s="14"/>
      <c r="I6" s="14"/>
      <c r="J6" s="53" t="s">
        <v>91</v>
      </c>
      <c r="K6" s="11"/>
      <c r="L6" s="11"/>
    </row>
    <row r="7" spans="1:12" s="15" customFormat="1" ht="26.4" x14ac:dyDescent="0.3">
      <c r="A7" s="26">
        <v>4</v>
      </c>
      <c r="B7" s="27" t="s">
        <v>76</v>
      </c>
      <c r="C7" s="28" t="s">
        <v>77</v>
      </c>
      <c r="D7" s="14"/>
      <c r="E7" s="14" t="s">
        <v>13</v>
      </c>
      <c r="F7" s="14"/>
      <c r="G7" s="14"/>
      <c r="H7" s="14"/>
      <c r="I7" s="14"/>
      <c r="J7" s="53" t="s">
        <v>91</v>
      </c>
      <c r="K7" s="11"/>
      <c r="L7" s="11"/>
    </row>
    <row r="8" spans="1:12" s="15" customFormat="1" ht="26.4" x14ac:dyDescent="0.3">
      <c r="A8" s="26">
        <v>5</v>
      </c>
      <c r="B8" s="27" t="s">
        <v>78</v>
      </c>
      <c r="C8" s="28" t="s">
        <v>79</v>
      </c>
      <c r="D8" s="14"/>
      <c r="E8" s="14" t="s">
        <v>13</v>
      </c>
      <c r="F8" s="14"/>
      <c r="G8" s="14"/>
      <c r="H8" s="14"/>
      <c r="I8" s="14"/>
      <c r="J8" s="53" t="s">
        <v>91</v>
      </c>
      <c r="K8" s="11"/>
      <c r="L8" s="11"/>
    </row>
    <row r="9" spans="1:12" s="15" customFormat="1" ht="26.4" x14ac:dyDescent="0.3">
      <c r="A9" s="26">
        <v>6</v>
      </c>
      <c r="B9" s="27" t="s">
        <v>80</v>
      </c>
      <c r="C9" s="28" t="s">
        <v>81</v>
      </c>
      <c r="D9" s="14"/>
      <c r="E9" s="14" t="s">
        <v>13</v>
      </c>
      <c r="F9" s="14"/>
      <c r="G9" s="14"/>
      <c r="H9" s="14"/>
      <c r="I9" s="14"/>
      <c r="J9" s="53" t="s">
        <v>91</v>
      </c>
      <c r="K9" s="11"/>
      <c r="L9" s="11"/>
    </row>
    <row r="10" spans="1:12" ht="39.9" customHeight="1" x14ac:dyDescent="0.25">
      <c r="C10" s="9"/>
      <c r="F10" s="18" t="s">
        <v>15</v>
      </c>
      <c r="G10" s="19"/>
      <c r="H10" s="19"/>
      <c r="I10" s="19"/>
      <c r="J10" s="20"/>
    </row>
  </sheetData>
  <mergeCells count="2">
    <mergeCell ref="A2:J2"/>
    <mergeCell ref="A1:J1"/>
  </mergeCells>
  <phoneticPr fontId="6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41" t="s">
        <v>82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58.95" customHeight="1" x14ac:dyDescent="0.3">
      <c r="A13" s="37" t="s">
        <v>29</v>
      </c>
      <c r="B13" s="64" t="s">
        <v>78</v>
      </c>
      <c r="C13" s="65"/>
      <c r="D13" s="66"/>
      <c r="E13" s="45" t="str" cm="1">
        <f t="array" ref="E13">LOOKUP(1,1/(Korkinazwa=Zapkorki!$B$13),Korkiwop)</f>
        <v>1 op. = 1000 szt.</v>
      </c>
      <c r="F13" s="39">
        <v>1</v>
      </c>
      <c r="G13" s="84" t="s">
        <v>31</v>
      </c>
      <c r="H13" s="88"/>
    </row>
    <row r="14" spans="1:8" ht="51.6" customHeight="1" x14ac:dyDescent="0.3">
      <c r="A14" s="38" t="s">
        <v>32</v>
      </c>
      <c r="B14" s="75" t="s">
        <v>80</v>
      </c>
      <c r="C14" s="75"/>
      <c r="D14" s="76"/>
      <c r="E14" s="44" t="str" cm="1">
        <f t="array" ref="E14">LOOKUP(1,1/(Korkinazwa=Zapkorki!$B$14),Korkiwop)</f>
        <v>1 op. = 1000 szt.</v>
      </c>
      <c r="F14" s="40">
        <v>5</v>
      </c>
      <c r="G14" s="84"/>
      <c r="H14" s="88"/>
    </row>
    <row r="15" spans="1:8" ht="13.2" customHeight="1" x14ac:dyDescent="0.3">
      <c r="A15" s="36"/>
      <c r="B15" s="71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89"/>
      <c r="C16" s="89"/>
      <c r="D16" s="89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phoneticPr fontId="6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53.4" customHeight="1" x14ac:dyDescent="0.3">
      <c r="A13" s="37" t="s">
        <v>29</v>
      </c>
      <c r="B13" s="64" t="s">
        <v>83</v>
      </c>
      <c r="C13" s="65"/>
      <c r="D13" s="66"/>
      <c r="E13" s="45" t="e" cm="1">
        <f t="array" ref="E13">LOOKUP(1,1/(GCnazwa=ZapGC!$B$13),GCwop)</f>
        <v>#REF!</v>
      </c>
      <c r="F13" s="39">
        <v>2</v>
      </c>
      <c r="G13" s="84" t="s">
        <v>31</v>
      </c>
      <c r="H13" s="88"/>
    </row>
    <row r="14" spans="1:8" ht="62.4" customHeight="1" x14ac:dyDescent="0.3">
      <c r="A14" s="38" t="s">
        <v>32</v>
      </c>
      <c r="B14" s="75" t="s">
        <v>83</v>
      </c>
      <c r="C14" s="75"/>
      <c r="D14" s="76"/>
      <c r="E14" s="44" t="e" cm="1">
        <f t="array" ref="E14">LOOKUP(1,1/(GCnazwa=ZapGC!$B$14),GCwop)</f>
        <v>#REF!</v>
      </c>
      <c r="F14" s="40">
        <v>3</v>
      </c>
      <c r="G14" s="84"/>
      <c r="H14" s="88"/>
    </row>
    <row r="15" spans="1:8" ht="13.2" customHeight="1" x14ac:dyDescent="0.3">
      <c r="A15" s="36"/>
      <c r="B15" s="72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90" t="s">
        <v>22</v>
      </c>
      <c r="B10" s="90"/>
      <c r="C10" s="90"/>
      <c r="D10" s="90"/>
      <c r="E10" s="90"/>
      <c r="F10" s="90"/>
      <c r="G10" s="90"/>
      <c r="H10" s="90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50.4" customHeight="1" x14ac:dyDescent="0.3">
      <c r="A13" s="37" t="s">
        <v>29</v>
      </c>
      <c r="B13" s="64" t="s">
        <v>85</v>
      </c>
      <c r="C13" s="65"/>
      <c r="D13" s="66"/>
      <c r="E13" s="45" t="e" cm="1">
        <f t="array" ref="E13">LOOKUP(1,1/(Directnazwa=ZapRO!$B$13),Directwop)</f>
        <v>#REF!</v>
      </c>
      <c r="F13" s="39">
        <v>2</v>
      </c>
      <c r="G13" s="84" t="s">
        <v>31</v>
      </c>
      <c r="H13" s="88"/>
    </row>
    <row r="14" spans="1:8" ht="52.2" customHeight="1" x14ac:dyDescent="0.3">
      <c r="A14" s="38" t="s">
        <v>32</v>
      </c>
      <c r="B14" s="75" t="s">
        <v>84</v>
      </c>
      <c r="C14" s="75"/>
      <c r="D14" s="75"/>
      <c r="E14" s="44" t="e" cm="1">
        <f t="array" ref="E14">LOOKUP(1,1/(Directnazwa=ZapRO!$B$14),Directwop)</f>
        <v>#REF!</v>
      </c>
      <c r="F14" s="40">
        <v>2</v>
      </c>
      <c r="G14" s="84"/>
      <c r="H14" s="88"/>
    </row>
    <row r="15" spans="1:8" ht="13.2" customHeight="1" x14ac:dyDescent="0.3">
      <c r="A15" s="36"/>
      <c r="B15" s="72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8" spans="1:8" x14ac:dyDescent="0.3">
      <c r="A18" s="68" t="s">
        <v>35</v>
      </c>
      <c r="B18" s="68"/>
      <c r="C18" s="68"/>
      <c r="D18" s="68"/>
      <c r="E18" s="68"/>
      <c r="F18" s="61" t="s">
        <v>35</v>
      </c>
      <c r="G18" s="61"/>
      <c r="H18" s="61"/>
    </row>
    <row r="19" spans="1:8" x14ac:dyDescent="0.3">
      <c r="A19" s="68" t="s">
        <v>36</v>
      </c>
      <c r="B19" s="68"/>
      <c r="C19" s="68"/>
      <c r="D19" s="68"/>
      <c r="E19" s="68"/>
      <c r="F19" s="61" t="s">
        <v>37</v>
      </c>
      <c r="G19" s="61"/>
      <c r="H19" s="61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5"/>
      <c r="G21" s="5"/>
      <c r="H21" s="5"/>
    </row>
    <row r="22" spans="1:8" x14ac:dyDescent="0.3">
      <c r="A22" s="60" t="s">
        <v>38</v>
      </c>
      <c r="B22" s="61"/>
      <c r="C22" s="61"/>
      <c r="D22" s="61"/>
      <c r="E22" s="61"/>
      <c r="F22" s="61"/>
      <c r="G22" s="61"/>
      <c r="H22" s="61"/>
    </row>
    <row r="23" spans="1:8" x14ac:dyDescent="0.3">
      <c r="A23" s="61"/>
      <c r="B23" s="61"/>
      <c r="C23" s="61"/>
      <c r="D23" s="61"/>
      <c r="E23" s="61"/>
      <c r="F23" s="61"/>
      <c r="G23" s="61"/>
      <c r="H23" s="61"/>
    </row>
    <row r="38" spans="1:1" hidden="1" x14ac:dyDescent="0.3">
      <c r="A38" s="1" t="s">
        <v>39</v>
      </c>
    </row>
    <row r="39" spans="1:1" hidden="1" x14ac:dyDescent="0.3">
      <c r="A39" s="1" t="s">
        <v>21</v>
      </c>
    </row>
    <row r="40" spans="1:1" hidden="1" x14ac:dyDescent="0.3">
      <c r="A40" s="1" t="s">
        <v>40</v>
      </c>
    </row>
    <row r="41" spans="1:1" hidden="1" x14ac:dyDescent="0.3">
      <c r="A41" s="1" t="s">
        <v>41</v>
      </c>
    </row>
    <row r="42" spans="1:1" hidden="1" x14ac:dyDescent="0.3">
      <c r="A42" s="1" t="s">
        <v>42</v>
      </c>
    </row>
    <row r="43" spans="1:1" hidden="1" x14ac:dyDescent="0.3">
      <c r="A43" s="1" t="s">
        <v>43</v>
      </c>
    </row>
    <row r="44" spans="1:1" hidden="1" x14ac:dyDescent="0.3">
      <c r="A44" s="1" t="s">
        <v>44</v>
      </c>
    </row>
    <row r="45" spans="1:1" hidden="1" x14ac:dyDescent="0.3">
      <c r="A45" s="1" t="s">
        <v>45</v>
      </c>
    </row>
    <row r="46" spans="1:1" hidden="1" x14ac:dyDescent="0.3">
      <c r="A46" s="1" t="s">
        <v>46</v>
      </c>
    </row>
    <row r="47" spans="1:1" hidden="1" x14ac:dyDescent="0.3">
      <c r="A47" s="1" t="s">
        <v>47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</mergeCells>
  <phoneticPr fontId="6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53.4" customHeight="1" x14ac:dyDescent="0.3">
      <c r="A13" s="37" t="s">
        <v>29</v>
      </c>
      <c r="B13" s="65" t="s">
        <v>86</v>
      </c>
      <c r="C13" s="65"/>
      <c r="D13" s="65"/>
      <c r="E13" s="45" t="e" cm="1">
        <f t="array" ref="E13">LOOKUP(1,1/(Sprężnazwa=Zapspręż!$B$13),Sprężwop)</f>
        <v>#REF!</v>
      </c>
      <c r="F13" s="39">
        <v>1</v>
      </c>
      <c r="G13" s="84" t="s">
        <v>31</v>
      </c>
      <c r="H13" s="88"/>
    </row>
    <row r="14" spans="1:8" ht="47.4" customHeight="1" x14ac:dyDescent="0.3">
      <c r="A14" s="38" t="s">
        <v>32</v>
      </c>
      <c r="B14" s="74" t="s">
        <v>86</v>
      </c>
      <c r="C14" s="75"/>
      <c r="D14" s="76"/>
      <c r="E14" s="44" t="e" cm="1">
        <f t="array" ref="E14">LOOKUP(1,1/(Sprężnazwa=Zapspręż!$B$14),Sprężwop)</f>
        <v>#REF!</v>
      </c>
      <c r="F14" s="40">
        <v>1</v>
      </c>
      <c r="G14" s="84"/>
      <c r="H14" s="88"/>
    </row>
    <row r="15" spans="1:8" ht="13.2" customHeight="1" x14ac:dyDescent="0.3">
      <c r="A15" s="36"/>
      <c r="B15" s="72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</mergeCells>
  <phoneticPr fontId="6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2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12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12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12" x14ac:dyDescent="0.3">
      <c r="A4" s="56"/>
      <c r="B4" s="56"/>
      <c r="C4" s="56"/>
      <c r="D4" s="56"/>
      <c r="E4" s="56"/>
      <c r="F4" s="56"/>
      <c r="G4" s="56"/>
      <c r="H4" s="56"/>
    </row>
    <row r="5" spans="1:12" x14ac:dyDescent="0.3">
      <c r="A5" s="56"/>
      <c r="B5" s="56"/>
      <c r="C5" s="56"/>
      <c r="D5" s="56"/>
      <c r="E5" s="56"/>
      <c r="F5" s="56"/>
      <c r="G5" s="56"/>
      <c r="H5" s="56"/>
    </row>
    <row r="6" spans="1:12" x14ac:dyDescent="0.3">
      <c r="A6" s="56"/>
      <c r="B6" s="56"/>
      <c r="C6" s="56"/>
      <c r="D6" s="56"/>
      <c r="E6" s="56"/>
      <c r="F6" s="56"/>
      <c r="G6" s="56"/>
      <c r="H6" s="56"/>
    </row>
    <row r="7" spans="1:12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12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12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12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12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12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12" ht="70.95" customHeight="1" x14ac:dyDescent="0.3">
      <c r="A13" s="37" t="s">
        <v>29</v>
      </c>
      <c r="B13" s="65" t="s">
        <v>87</v>
      </c>
      <c r="C13" s="65"/>
      <c r="D13" s="65"/>
      <c r="E13" s="45" t="e" cm="1">
        <f t="array" ref="E13">LOOKUP(1,1/(Organizmynazwa=Zaporganizmy!$B$13),Organizmywop)</f>
        <v>#REF!</v>
      </c>
      <c r="F13" s="39">
        <v>1</v>
      </c>
      <c r="G13" s="84" t="s">
        <v>31</v>
      </c>
      <c r="H13" s="88"/>
    </row>
    <row r="14" spans="1:12" ht="74.400000000000006" customHeight="1" x14ac:dyDescent="0.3">
      <c r="A14" s="38" t="s">
        <v>32</v>
      </c>
      <c r="B14" s="74" t="s">
        <v>88</v>
      </c>
      <c r="C14" s="75"/>
      <c r="D14" s="76"/>
      <c r="E14" s="44" t="e" cm="1">
        <f t="array" ref="E14">LOOKUP(1,1/(Organizmynazwa=Zaporganizmy!$B$14),Organizmywop)</f>
        <v>#REF!</v>
      </c>
      <c r="F14" s="40">
        <v>11</v>
      </c>
      <c r="G14" s="84"/>
      <c r="H14" s="88"/>
      <c r="L14" s="52"/>
    </row>
    <row r="15" spans="1:12" ht="13.2" customHeight="1" x14ac:dyDescent="0.3">
      <c r="A15" s="36"/>
      <c r="B15" s="72" t="s">
        <v>34</v>
      </c>
      <c r="C15" s="72"/>
      <c r="D15" s="72"/>
      <c r="E15" s="36"/>
      <c r="F15" s="36"/>
      <c r="G15" s="84"/>
      <c r="H15" s="88"/>
      <c r="L15" s="52"/>
    </row>
    <row r="16" spans="1:12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 t="s">
        <v>89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42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298.95" customHeight="1" x14ac:dyDescent="0.3">
      <c r="A13" s="48" t="s">
        <v>29</v>
      </c>
      <c r="B13" s="92" t="s">
        <v>90</v>
      </c>
      <c r="C13" s="93"/>
      <c r="D13" s="94"/>
      <c r="E13" s="45" t="e" cm="1">
        <f t="array" ref="E13">LOOKUP(1,1/(Szkłonazwa=Zapszkło!$B$13),Szkłowop)</f>
        <v>#REF!</v>
      </c>
      <c r="F13" s="39">
        <v>1</v>
      </c>
      <c r="G13" s="95" t="s">
        <v>31</v>
      </c>
      <c r="H13" s="88"/>
    </row>
    <row r="14" spans="1:8" ht="74.400000000000006" customHeight="1" x14ac:dyDescent="0.3">
      <c r="A14" s="50" t="s">
        <v>32</v>
      </c>
      <c r="B14" s="96"/>
      <c r="C14" s="96"/>
      <c r="D14" s="96"/>
      <c r="E14" s="44" t="e" cm="1">
        <f t="array" ref="E14">LOOKUP(1,1/(Szkłonazwa=Zapszkło!$B$14),Szkłowop)</f>
        <v>#REF!</v>
      </c>
      <c r="F14" s="40"/>
      <c r="G14" s="95"/>
      <c r="H14" s="88"/>
    </row>
    <row r="15" spans="1:8" ht="13.2" customHeight="1" x14ac:dyDescent="0.3">
      <c r="A15" s="49"/>
      <c r="B15" s="72" t="s">
        <v>34</v>
      </c>
      <c r="C15" s="72"/>
      <c r="D15" s="72"/>
      <c r="E15" s="36"/>
      <c r="F15" s="51"/>
      <c r="G15" s="95"/>
      <c r="H15" s="88"/>
    </row>
    <row r="16" spans="1:8" ht="1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45596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79" t="s">
        <v>21</v>
      </c>
      <c r="B9" s="79"/>
      <c r="C9" s="79"/>
      <c r="D9" s="79"/>
      <c r="E9" s="79"/>
      <c r="F9" s="79"/>
      <c r="G9" s="79"/>
      <c r="H9" s="79"/>
    </row>
    <row r="10" spans="1:8" ht="13.2" customHeight="1" x14ac:dyDescent="0.3">
      <c r="A10" s="54" t="s">
        <v>22</v>
      </c>
      <c r="B10" s="54"/>
      <c r="C10" s="54"/>
      <c r="D10" s="54"/>
      <c r="E10" s="54"/>
      <c r="F10" s="54"/>
      <c r="G10" s="54"/>
      <c r="H10" s="54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139.94999999999999" customHeight="1" x14ac:dyDescent="0.3">
      <c r="A13" s="37" t="s">
        <v>29</v>
      </c>
      <c r="B13" s="64" t="s">
        <v>48</v>
      </c>
      <c r="C13" s="65"/>
      <c r="D13" s="66"/>
      <c r="E13" s="45" t="e" cm="1">
        <f t="array" ref="E13">LOOKUP(1,1/(Deznazwa=ZapDez!$B$13),Dezwop)</f>
        <v>#REF!</v>
      </c>
      <c r="F13" s="39">
        <v>1</v>
      </c>
      <c r="G13" s="69" t="s">
        <v>31</v>
      </c>
      <c r="H13" s="70"/>
    </row>
    <row r="14" spans="1:8" ht="126" customHeight="1" x14ac:dyDescent="0.3">
      <c r="A14" s="38" t="s">
        <v>32</v>
      </c>
      <c r="B14" s="75" t="s">
        <v>49</v>
      </c>
      <c r="C14" s="75"/>
      <c r="D14" s="76"/>
      <c r="E14" s="44" t="e" cm="1">
        <f t="array" ref="E14">LOOKUP(1,1/(Deznazwa=ZapDez!$B$14),Dezwop)</f>
        <v>#REF!</v>
      </c>
      <c r="F14" s="40">
        <v>5</v>
      </c>
      <c r="G14" s="69"/>
      <c r="H14" s="70"/>
    </row>
    <row r="15" spans="1:8" ht="13.2" customHeight="1" x14ac:dyDescent="0.3">
      <c r="A15" s="42"/>
      <c r="B15" s="72" t="s">
        <v>34</v>
      </c>
      <c r="C15" s="72"/>
      <c r="D15" s="73"/>
      <c r="E15" s="42"/>
      <c r="F15" s="42"/>
      <c r="G15" s="69"/>
      <c r="H15" s="7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50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199.95" customHeight="1" x14ac:dyDescent="0.3">
      <c r="A13" s="84" t="s">
        <v>29</v>
      </c>
      <c r="B13" s="65" t="s">
        <v>51</v>
      </c>
      <c r="C13" s="65"/>
      <c r="D13" s="66"/>
      <c r="E13" s="85" t="e" cm="1">
        <f t="array" ref="E13">LOOKUP(1,1/(Sternazwa=ZapSter!$B$13),Sterwop)</f>
        <v>#REF!</v>
      </c>
      <c r="F13" s="87">
        <v>5</v>
      </c>
      <c r="G13" s="84" t="s">
        <v>31</v>
      </c>
      <c r="H13" s="88"/>
    </row>
    <row r="14" spans="1:8" ht="17.399999999999999" hidden="1" customHeight="1" x14ac:dyDescent="0.3">
      <c r="A14" s="84"/>
      <c r="B14" s="23" t="s">
        <v>52</v>
      </c>
      <c r="C14" s="23" t="s">
        <v>53</v>
      </c>
      <c r="D14" s="33" t="e" cm="1">
        <f t="array" ref="D14">LOOKUP(1,1/(Sternazwa=ZapSter!$B$13),Sternr)</f>
        <v>#REF!</v>
      </c>
      <c r="E14" s="86"/>
      <c r="F14" s="87"/>
      <c r="G14" s="84"/>
      <c r="H14" s="88"/>
    </row>
    <row r="15" spans="1:8" ht="13.2" customHeight="1" x14ac:dyDescent="0.3">
      <c r="A15" s="84"/>
      <c r="B15" s="72" t="s">
        <v>34</v>
      </c>
      <c r="C15" s="72"/>
      <c r="D15" s="73"/>
      <c r="E15" s="85"/>
      <c r="F15" s="87"/>
      <c r="G15" s="84"/>
      <c r="H15" s="88"/>
    </row>
    <row r="16" spans="1:8" ht="19.95" customHeight="1" x14ac:dyDescent="0.3">
      <c r="A16" s="83"/>
      <c r="B16" s="83"/>
      <c r="C16" s="83"/>
      <c r="D16" s="83"/>
      <c r="E16" s="83"/>
      <c r="F16" s="83"/>
      <c r="G16" s="83"/>
      <c r="H16" s="83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45553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46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122.4" customHeight="1" x14ac:dyDescent="0.3">
      <c r="A13" s="37" t="s">
        <v>29</v>
      </c>
      <c r="B13" s="64" t="s">
        <v>54</v>
      </c>
      <c r="C13" s="65"/>
      <c r="D13" s="66"/>
      <c r="E13" s="45" t="e" cm="1">
        <f t="array" ref="E13">LOOKUP(1,1/(Wzorzecnazwa=ZapWzorzec!$B$13),Wzorzecwop)</f>
        <v>#REF!</v>
      </c>
      <c r="F13" s="39">
        <v>4</v>
      </c>
      <c r="G13" s="84" t="s">
        <v>31</v>
      </c>
      <c r="H13" s="88"/>
    </row>
    <row r="14" spans="1:8" ht="113.4" customHeight="1" x14ac:dyDescent="0.3">
      <c r="A14" s="38" t="s">
        <v>32</v>
      </c>
      <c r="B14" s="75" t="s">
        <v>55</v>
      </c>
      <c r="C14" s="75"/>
      <c r="D14" s="75"/>
      <c r="E14" s="44" t="e" cm="1">
        <f t="array" ref="E14">LOOKUP(1,1/(Wzorzecnazwa=ZapWzorzec!$B$14),Wzorzecwop)</f>
        <v>#REF!</v>
      </c>
      <c r="F14" s="40">
        <v>5</v>
      </c>
      <c r="G14" s="84"/>
      <c r="H14" s="88"/>
    </row>
    <row r="15" spans="1:8" ht="13.2" customHeight="1" x14ac:dyDescent="0.3">
      <c r="A15" s="36"/>
      <c r="B15" s="72" t="s">
        <v>34</v>
      </c>
      <c r="C15" s="72"/>
      <c r="D15" s="72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tabSelected="1" zoomScaleNormal="100" zoomScalePageLayoutView="150" workbookViewId="0">
      <selection activeCell="O4" sqref="O4"/>
    </sheetView>
  </sheetViews>
  <sheetFormatPr defaultColWidth="8.88671875" defaultRowHeight="13.2" x14ac:dyDescent="0.25"/>
  <cols>
    <col min="1" max="1" width="4.88671875" style="9" customWidth="1"/>
    <col min="2" max="2" width="41.109375" style="17" customWidth="1"/>
    <col min="3" max="3" width="10.88671875" style="9" customWidth="1"/>
    <col min="4" max="4" width="15.109375" style="9" customWidth="1"/>
    <col min="5" max="5" width="10.33203125" style="9" customWidth="1"/>
    <col min="6" max="6" width="12.88671875" style="9" customWidth="1"/>
    <col min="7" max="7" width="7.109375" style="9" customWidth="1"/>
    <col min="8" max="8" width="8.88671875" style="9"/>
    <col min="9" max="9" width="17.88671875" style="22" customWidth="1"/>
    <col min="10" max="11" width="20.6640625" style="7" hidden="1" customWidth="1"/>
    <col min="12" max="16384" width="8.88671875" style="7"/>
  </cols>
  <sheetData>
    <row r="1" spans="1:11" ht="31.2" customHeight="1" x14ac:dyDescent="0.25">
      <c r="A1" s="78" t="s">
        <v>56</v>
      </c>
      <c r="B1" s="78"/>
      <c r="C1" s="78"/>
      <c r="D1" s="78"/>
      <c r="E1" s="78"/>
      <c r="F1" s="78"/>
      <c r="G1" s="78"/>
      <c r="H1" s="78"/>
      <c r="I1" s="78"/>
      <c r="J1" s="6"/>
      <c r="K1" s="6"/>
    </row>
    <row r="2" spans="1:11" ht="15.6" x14ac:dyDescent="0.25">
      <c r="A2" s="91" t="s">
        <v>95</v>
      </c>
      <c r="B2" s="77"/>
      <c r="C2" s="77"/>
      <c r="D2" s="77"/>
      <c r="E2" s="77"/>
      <c r="F2" s="77"/>
      <c r="G2" s="77"/>
      <c r="H2" s="77"/>
      <c r="I2" s="77"/>
    </row>
    <row r="3" spans="1:11" ht="79.2" x14ac:dyDescent="0.25">
      <c r="A3" s="12" t="s">
        <v>0</v>
      </c>
      <c r="B3" s="13" t="s">
        <v>1</v>
      </c>
      <c r="C3" s="8" t="s">
        <v>96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s="15" customFormat="1" ht="252.6" customHeight="1" x14ac:dyDescent="0.3">
      <c r="A4" s="10">
        <v>1</v>
      </c>
      <c r="B4" s="16" t="s">
        <v>94</v>
      </c>
      <c r="C4" s="14">
        <v>280</v>
      </c>
      <c r="D4" s="14" t="s">
        <v>12</v>
      </c>
      <c r="E4" s="97"/>
      <c r="F4" s="97">
        <f>C4*E4</f>
        <v>0</v>
      </c>
      <c r="G4" s="98"/>
      <c r="H4" s="97">
        <f>F4*(1+G4)</f>
        <v>0</v>
      </c>
      <c r="I4" s="53" t="s">
        <v>93</v>
      </c>
      <c r="J4" s="35" t="s">
        <v>57</v>
      </c>
      <c r="K4" s="35" t="s">
        <v>58</v>
      </c>
    </row>
    <row r="5" spans="1:11" ht="39.9" customHeight="1" x14ac:dyDescent="0.25">
      <c r="B5" s="24"/>
      <c r="E5" s="18" t="s">
        <v>15</v>
      </c>
      <c r="F5" s="99">
        <f>SUM(F4:F4)</f>
        <v>0</v>
      </c>
      <c r="G5" s="19"/>
      <c r="H5" s="99">
        <f>SUM(H4:H4)</f>
        <v>0</v>
      </c>
      <c r="I5" s="20"/>
    </row>
  </sheetData>
  <mergeCells count="2">
    <mergeCell ref="A2:I2"/>
    <mergeCell ref="A1:I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45618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21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222.75" customHeight="1" x14ac:dyDescent="0.3">
      <c r="A13" s="84" t="s">
        <v>29</v>
      </c>
      <c r="B13" s="65" t="s">
        <v>59</v>
      </c>
      <c r="C13" s="65"/>
      <c r="D13" s="65"/>
      <c r="E13" s="85" t="e" cm="1">
        <f t="array" ref="E13">LOOKUP(1,1/(Wymaznazwa=Zapwymaz!$B$13),Wymazwop)</f>
        <v>#N/A</v>
      </c>
      <c r="F13" s="87">
        <v>20</v>
      </c>
      <c r="G13" s="84" t="s">
        <v>31</v>
      </c>
      <c r="H13" s="88"/>
    </row>
    <row r="14" spans="1:8" ht="13.2" customHeight="1" x14ac:dyDescent="0.3">
      <c r="A14" s="84"/>
      <c r="B14" s="72" t="s">
        <v>34</v>
      </c>
      <c r="C14" s="72"/>
      <c r="D14" s="72"/>
      <c r="E14" s="85"/>
      <c r="F14" s="87"/>
      <c r="G14" s="84"/>
      <c r="H14" s="88"/>
    </row>
    <row r="15" spans="1:8" ht="19.95" customHeight="1" x14ac:dyDescent="0.3">
      <c r="A15" s="67"/>
      <c r="B15" s="67"/>
      <c r="C15" s="67"/>
      <c r="D15" s="67"/>
      <c r="E15" s="67"/>
      <c r="F15" s="67"/>
      <c r="G15" s="67"/>
      <c r="H15" s="67"/>
    </row>
    <row r="16" spans="1:8" x14ac:dyDescent="0.3">
      <c r="A16" s="68" t="s">
        <v>35</v>
      </c>
      <c r="B16" s="68"/>
      <c r="C16" s="68"/>
      <c r="D16" s="68"/>
      <c r="E16" s="68"/>
      <c r="F16" s="61" t="s">
        <v>35</v>
      </c>
      <c r="G16" s="61"/>
      <c r="H16" s="61"/>
    </row>
    <row r="17" spans="1:8" x14ac:dyDescent="0.3">
      <c r="A17" s="68" t="s">
        <v>36</v>
      </c>
      <c r="B17" s="68"/>
      <c r="C17" s="68"/>
      <c r="D17" s="68"/>
      <c r="E17" s="68"/>
      <c r="F17" s="61" t="s">
        <v>37</v>
      </c>
      <c r="G17" s="61"/>
      <c r="H17" s="61"/>
    </row>
    <row r="18" spans="1:8" x14ac:dyDescent="0.3">
      <c r="A18" s="4"/>
      <c r="B18" s="4"/>
      <c r="C18" s="4"/>
      <c r="D18" s="4"/>
      <c r="E18" s="4"/>
      <c r="F18" s="5"/>
      <c r="G18" s="5"/>
      <c r="H18" s="5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60" t="s">
        <v>38</v>
      </c>
      <c r="B20" s="61"/>
      <c r="C20" s="61"/>
      <c r="D20" s="61"/>
      <c r="E20" s="61"/>
      <c r="F20" s="61"/>
      <c r="G20" s="61"/>
      <c r="H20" s="61"/>
    </row>
    <row r="21" spans="1:8" x14ac:dyDescent="0.3">
      <c r="A21" s="61"/>
      <c r="B21" s="61"/>
      <c r="C21" s="61"/>
      <c r="D21" s="61"/>
      <c r="E21" s="61"/>
      <c r="F21" s="61"/>
      <c r="G21" s="61"/>
      <c r="H21" s="61"/>
    </row>
    <row r="36" spans="1:1" hidden="1" x14ac:dyDescent="0.3">
      <c r="A36" s="1" t="s">
        <v>39</v>
      </c>
    </row>
    <row r="37" spans="1:1" hidden="1" x14ac:dyDescent="0.3">
      <c r="A37" s="1" t="s">
        <v>21</v>
      </c>
    </row>
    <row r="38" spans="1:1" hidden="1" x14ac:dyDescent="0.3">
      <c r="A38" s="1" t="s">
        <v>40</v>
      </c>
    </row>
    <row r="39" spans="1:1" hidden="1" x14ac:dyDescent="0.3">
      <c r="A39" s="1" t="s">
        <v>41</v>
      </c>
    </row>
    <row r="40" spans="1:1" hidden="1" x14ac:dyDescent="0.3">
      <c r="A40" s="1" t="s">
        <v>42</v>
      </c>
    </row>
    <row r="41" spans="1:1" hidden="1" x14ac:dyDescent="0.3">
      <c r="A41" s="1" t="s">
        <v>43</v>
      </c>
    </row>
    <row r="42" spans="1:1" hidden="1" x14ac:dyDescent="0.3">
      <c r="A42" s="1" t="s">
        <v>44</v>
      </c>
    </row>
    <row r="43" spans="1:1" hidden="1" x14ac:dyDescent="0.3">
      <c r="A43" s="1" t="s">
        <v>45</v>
      </c>
    </row>
    <row r="44" spans="1:1" hidden="1" x14ac:dyDescent="0.3">
      <c r="A44" s="1" t="s">
        <v>46</v>
      </c>
    </row>
    <row r="45" spans="1:1" hidden="1" x14ac:dyDescent="0.3">
      <c r="A45" s="1" t="s">
        <v>47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45620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21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48" customHeight="1" x14ac:dyDescent="0.3">
      <c r="A13" s="37" t="s">
        <v>29</v>
      </c>
      <c r="B13" s="64" t="s">
        <v>60</v>
      </c>
      <c r="C13" s="65"/>
      <c r="D13" s="66"/>
      <c r="E13" s="45" t="e" cm="1">
        <f t="array" ref="E13">LOOKUP(1,1/(Rękawicenazwa=Zaprękawice!$B$13),Rękawicewop)</f>
        <v>#REF!</v>
      </c>
      <c r="F13" s="39">
        <v>10</v>
      </c>
      <c r="G13" s="84" t="s">
        <v>31</v>
      </c>
      <c r="H13" s="88"/>
    </row>
    <row r="14" spans="1:8" ht="82.95" customHeight="1" x14ac:dyDescent="0.3">
      <c r="A14" s="38" t="s">
        <v>32</v>
      </c>
      <c r="B14" s="75" t="s">
        <v>60</v>
      </c>
      <c r="C14" s="75"/>
      <c r="D14" s="76"/>
      <c r="E14" s="44" t="e" cm="1">
        <f t="array" ref="E14">LOOKUP(1,1/(Rękawicenazwa=Zaprękawice!$B$14),Rękawicewop)</f>
        <v>#REF!</v>
      </c>
      <c r="F14" s="40">
        <v>11</v>
      </c>
      <c r="G14" s="84"/>
      <c r="H14" s="88"/>
    </row>
    <row r="15" spans="1:8" ht="13.2" customHeight="1" x14ac:dyDescent="0.3">
      <c r="A15" s="36"/>
      <c r="B15" s="71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"/>
  <sheetViews>
    <sheetView zoomScaleNormal="100" zoomScalePageLayoutView="150" workbookViewId="0">
      <selection activeCell="J5" sqref="J5"/>
    </sheetView>
  </sheetViews>
  <sheetFormatPr defaultColWidth="8.88671875" defaultRowHeight="13.2" x14ac:dyDescent="0.25"/>
  <cols>
    <col min="1" max="1" width="4.88671875" style="9" customWidth="1"/>
    <col min="2" max="2" width="41.109375" style="17" customWidth="1"/>
    <col min="3" max="3" width="13.88671875" style="21" customWidth="1"/>
    <col min="4" max="4" width="10.88671875" style="9" customWidth="1"/>
    <col min="5" max="5" width="15.109375" style="9" customWidth="1"/>
    <col min="6" max="6" width="10.33203125" style="9" customWidth="1"/>
    <col min="7" max="7" width="12.88671875" style="9" customWidth="1"/>
    <col min="8" max="8" width="7.109375" style="9" customWidth="1"/>
    <col min="9" max="9" width="8.88671875" style="9"/>
    <col min="10" max="10" width="17.88671875" style="22" customWidth="1"/>
    <col min="11" max="12" width="20.6640625" style="9" hidden="1" customWidth="1"/>
    <col min="13" max="16384" width="8.88671875" style="7"/>
  </cols>
  <sheetData>
    <row r="1" spans="1:12" ht="31.2" customHeight="1" x14ac:dyDescent="0.25">
      <c r="A1" s="78" t="s">
        <v>61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ht="15.6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2" ht="79.2" x14ac:dyDescent="0.25">
      <c r="A3" s="25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8" t="s">
        <v>10</v>
      </c>
      <c r="L3" s="8" t="s">
        <v>11</v>
      </c>
    </row>
    <row r="4" spans="1:12" s="15" customFormat="1" ht="39.6" x14ac:dyDescent="0.3">
      <c r="A4" s="10">
        <v>1</v>
      </c>
      <c r="B4" s="16" t="s">
        <v>62</v>
      </c>
      <c r="C4" s="29"/>
      <c r="D4" s="14"/>
      <c r="E4" s="14" t="s">
        <v>63</v>
      </c>
      <c r="F4" s="14"/>
      <c r="G4" s="14"/>
      <c r="H4" s="14"/>
      <c r="I4" s="14"/>
      <c r="J4" s="53" t="s">
        <v>91</v>
      </c>
      <c r="K4" s="11"/>
      <c r="L4" s="11"/>
    </row>
    <row r="5" spans="1:12" s="15" customFormat="1" ht="39.6" x14ac:dyDescent="0.3">
      <c r="A5" s="10">
        <v>2</v>
      </c>
      <c r="B5" s="16" t="s">
        <v>64</v>
      </c>
      <c r="C5" s="29"/>
      <c r="D5" s="14"/>
      <c r="E5" s="14" t="s">
        <v>65</v>
      </c>
      <c r="F5" s="14"/>
      <c r="G5" s="14"/>
      <c r="H5" s="14"/>
      <c r="I5" s="14"/>
      <c r="J5" s="53" t="s">
        <v>91</v>
      </c>
      <c r="K5" s="11"/>
      <c r="L5" s="11"/>
    </row>
    <row r="6" spans="1:12" ht="39.9" customHeight="1" x14ac:dyDescent="0.25">
      <c r="C6" s="9"/>
      <c r="F6" s="30" t="s">
        <v>15</v>
      </c>
      <c r="G6" s="31"/>
      <c r="H6" s="31"/>
      <c r="I6" s="31"/>
      <c r="J6" s="23"/>
    </row>
  </sheetData>
  <mergeCells count="2">
    <mergeCell ref="A2:J2"/>
    <mergeCell ref="A1:J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55" t="s">
        <v>16</v>
      </c>
      <c r="B1" s="55"/>
      <c r="C1" s="55"/>
      <c r="D1" s="55"/>
      <c r="E1" s="55"/>
      <c r="F1" s="55"/>
      <c r="G1" s="55"/>
      <c r="H1" s="55"/>
    </row>
    <row r="2" spans="1:8" ht="13.2" customHeight="1" x14ac:dyDescent="0.3">
      <c r="A2" s="2"/>
      <c r="B2" s="2"/>
      <c r="C2" s="2"/>
      <c r="D2" s="2"/>
      <c r="E2" s="2"/>
      <c r="F2" s="60" t="s">
        <v>17</v>
      </c>
      <c r="G2" s="60"/>
      <c r="H2" s="3">
        <v>45616</v>
      </c>
    </row>
    <row r="3" spans="1:8" x14ac:dyDescent="0.3">
      <c r="A3" s="56" t="s">
        <v>18</v>
      </c>
      <c r="B3" s="56"/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13.2" customHeight="1" x14ac:dyDescent="0.3">
      <c r="A7" s="57" t="s">
        <v>19</v>
      </c>
      <c r="B7" s="57"/>
      <c r="C7" s="57"/>
      <c r="D7" s="57"/>
      <c r="E7" s="57"/>
      <c r="F7" s="57"/>
      <c r="G7" s="57"/>
      <c r="H7" s="57"/>
    </row>
    <row r="8" spans="1:8" ht="13.2" customHeight="1" x14ac:dyDescent="0.3">
      <c r="A8" s="58" t="s">
        <v>20</v>
      </c>
      <c r="B8" s="58"/>
      <c r="C8" s="58"/>
      <c r="D8" s="58"/>
      <c r="E8" s="58"/>
      <c r="F8" s="58"/>
      <c r="G8" s="58"/>
      <c r="H8" s="58"/>
    </row>
    <row r="9" spans="1:8" ht="13.2" customHeight="1" x14ac:dyDescent="0.3">
      <c r="A9" s="82" t="s">
        <v>39</v>
      </c>
      <c r="B9" s="82"/>
      <c r="C9" s="82"/>
      <c r="D9" s="82"/>
      <c r="E9" s="82"/>
      <c r="F9" s="82"/>
      <c r="G9" s="82"/>
      <c r="H9" s="82"/>
    </row>
    <row r="10" spans="1:8" ht="13.2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</row>
    <row r="11" spans="1:8" ht="13.2" customHeight="1" x14ac:dyDescent="0.3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13.2" customHeight="1" x14ac:dyDescent="0.3">
      <c r="A12" s="43" t="s">
        <v>0</v>
      </c>
      <c r="B12" s="63" t="s">
        <v>24</v>
      </c>
      <c r="C12" s="63"/>
      <c r="D12" s="63"/>
      <c r="E12" s="43" t="s">
        <v>25</v>
      </c>
      <c r="F12" s="43" t="s">
        <v>26</v>
      </c>
      <c r="G12" s="43" t="s">
        <v>27</v>
      </c>
      <c r="H12" s="43" t="s">
        <v>28</v>
      </c>
    </row>
    <row r="13" spans="1:8" ht="62.4" customHeight="1" x14ac:dyDescent="0.3">
      <c r="A13" s="37" t="s">
        <v>29</v>
      </c>
      <c r="B13" s="64" t="s">
        <v>66</v>
      </c>
      <c r="C13" s="65"/>
      <c r="D13" s="66"/>
      <c r="E13" s="46" t="str" cm="1">
        <f t="array" ref="E13">LOOKUP(1,1/(Zmywarnazwa=Zapzmywar!$B$13),Zmywarwop)</f>
        <v>1 op. = 10 l</v>
      </c>
      <c r="F13" s="39">
        <v>1</v>
      </c>
      <c r="G13" s="84" t="s">
        <v>31</v>
      </c>
      <c r="H13" s="88"/>
    </row>
    <row r="14" spans="1:8" ht="60.6" customHeight="1" x14ac:dyDescent="0.3">
      <c r="A14" s="38" t="s">
        <v>32</v>
      </c>
      <c r="B14" s="75" t="s">
        <v>66</v>
      </c>
      <c r="C14" s="75"/>
      <c r="D14" s="76"/>
      <c r="E14" s="47" t="str" cm="1">
        <f t="array" ref="E14">LOOKUP(1,1/(Zmywarnazwa=Zapzmywar!$B$14),Zmywarwop)</f>
        <v>1 op. = 10 l</v>
      </c>
      <c r="F14" s="40">
        <v>1</v>
      </c>
      <c r="G14" s="84"/>
      <c r="H14" s="88"/>
    </row>
    <row r="15" spans="1:8" ht="13.2" customHeight="1" x14ac:dyDescent="0.3">
      <c r="A15" s="36"/>
      <c r="B15" s="71" t="s">
        <v>34</v>
      </c>
      <c r="C15" s="72"/>
      <c r="D15" s="73"/>
      <c r="E15" s="36"/>
      <c r="F15" s="36"/>
      <c r="G15" s="84"/>
      <c r="H15" s="88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35</v>
      </c>
      <c r="B17" s="68"/>
      <c r="C17" s="68"/>
      <c r="D17" s="68"/>
      <c r="E17" s="68"/>
      <c r="F17" s="61" t="s">
        <v>35</v>
      </c>
      <c r="G17" s="61"/>
      <c r="H17" s="61"/>
    </row>
    <row r="18" spans="1:8" x14ac:dyDescent="0.3">
      <c r="A18" s="68" t="s">
        <v>36</v>
      </c>
      <c r="B18" s="68"/>
      <c r="C18" s="68"/>
      <c r="D18" s="68"/>
      <c r="E18" s="68"/>
      <c r="F18" s="61" t="s">
        <v>37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38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39</v>
      </c>
    </row>
    <row r="38" spans="1:1" hidden="1" x14ac:dyDescent="0.3">
      <c r="A38" s="1" t="s">
        <v>21</v>
      </c>
    </row>
    <row r="39" spans="1:1" hidden="1" x14ac:dyDescent="0.3">
      <c r="A39" s="1" t="s">
        <v>40</v>
      </c>
    </row>
    <row r="40" spans="1:1" hidden="1" x14ac:dyDescent="0.3">
      <c r="A40" s="1" t="s">
        <v>41</v>
      </c>
    </row>
    <row r="41" spans="1:1" hidden="1" x14ac:dyDescent="0.3">
      <c r="A41" s="1" t="s">
        <v>42</v>
      </c>
    </row>
    <row r="42" spans="1:1" hidden="1" x14ac:dyDescent="0.3">
      <c r="A42" s="1" t="s">
        <v>43</v>
      </c>
    </row>
    <row r="43" spans="1:1" hidden="1" x14ac:dyDescent="0.3">
      <c r="A43" s="1" t="s">
        <v>44</v>
      </c>
    </row>
    <row r="44" spans="1:1" hidden="1" x14ac:dyDescent="0.3">
      <c r="A44" s="1" t="s">
        <v>45</v>
      </c>
    </row>
    <row r="45" spans="1:1" hidden="1" x14ac:dyDescent="0.3">
      <c r="A45" s="1" t="s">
        <v>46</v>
      </c>
    </row>
    <row r="46" spans="1:1" hidden="1" x14ac:dyDescent="0.3">
      <c r="A46" s="1" t="s">
        <v>47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9</vt:i4>
      </vt:variant>
    </vt:vector>
  </HeadingPairs>
  <TitlesOfParts>
    <vt:vector size="25" baseType="lpstr">
      <vt:lpstr>ZapFiltry</vt:lpstr>
      <vt:lpstr>ZapDez</vt:lpstr>
      <vt:lpstr>ZapSter</vt:lpstr>
      <vt:lpstr>ZapWzorzec</vt:lpstr>
      <vt:lpstr>Wymazówki</vt:lpstr>
      <vt:lpstr>Zapwymaz</vt:lpstr>
      <vt:lpstr>Zaprękawice</vt:lpstr>
      <vt:lpstr>Płyny do zmywarek</vt:lpstr>
      <vt:lpstr>Zapzmywar</vt:lpstr>
      <vt:lpstr>Korki celulozowe</vt:lpstr>
      <vt:lpstr>Zapkorki</vt:lpstr>
      <vt:lpstr>ZapGC</vt:lpstr>
      <vt:lpstr>ZapRO</vt:lpstr>
      <vt:lpstr>Zapspręż</vt:lpstr>
      <vt:lpstr>Zaporganizmy</vt:lpstr>
      <vt:lpstr>Zapszkło</vt:lpstr>
      <vt:lpstr>Korkinazwa</vt:lpstr>
      <vt:lpstr>Korkinr</vt:lpstr>
      <vt:lpstr>Korkiwop</vt:lpstr>
      <vt:lpstr>Wymaznazwa</vt:lpstr>
      <vt:lpstr>Wymaznr</vt:lpstr>
      <vt:lpstr>Wymazwop</vt:lpstr>
      <vt:lpstr>Zmywarnazwa</vt:lpstr>
      <vt:lpstr>Zmywarnr</vt:lpstr>
      <vt:lpstr>Zmywarwop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2025-02-07T07:53:47Z</cp:lastPrinted>
  <dcterms:created xsi:type="dcterms:W3CDTF">2015-06-05T18:19:34Z</dcterms:created>
  <dcterms:modified xsi:type="dcterms:W3CDTF">2025-02-07T10:27:08Z</dcterms:modified>
  <cp:category/>
  <cp:contentStatus/>
</cp:coreProperties>
</file>